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und Bank IDs" sheetId="1" r:id="rId3"/>
    <sheet state="visible" name="Music Bank IDs" sheetId="2" r:id="rId4"/>
    <sheet state="visible" name="Item IDs" sheetId="3" r:id="rId5"/>
    <sheet state="visible" name="Event IDs" sheetId="4" r:id="rId6"/>
    <sheet state="visible" name="Farmer Frame IDs" sheetId="5" r:id="rId7"/>
    <sheet state="visible" name="Emote IDs" sheetId="6" r:id="rId8"/>
    <sheet state="visible" name="NPC Portrait IDs" sheetId="7" r:id="rId9"/>
    <sheet state="visible" name="NPC Sprite IDs" sheetId="8" r:id="rId10"/>
    <sheet state="visible" name="Symbols" sheetId="9" r:id="rId11"/>
    <sheet state="visible" name="Raw dump"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According to all sources, this typo (ITem) also appears in the game files, use as written.</t>
      </text>
    </comment>
    <comment authorId="0" ref="E277">
      <text>
        <t xml:space="preserve">This sound also plays when you hit the maximum distance on your fishing casting bar.
	-Alexander Knemeyer</t>
      </text>
    </comment>
    <comment authorId="0" ref="E204">
      <text>
        <t xml:space="preserve">This sound also plays when you let go of the button to cast your fishing rod while casting
	-Alexander Knemeyer</t>
      </text>
    </comment>
    <comment authorId="0" ref="E208">
      <text>
        <t xml:space="preserve">also used twice in a row as the cow milking sound when cow has no milk
	-Garbage can Studios</t>
      </text>
    </comment>
    <comment authorId="0" ref="E136">
      <text>
        <t xml:space="preserve">Seagulls sound nothing like pelicans... This is a gull call. Pelicans make a loud grunt, like Great Blue Herons, as they are in the same family.
	-April Forever</t>
      </text>
    </comment>
    <comment authorId="0" ref="A125">
      <text>
        <t xml:space="preserve">Isn't working?
	-owoforbois</t>
      </text>
    </comment>
    <comment authorId="0" ref="F18">
      <text>
        <t xml:space="preserve">link doesn't work
	-ANDREW KVISTAD
Ye video was taken down
	-KMQ Kamek</t>
      </text>
    </comment>
    <comment authorId="0" ref="E241">
      <text>
        <t xml:space="preserve">Ruined Joja mart, Elliot's hut too.
	-Anonymous</t>
      </text>
    </comment>
    <comment authorId="0" ref="E228">
      <text>
        <t xml:space="preserve">Now, just use in Joja mart ambient. Doesn't work in bathhouse.
	-Anonymous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5">
      <text>
        <t xml:space="preserve">https://www.youtube.com/watch?v=aRtUVbZgG_I
this has just the bluegrass version alone
	-sophie</t>
      </text>
    </comment>
    <comment authorId="0" ref="F98">
      <text>
        <t xml:space="preserve">https://soundcloud.com/theravingpirate/stardew-valley-starshoot
	-Mipper Mipperdoo</t>
      </text>
    </comment>
    <comment authorId="0" ref="F124">
      <text>
        <t xml:space="preserve">https://youtube.com/shorts/kk2KxWngFhI?feature=share
	-Kailey Allen
This has both versions, but is still a useful resource
	-Kailey Allen
Thanks, you are a hero, Kailey!
	-Chrissa April Jessica</t>
      </text>
    </comment>
    <comment authorId="0" ref="F15">
      <text>
        <t xml:space="preserve">https://www.youtube.com/watch?v=VonnURq_eOI looped, but still useful
	-Kailey Allen
_Marked as resolved_
	-Anonymous
_Re-opened_
	-Anonymous</t>
      </text>
    </comment>
    <comment authorId="0" ref="F133">
      <text>
        <t xml:space="preserve">https://www.youtube.com/watch?v=1-rZ5Erkn78
	-Kailey Allen</t>
      </text>
    </comment>
    <comment authorId="0" ref="F132">
      <text>
        <t xml:space="preserve">https://youtube.com/shorts/EFa-cDmy5y4?feature=share audio
	-Kailey Allen</t>
      </text>
    </comment>
    <comment authorId="0" ref="F134">
      <text>
        <t xml:space="preserve">https://youtube.com/shorts/8tdNfHTDGJ0?feature=share (sorry it's a youtube short)
	-Kailey Allen</t>
      </text>
    </comment>
    <comment authorId="0" ref="F136">
      <text>
        <t xml:space="preserve">https://youtube.com/shorts/E8IJwzjjqkI?feature=share audio (it's a youtube short, sorry)
	-Kailey Allen</t>
      </text>
    </comment>
    <comment authorId="0" ref="F135">
      <text>
        <t xml:space="preserve">https://www.youtube.com/watch?v=eIXLaIn9PAc audio
	-Kailey Allen</t>
      </text>
    </comment>
    <comment authorId="0" ref="F139">
      <text>
        <t xml:space="preserve">https://www.youtube.com/watch?v=Dj635iuyqgU audio link
	-Kailey Allen</t>
      </text>
    </comment>
    <comment authorId="0" ref="F127">
      <text>
        <t xml:space="preserve">https://www.youtube.com/watch?v=Ti6bZbSQ-M4 audio
	-Kailey Allen</t>
      </text>
    </comment>
    <comment authorId="0" ref="F128">
      <text>
        <t xml:space="preserve">https://www.youtube.com/watch?v=Qpo0bmCjS0c audio
	-Kailey Allen</t>
      </text>
    </comment>
    <comment authorId="0" ref="F130">
      <text>
        <t xml:space="preserve">https://www.youtube.com/watch?v=7zIWbj4GV4E the slime music
	-Kailey Allen</t>
      </text>
    </comment>
    <comment authorId="0" ref="F131">
      <text>
        <t xml:space="preserve">https://www.youtube.com/watch?v=spgcqZXOkeo the gem sea giant audio
	-Kailey Allen</t>
      </text>
    </comment>
    <comment authorId="0" ref="F129">
      <text>
        <t xml:space="preserve">https://www.youtube.com/watch?v=UUj0lC3gyVo here's the audio
	-Kailey Allen</t>
      </text>
    </comment>
    <comment authorId="0" ref="G98">
      <text>
        <t xml:space="preserve">Again, it's me from the EmilyDream comment, and I tested this one on a custom cutscene. Since I have heard of it in the game, I unlocked it on the Jukebox. This one's simply called 'Starshoot'.
	-Anonymous</t>
      </text>
    </comment>
    <comment authorId="0" ref="G28">
      <text>
        <t xml:space="preserve">It's me who commented in the EmilyDream Track Name, the name of this track is called 'Emily's Dance'. It's found on the Jukebox.
	-Anonymous</t>
      </text>
    </comment>
    <comment authorId="0" ref="G29">
      <text>
        <t xml:space="preserve">It's called 'Dreamscape' in the Jukebox.
	-Anonymous</t>
      </text>
    </comment>
    <comment authorId="0" ref="C128">
      <text>
        <t xml:space="preserve">00000000 in file "Wave Bank(1.4).xwb"
	-iBug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427">
      <text>
        <t xml:space="preserve">Wizard 10H #2 Said "No" to Name, House Upgrade 2 or 3
	-Alex George (ZeroKnight)</t>
      </text>
    </comment>
    <comment authorId="0" ref="D425">
      <text>
        <t xml:space="preserve">Wizard 10H #2 Said "Yes" to Name
	-Alex George (ZeroKnight)</t>
      </text>
    </comment>
    <comment authorId="0" ref="E197">
      <text>
        <t xml:space="preserve">Think this may only trigger when its not raining?  Happened to me. Either that or on any day that isnt when she has her yearly appt with Harvey?
	-Kgbmaster retsambgK</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8">
      <text>
        <t xml:space="preserve">why aren't they aligned :/
	-Ænder Er Seje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0">
      <text>
        <t xml:space="preserve">Through some testing i realized its the same 16x32 and for example Clints sprite number 28 is just part of a hammer at the top and part of a white swing effect at the bottom.
	-Hoggagf2
_Marked as resolved_
	-Shin Ani
_Re-opened_
	-Shin Ani</t>
      </text>
    </comment>
  </commentList>
</comments>
</file>

<file path=xl/sharedStrings.xml><?xml version="1.0" encoding="utf-8"?>
<sst xmlns="http://schemas.openxmlformats.org/spreadsheetml/2006/main" count="10226" uniqueCount="4864">
  <si>
    <t>Sound Bank ID</t>
  </si>
  <si>
    <t>Duration</t>
  </si>
  <si>
    <t>Filename</t>
  </si>
  <si>
    <t>Description</t>
  </si>
  <si>
    <t>Used in</t>
  </si>
  <si>
    <t>Sample</t>
  </si>
  <si>
    <t>axe</t>
  </si>
  <si>
    <t>00000001</t>
  </si>
  <si>
    <t>A wooden, echoy sound</t>
  </si>
  <si>
    <t>Axe chop, place a chest?</t>
  </si>
  <si>
    <t>bigDeSelect</t>
  </si>
  <si>
    <t>00000002</t>
  </si>
  <si>
    <t>Bleep bloop</t>
  </si>
  <si>
    <t>Meny close, deselect</t>
  </si>
  <si>
    <t>bigSelect</t>
  </si>
  <si>
    <t>00000003</t>
  </si>
  <si>
    <t>Bloop bleep</t>
  </si>
  <si>
    <t>Menu open, select</t>
  </si>
  <si>
    <t>boulderCrack</t>
  </si>
  <si>
    <t>00000004</t>
  </si>
  <si>
    <t>Sounds like a high xylophone hit</t>
  </si>
  <si>
    <t>Going down a staircase in the mines; missing bundle completed cutscene</t>
  </si>
  <si>
    <t>coin</t>
  </si>
  <si>
    <t>00000005</t>
  </si>
  <si>
    <t>Like popping your finger out of your mouth</t>
  </si>
  <si>
    <t>Pick up egg</t>
  </si>
  <si>
    <t>cut</t>
  </si>
  <si>
    <t>00000006</t>
  </si>
  <si>
    <t>Hay landing on a hard surface</t>
  </si>
  <si>
    <t>Cutting weeds</t>
  </si>
  <si>
    <t>dialogueCharacter</t>
  </si>
  <si>
    <t>00000007</t>
  </si>
  <si>
    <t>Single beep</t>
  </si>
  <si>
    <t>Advance dialogue box</t>
  </si>
  <si>
    <t>dialogueCharacterClose</t>
  </si>
  <si>
    <t>00000008</t>
  </si>
  <si>
    <t>Three ascending beeps</t>
  </si>
  <si>
    <t>Close dialogue box</t>
  </si>
  <si>
    <t>doorClose</t>
  </si>
  <si>
    <t>00000009</t>
  </si>
  <si>
    <t>Door closing</t>
  </si>
  <si>
    <t>Closing door</t>
  </si>
  <si>
    <t>dropItemInWater</t>
  </si>
  <si>
    <t>0000000a</t>
  </si>
  <si>
    <t>Small item dropping into water</t>
  </si>
  <si>
    <t>Fishing bobber splash, item particle splash</t>
  </si>
  <si>
    <t>ghost</t>
  </si>
  <si>
    <t>0000000b</t>
  </si>
  <si>
    <t>Super Mario 64 "breath meter decreasing" sound, soft honk</t>
  </si>
  <si>
    <t>Ghost or mummy dies</t>
  </si>
  <si>
    <t>grunt</t>
  </si>
  <si>
    <t>0000000c</t>
  </si>
  <si>
    <t>Low half-second rumble</t>
  </si>
  <si>
    <t>Bear sounds in Emily's 10-heart event</t>
  </si>
  <si>
    <t>hoeHit</t>
  </si>
  <si>
    <t>0000000d</t>
  </si>
  <si>
    <t>Kicking or shovelling dirt</t>
  </si>
  <si>
    <t>Tilling dirt with a hoe</t>
  </si>
  <si>
    <t>openBox</t>
  </si>
  <si>
    <t>0000000e</t>
  </si>
  <si>
    <t>A high double clicking sound</t>
  </si>
  <si>
    <t>Add tackle to fishing rod, general use click sound</t>
  </si>
  <si>
    <t>pickUpItem</t>
  </si>
  <si>
    <t>0000000f</t>
  </si>
  <si>
    <t>Bwoop</t>
  </si>
  <si>
    <t>Pick up item</t>
  </si>
  <si>
    <t>sandyStep</t>
  </si>
  <si>
    <t>00000010</t>
  </si>
  <si>
    <t>Shovelling sand</t>
  </si>
  <si>
    <t>Walking on dirt/sand</t>
  </si>
  <si>
    <t>seeds</t>
  </si>
  <si>
    <t>00000011</t>
  </si>
  <si>
    <t>Several wet clicks and pops</t>
  </si>
  <si>
    <t>Abigail knocks over the spirit board</t>
  </si>
  <si>
    <t>https://www.youtube.com/watch?v=X7A3CQxytSI&amp;t=52s</t>
  </si>
  <si>
    <t>shadowpeep</t>
  </si>
  <si>
    <t>00000012</t>
  </si>
  <si>
    <t>A breathy mythical whistle</t>
  </si>
  <si>
    <t>Shadow Brute sound</t>
  </si>
  <si>
    <t>shiny4</t>
  </si>
  <si>
    <t>00000013</t>
  </si>
  <si>
    <t>A simple, quiet click</t>
  </si>
  <si>
    <t>Main menu scroll</t>
  </si>
  <si>
    <t>smallSelect</t>
  </si>
  <si>
    <t>00000014</t>
  </si>
  <si>
    <t>Clicking menu tabs</t>
  </si>
  <si>
    <t>throwDownITem</t>
  </si>
  <si>
    <t>00000015</t>
  </si>
  <si>
    <t>Descending sci-fi beep, ray gun style</t>
  </si>
  <si>
    <t>Dropping an item out of the inventory</t>
  </si>
  <si>
    <t>grassyStep</t>
  </si>
  <si>
    <t>00000016</t>
  </si>
  <si>
    <t>Walking on grass</t>
  </si>
  <si>
    <t>stoneStep</t>
  </si>
  <si>
    <t>00000017</t>
  </si>
  <si>
    <t>Knocking on hard wood</t>
  </si>
  <si>
    <t>Walking on stone</t>
  </si>
  <si>
    <t>thudStep</t>
  </si>
  <si>
    <t>00000018</t>
  </si>
  <si>
    <t>A low bonk sound</t>
  </si>
  <si>
    <t>Walking on wood/placing a bomb</t>
  </si>
  <si>
    <t>eat</t>
  </si>
  <si>
    <t>00000019</t>
  </si>
  <si>
    <t>Crunch!</t>
  </si>
  <si>
    <t>Eating something</t>
  </si>
  <si>
    <t>fishBite</t>
  </si>
  <si>
    <t>0000001a</t>
  </si>
  <si>
    <t>Brrt brrt</t>
  </si>
  <si>
    <t>Fish bite alert</t>
  </si>
  <si>
    <t>toolSwap</t>
  </si>
  <si>
    <t>0000001b</t>
  </si>
  <si>
    <t>Soft bleep</t>
  </si>
  <si>
    <t>Hotbar change selection</t>
  </si>
  <si>
    <t>pullItemFromWater</t>
  </si>
  <si>
    <t>0000001c</t>
  </si>
  <si>
    <t>An arcade-like splash sound</t>
  </si>
  <si>
    <t>Jump in/out of pool or pull a catch out of water</t>
  </si>
  <si>
    <t>woodyStep</t>
  </si>
  <si>
    <t>0000001d</t>
  </si>
  <si>
    <t>Low knock, arcade-like footstep</t>
  </si>
  <si>
    <t>Walking on wood</t>
  </si>
  <si>
    <t>bob</t>
  </si>
  <si>
    <t>0000001e</t>
  </si>
  <si>
    <t>A deep bwoop sound</t>
  </si>
  <si>
    <t>Movie theatre crane game</t>
  </si>
  <si>
    <t>cluck</t>
  </si>
  <si>
    <t>0000001f</t>
  </si>
  <si>
    <t>Chicken bok sound</t>
  </si>
  <si>
    <t>Chicken making noise</t>
  </si>
  <si>
    <t>00000020</t>
  </si>
  <si>
    <t>00000021</t>
  </si>
  <si>
    <t>Several chicken clucking sounds</t>
  </si>
  <si>
    <t>dwoop</t>
  </si>
  <si>
    <t>00000022</t>
  </si>
  <si>
    <t>Electric ascending bloop, a quick rise of 1 octave</t>
  </si>
  <si>
    <t>Sebastian draws a card in the card game</t>
  </si>
  <si>
    <t>explosion</t>
  </si>
  <si>
    <t>00000023</t>
  </si>
  <si>
    <t>Loud explosion</t>
  </si>
  <si>
    <t>Bomb exploding</t>
  </si>
  <si>
    <t>crafting</t>
  </si>
  <si>
    <t>00000024</t>
  </si>
  <si>
    <t>Tool hitting workbench</t>
  </si>
  <si>
    <t>Hitting an armored crab</t>
  </si>
  <si>
    <t>detector</t>
  </si>
  <si>
    <t>00000025</t>
  </si>
  <si>
    <t>Kid's sci-fi toy sound</t>
  </si>
  <si>
    <t>furnace</t>
  </si>
  <si>
    <t>00000026</t>
  </si>
  <si>
    <t>Fire rising in a furnace</t>
  </si>
  <si>
    <t>Activating a furnace</t>
  </si>
  <si>
    <t>powerup</t>
  </si>
  <si>
    <t>00000027</t>
  </si>
  <si>
    <t>fuse</t>
  </si>
  <si>
    <t>00000030</t>
  </si>
  <si>
    <t>Quick hissing sound (super short but loops okay)</t>
  </si>
  <si>
    <t>Bomb fuse sound</t>
  </si>
  <si>
    <t>hitEnemy</t>
  </si>
  <si>
    <t>00000038</t>
  </si>
  <si>
    <t>A squishy, hard to describe noise</t>
  </si>
  <si>
    <t>Hitting a slime with a weapon</t>
  </si>
  <si>
    <t>slime</t>
  </si>
  <si>
    <t>00000039</t>
  </si>
  <si>
    <t>Retro game rising bweep sound</t>
  </si>
  <si>
    <t>Slime jumping around</t>
  </si>
  <si>
    <t>swordswipe</t>
  </si>
  <si>
    <t>0000003a</t>
  </si>
  <si>
    <t>A hissy "swish" sound</t>
  </si>
  <si>
    <t>Swinging a weapon</t>
  </si>
  <si>
    <t>slimedead</t>
  </si>
  <si>
    <t>0000003b</t>
  </si>
  <si>
    <t>A very wet and disgusting SPLAT!</t>
  </si>
  <si>
    <t>Common enemy death sound</t>
  </si>
  <si>
    <t>Duggy</t>
  </si>
  <si>
    <t>0000003c</t>
  </si>
  <si>
    <t>Like rhythmically blowing into or rubbing against a microphone</t>
  </si>
  <si>
    <t>Duggy digging around underground</t>
  </si>
  <si>
    <t>money</t>
  </si>
  <si>
    <t>0000003d</t>
  </si>
  <si>
    <t>A short, optimistic bleep sound</t>
  </si>
  <si>
    <t>Game saved</t>
  </si>
  <si>
    <t>toolCharge</t>
  </si>
  <si>
    <t>0000003e</t>
  </si>
  <si>
    <t>A short and soft electric whine</t>
  </si>
  <si>
    <t>Tool charged up</t>
  </si>
  <si>
    <t>ow</t>
  </si>
  <si>
    <t>0000003f</t>
  </si>
  <si>
    <t>Electric coughing sound</t>
  </si>
  <si>
    <t>Taking damage</t>
  </si>
  <si>
    <t>death</t>
  </si>
  <si>
    <t>00000046</t>
  </si>
  <si>
    <t>Hitting a xylophone in a reverberating chamber</t>
  </si>
  <si>
    <t>Player dies</t>
  </si>
  <si>
    <t>fireball</t>
  </si>
  <si>
    <t>00000047</t>
  </si>
  <si>
    <t>Typical video game fire ignite / fireball cast sound</t>
  </si>
  <si>
    <t>Light fireplace, brazier, etc</t>
  </si>
  <si>
    <t>rabbit</t>
  </si>
  <si>
    <t>0000004a</t>
  </si>
  <si>
    <t>A soft double sniffing or shuffling sound</t>
  </si>
  <si>
    <t>stoneCrack</t>
  </si>
  <si>
    <t>0000004b</t>
  </si>
  <si>
    <t>Small flint stones falling on top of each other on a felt table</t>
  </si>
  <si>
    <t>Break rock</t>
  </si>
  <si>
    <t>0000004c</t>
  </si>
  <si>
    <t>Like clicking flint stones against each other</t>
  </si>
  <si>
    <t>woodyHit</t>
  </si>
  <si>
    <t>0000004d</t>
  </si>
  <si>
    <t>A short percussive wooden/felt-like kind of sound</t>
  </si>
  <si>
    <t>Pickaxe misses/hits air</t>
  </si>
  <si>
    <t>goat</t>
  </si>
  <si>
    <t>0000004e</t>
  </si>
  <si>
    <t>Goat bleeting</t>
  </si>
  <si>
    <t>Sheep bleeting</t>
  </si>
  <si>
    <t>0000004f</t>
  </si>
  <si>
    <t>cow</t>
  </si>
  <si>
    <t>00000050</t>
  </si>
  <si>
    <t>Cow moo</t>
  </si>
  <si>
    <t>Cow sound</t>
  </si>
  <si>
    <t>00000051</t>
  </si>
  <si>
    <t>Cow loud moo</t>
  </si>
  <si>
    <t>00000052</t>
  </si>
  <si>
    <t>breathout</t>
  </si>
  <si>
    <t>00000053</t>
  </si>
  <si>
    <t>Short, soft descending bleep</t>
  </si>
  <si>
    <t>Dialogue box close</t>
  </si>
  <si>
    <t>breathin</t>
  </si>
  <si>
    <t>00000054</t>
  </si>
  <si>
    <t>Short, soft ascending fwoop</t>
  </si>
  <si>
    <t>Dialogue box open</t>
  </si>
  <si>
    <t>wind</t>
  </si>
  <si>
    <t>00000055</t>
  </si>
  <si>
    <t>Very short, breathy wind noise</t>
  </si>
  <si>
    <t>Complete all bundles in 1 package (unconfirmed)</t>
  </si>
  <si>
    <t>SpringBirds</t>
  </si>
  <si>
    <t>00000056</t>
  </si>
  <si>
    <t>A bird chirp</t>
  </si>
  <si>
    <t>Birds chirping</t>
  </si>
  <si>
    <t>00000057</t>
  </si>
  <si>
    <t>00000058</t>
  </si>
  <si>
    <t>00000059</t>
  </si>
  <si>
    <t>0000005a</t>
  </si>
  <si>
    <t>Ship</t>
  </si>
  <si>
    <t>00000060</t>
  </si>
  <si>
    <t>Deep thrum, like something hitting a desk unevenly</t>
  </si>
  <si>
    <t>Item placed in sell box 1</t>
  </si>
  <si>
    <t>00000061</t>
  </si>
  <si>
    <t>Item placed in sell box 2</t>
  </si>
  <si>
    <t>boop</t>
  </si>
  <si>
    <t>00000062</t>
  </si>
  <si>
    <t>Kid's sci-fi toy beep</t>
  </si>
  <si>
    <t>Casino Machine</t>
  </si>
  <si>
    <t>00000063</t>
  </si>
  <si>
    <t>Simple Atari-style beeps</t>
  </si>
  <si>
    <t>00000064</t>
  </si>
  <si>
    <t>Kid's sci-fi toy gun shooting</t>
  </si>
  <si>
    <t>00000065</t>
  </si>
  <si>
    <t>clubloop</t>
  </si>
  <si>
    <t>00000066</t>
  </si>
  <si>
    <t>Low, ambient, kind of creepy hum with occasional slide whistles</t>
  </si>
  <si>
    <t>Casino "music"</t>
  </si>
  <si>
    <t>achievement</t>
  </si>
  <si>
    <t>00000067</t>
  </si>
  <si>
    <t>Two happy "success" synth tones, echoing</t>
  </si>
  <si>
    <t>Achievement sound</t>
  </si>
  <si>
    <t>drumkit6</t>
  </si>
  <si>
    <t>00000069</t>
  </si>
  <si>
    <t>A wooden, percussive tick sound</t>
  </si>
  <si>
    <t>Used in several menus, for example the "random" buttons and reproduction option buttons on animals, fish pond style select...</t>
  </si>
  <si>
    <t>drumkit5</t>
  </si>
  <si>
    <t>0000006a</t>
  </si>
  <si>
    <t>Synth tom-tom strike</t>
  </si>
  <si>
    <t>Drum block note</t>
  </si>
  <si>
    <t>drumkit3</t>
  </si>
  <si>
    <t>0000006b</t>
  </si>
  <si>
    <t>Synth open hi-hat strike</t>
  </si>
  <si>
    <t>drumkit2</t>
  </si>
  <si>
    <t>0000006c</t>
  </si>
  <si>
    <t>Synth closed hi-hat strike</t>
  </si>
  <si>
    <t>drumkit4</t>
  </si>
  <si>
    <t>0000006d</t>
  </si>
  <si>
    <t>Synth bass drum strike</t>
  </si>
  <si>
    <t>drumkit0</t>
  </si>
  <si>
    <t>0000006e</t>
  </si>
  <si>
    <t>drumkit1</t>
  </si>
  <si>
    <t>0000006f</t>
  </si>
  <si>
    <t>Synth snare drum strike</t>
  </si>
  <si>
    <t>flute</t>
  </si>
  <si>
    <t>00000070</t>
  </si>
  <si>
    <t>Synth flute note</t>
  </si>
  <si>
    <t>Flute note</t>
  </si>
  <si>
    <t>phone</t>
  </si>
  <si>
    <t>00000071</t>
  </si>
  <si>
    <t>Electric phone ringing</t>
  </si>
  <si>
    <t>Cell phone</t>
  </si>
  <si>
    <t>thunder</t>
  </si>
  <si>
    <t>00000072</t>
  </si>
  <si>
    <t>Loud, thundery explosion, similar to the meteor strike sound</t>
  </si>
  <si>
    <t>Ambient thunder sound</t>
  </si>
  <si>
    <t>rain</t>
  </si>
  <si>
    <t>00000074</t>
  </si>
  <si>
    <t>Ambient, sound of rain outdoors, loops perfectly</t>
  </si>
  <si>
    <t>Ambient rain sound</t>
  </si>
  <si>
    <t>crickets</t>
  </si>
  <si>
    <t>00000075</t>
  </si>
  <si>
    <t>A bird tweet</t>
  </si>
  <si>
    <t>wand</t>
  </si>
  <si>
    <t>00000076</t>
  </si>
  <si>
    <t>A discordant sci-fi sound</t>
  </si>
  <si>
    <t>Teleporting</t>
  </si>
  <si>
    <t>questcomplete</t>
  </si>
  <si>
    <t>00000080</t>
  </si>
  <si>
    <t>Five happy "success" xylophone notes, "you did a thing!"</t>
  </si>
  <si>
    <t>Journal updated or quest completed</t>
  </si>
  <si>
    <t>cavedrip</t>
  </si>
  <si>
    <t>00000081</t>
  </si>
  <si>
    <t>A wet, "bloop" style drip of water</t>
  </si>
  <si>
    <t>Water dripping in mines</t>
  </si>
  <si>
    <t>pig</t>
  </si>
  <si>
    <t>00000082</t>
  </si>
  <si>
    <t>Pig snort</t>
  </si>
  <si>
    <t>Pig sound</t>
  </si>
  <si>
    <t>00000083</t>
  </si>
  <si>
    <t>objectiveComplete</t>
  </si>
  <si>
    <t>00000084</t>
  </si>
  <si>
    <t>High clink sound, echoes</t>
  </si>
  <si>
    <t>Weapon recharge sound, sword parry</t>
  </si>
  <si>
    <t>backpackIN</t>
  </si>
  <si>
    <t>00000085</t>
  </si>
  <si>
    <t>Deep, descending "woop"</t>
  </si>
  <si>
    <t>Throw items into sell box without opening menu</t>
  </si>
  <si>
    <t>hammer</t>
  </si>
  <si>
    <t>00000086</t>
  </si>
  <si>
    <t>Combined bass drum and metal clink, emulating hammer hitting a stone</t>
  </si>
  <si>
    <t>Pickaxe hitting a stone</t>
  </si>
  <si>
    <t>rainsound</t>
  </si>
  <si>
    <t>00000087</t>
  </si>
  <si>
    <t>Deep croaking rumble in the distance</t>
  </si>
  <si>
    <t>Rain ambient moans</t>
  </si>
  <si>
    <t>00000088</t>
  </si>
  <si>
    <t>Soft, ethereal bird as heard from inside the world's largest distorting bucket</t>
  </si>
  <si>
    <t>00000089</t>
  </si>
  <si>
    <t>croak</t>
  </si>
  <si>
    <t>0000008a</t>
  </si>
  <si>
    <t>Very deep video game style frog croak</t>
  </si>
  <si>
    <t>One of the random noises on rainy days</t>
  </si>
  <si>
    <t>treethud</t>
  </si>
  <si>
    <t>0000008b</t>
  </si>
  <si>
    <t>Deep thump overlayed with three distinct clicking sounds</t>
  </si>
  <si>
    <t>Tree hits the ground</t>
  </si>
  <si>
    <t>treecrack</t>
  </si>
  <si>
    <t>0000008c</t>
  </si>
  <si>
    <t>Like wood cracking apart</t>
  </si>
  <si>
    <t>Tree cracking and beginning to fall</t>
  </si>
  <si>
    <t>axchop</t>
  </si>
  <si>
    <t>0000008d</t>
  </si>
  <si>
    <t>Percussive strike, emulating an axe striking a tree</t>
  </si>
  <si>
    <t>Hitting a tree with an axe</t>
  </si>
  <si>
    <t>leafrustle</t>
  </si>
  <si>
    <t>0000008e</t>
  </si>
  <si>
    <t>Video game style leaf rustle</t>
  </si>
  <si>
    <t>Bush shaking</t>
  </si>
  <si>
    <t>crystal</t>
  </si>
  <si>
    <t>0000008f</t>
  </si>
  <si>
    <t>A single ding from a small bell</t>
  </si>
  <si>
    <t>Open elevator menu/sams keyboard</t>
  </si>
  <si>
    <t>purchase</t>
  </si>
  <si>
    <t>00000091</t>
  </si>
  <si>
    <t>Coins clinking</t>
  </si>
  <si>
    <t>Get money sound</t>
  </si>
  <si>
    <t>purchaseClick,purchase</t>
  </si>
  <si>
    <t>00000092</t>
  </si>
  <si>
    <t>potterySmash</t>
  </si>
  <si>
    <t>00000093</t>
  </si>
  <si>
    <t>A pottery break sound</t>
  </si>
  <si>
    <t>Slingshot game at the fall fair</t>
  </si>
  <si>
    <t>select</t>
  </si>
  <si>
    <t>00000094</t>
  </si>
  <si>
    <t>A wooden, percussive tonal sound (two notes)</t>
  </si>
  <si>
    <t>Menu select sound</t>
  </si>
  <si>
    <t>flameSpellHit</t>
  </si>
  <si>
    <t>00000095</t>
  </si>
  <si>
    <t>Video game style fireball strike</t>
  </si>
  <si>
    <t>The wizard in Solorian Chronicles attacks</t>
  </si>
  <si>
    <t>flameSpell</t>
  </si>
  <si>
    <t>00000096</t>
  </si>
  <si>
    <t>Video game style magic strike</t>
  </si>
  <si>
    <t>debuffHit</t>
  </si>
  <si>
    <t>00000097</t>
  </si>
  <si>
    <t>Video game style magic effect</t>
  </si>
  <si>
    <t>Farmer pushed back by the barrier blocking mutant bug lair; using the Shrine of Memories</t>
  </si>
  <si>
    <t>debuffSpell</t>
  </si>
  <si>
    <t>00000098</t>
  </si>
  <si>
    <t>Wizard dies in Solorian Chronicles</t>
  </si>
  <si>
    <t>wateringCan</t>
  </si>
  <si>
    <t>00000099</t>
  </si>
  <si>
    <t>Sound of water spilling</t>
  </si>
  <si>
    <t>Using the watering can</t>
  </si>
  <si>
    <t>0000009a</t>
  </si>
  <si>
    <t>0000009b</t>
  </si>
  <si>
    <t>0000009c</t>
  </si>
  <si>
    <t>0000009d</t>
  </si>
  <si>
    <t>monsterdead</t>
  </si>
  <si>
    <t>0000009e</t>
  </si>
  <si>
    <t>clubhit</t>
  </si>
  <si>
    <t>0000009f</t>
  </si>
  <si>
    <t>Electronic bass drum and clap</t>
  </si>
  <si>
    <t>Warrior attacks skeleton in Solorian Chronicles</t>
  </si>
  <si>
    <t>clubswipe</t>
  </si>
  <si>
    <t>000000a0</t>
  </si>
  <si>
    <t>Like a video game rendition of sticking a small shovel into sand</t>
  </si>
  <si>
    <t>Swinging hammer</t>
  </si>
  <si>
    <t>openChest</t>
  </si>
  <si>
    <t>000000a1</t>
  </si>
  <si>
    <t>The click of a lock and the opening of a squeaky container</t>
  </si>
  <si>
    <t>Open chest sound</t>
  </si>
  <si>
    <t>000000a2</t>
  </si>
  <si>
    <t>Video game "swish" sound</t>
  </si>
  <si>
    <t>Swinging a sword</t>
  </si>
  <si>
    <t>daggerswipe</t>
  </si>
  <si>
    <t>000000a3</t>
  </si>
  <si>
    <t>Shorter, higher pitched video game "swish" sound</t>
  </si>
  <si>
    <t>Swinging a scythe, and possibly a dagger?</t>
  </si>
  <si>
    <t>flybuzzing</t>
  </si>
  <si>
    <t>000000a4</t>
  </si>
  <si>
    <t>A quick buzzing sound (super short but loops)</t>
  </si>
  <si>
    <t>Cave fly enemy</t>
  </si>
  <si>
    <t>rockGolemSpawn</t>
  </si>
  <si>
    <t>000000a5</t>
  </si>
  <si>
    <t>Synth emulation of small rocks falling and rubbing against each other</t>
  </si>
  <si>
    <t>Stone monster reanimates</t>
  </si>
  <si>
    <t>rockGolemDie</t>
  </si>
  <si>
    <t>000000a6</t>
  </si>
  <si>
    <t>Loud "fly death" style sound combined with falling/crumbling rocks</t>
  </si>
  <si>
    <t>Stone monster dies</t>
  </si>
  <si>
    <t>rockGolemHit</t>
  </si>
  <si>
    <t>000000a7</t>
  </si>
  <si>
    <t>Loud buzz/squeak, videogame rendition of a flying monster getting hit</t>
  </si>
  <si>
    <t>Bat hit by weapon</t>
  </si>
  <si>
    <t>darkCaveLoop</t>
  </si>
  <si>
    <t>000000a8</t>
  </si>
  <si>
    <t>A kind of super short cave ambience sound, retooled to something else</t>
  </si>
  <si>
    <t>Bat enemy nearby, block enemy with sword</t>
  </si>
  <si>
    <t>bugLevelLoop</t>
  </si>
  <si>
    <t>000000a9</t>
  </si>
  <si>
    <t>Cave ambience, low wind hum, creepy bugs chittering in the corners</t>
  </si>
  <si>
    <t>Mines exploration, bug level?</t>
  </si>
  <si>
    <t>batFlap</t>
  </si>
  <si>
    <t>000000aa</t>
  </si>
  <si>
    <t>Percussive "thud" sound</t>
  </si>
  <si>
    <t>Ready sword for blocking, or wings flapping</t>
  </si>
  <si>
    <t>batScreech</t>
  </si>
  <si>
    <t>000000ab</t>
  </si>
  <si>
    <t>Bat screeching</t>
  </si>
  <si>
    <t>parry,clank</t>
  </si>
  <si>
    <t>000000ad</t>
  </si>
  <si>
    <t>A metal clank sound</t>
  </si>
  <si>
    <t>Successfully blocked an attack with a sword</t>
  </si>
  <si>
    <t>clubSmash</t>
  </si>
  <si>
    <t>000000ae</t>
  </si>
  <si>
    <t>A deep, percussive strike, bass drum combined with retro punching sound</t>
  </si>
  <si>
    <t>Hammer special attack</t>
  </si>
  <si>
    <t>ocean</t>
  </si>
  <si>
    <t>000000af</t>
  </si>
  <si>
    <t>Ambient, sound of waves crashing against the shore</t>
  </si>
  <si>
    <t>Ocean waves at the beach</t>
  </si>
  <si>
    <t>seagulls</t>
  </si>
  <si>
    <t>000000b0</t>
  </si>
  <si>
    <t>Sound of a sea bird</t>
  </si>
  <si>
    <t>Sound of pelicans</t>
  </si>
  <si>
    <t>000000b1</t>
  </si>
  <si>
    <t>000000b2</t>
  </si>
  <si>
    <t>spring_day_ambient</t>
  </si>
  <si>
    <t>000000b3</t>
  </si>
  <si>
    <t>Ambient, sound of birds chirping in trees, loops perfectly</t>
  </si>
  <si>
    <t>Pre title menu, no music in spring</t>
  </si>
  <si>
    <t>toyPiano</t>
  </si>
  <si>
    <t>000000b5</t>
  </si>
  <si>
    <t>A single note from a small toy piano</t>
  </si>
  <si>
    <t>Pressing Sam's keyboard</t>
  </si>
  <si>
    <t>skeletonStep</t>
  </si>
  <si>
    <t>000000b6</t>
  </si>
  <si>
    <t>A click sound</t>
  </si>
  <si>
    <t>Character creation menu, changing appearance</t>
  </si>
  <si>
    <t>skeletonDie</t>
  </si>
  <si>
    <t>000000b7</t>
  </si>
  <si>
    <t>Several clicks echoing</t>
  </si>
  <si>
    <t>Mummy reanimates</t>
  </si>
  <si>
    <t>skeletonHit</t>
  </si>
  <si>
    <t>000000b8</t>
  </si>
  <si>
    <t>A crunchy click sound</t>
  </si>
  <si>
    <t>Skeleton takes damage or throws projectile</t>
  </si>
  <si>
    <t>slimeHit</t>
  </si>
  <si>
    <t>000000b9</t>
  </si>
  <si>
    <t>A wet and disgusting splud sound</t>
  </si>
  <si>
    <t>Slime sounds</t>
  </si>
  <si>
    <t>dustMeep</t>
  </si>
  <si>
    <t>000000ba</t>
  </si>
  <si>
    <t>Like a squeak from a videogame rodent</t>
  </si>
  <si>
    <t>Dust sprites in the mines, Marnie's giggle if you wear Lewis' shorts, chat window: /emote laugh</t>
  </si>
  <si>
    <t>throw</t>
  </si>
  <si>
    <t>000000bb</t>
  </si>
  <si>
    <t>Descending "swish" sound</t>
  </si>
  <si>
    <t>Maru drops the sample glass</t>
  </si>
  <si>
    <t>minecartLoop</t>
  </si>
  <si>
    <t>000000bc</t>
  </si>
  <si>
    <t>Looping video game emulation of wheels rolling on a minetrack</t>
  </si>
  <si>
    <t>Jumino Cart arcade game cart rolling</t>
  </si>
  <si>
    <t>roadnoise</t>
  </si>
  <si>
    <t>000000bd</t>
  </si>
  <si>
    <t>Ambient, short 1-second loop of the inside of a moving car</t>
  </si>
  <si>
    <t>Intro cutscene bus ride</t>
  </si>
  <si>
    <t>busDoorOpen</t>
  </si>
  <si>
    <t>000000bf</t>
  </si>
  <si>
    <t>Sounds of a bus coming to a halt at a bus stop</t>
  </si>
  <si>
    <t>Bus stopping</t>
  </si>
  <si>
    <t>sipTea</t>
  </si>
  <si>
    <t>000000c1</t>
  </si>
  <si>
    <t>An odd slurping sound</t>
  </si>
  <si>
    <t>Oil machine starting</t>
  </si>
  <si>
    <t>shadowDie</t>
  </si>
  <si>
    <t>000000c2</t>
  </si>
  <si>
    <t>A loud, odd breathy hiss/exhale</t>
  </si>
  <si>
    <t>Shadow Brute dies</t>
  </si>
  <si>
    <t>shadowHit</t>
  </si>
  <si>
    <t>000000c3</t>
  </si>
  <si>
    <t>A wet, rubbery impact sound</t>
  </si>
  <si>
    <t>Hitting a Shadow Brute or Mummy</t>
  </si>
  <si>
    <t>healSound</t>
  </si>
  <si>
    <t>000000c4</t>
  </si>
  <si>
    <t>Retro style magic effect sound</t>
  </si>
  <si>
    <t>Shadow Brute Shaman healing</t>
  </si>
  <si>
    <t>coldSpell</t>
  </si>
  <si>
    <t>000000c5</t>
  </si>
  <si>
    <t>A cold "swish" sound combined with a mild crackle</t>
  </si>
  <si>
    <t>Upper_Ambient</t>
  </si>
  <si>
    <t>000000c7</t>
  </si>
  <si>
    <t>Wind in the distance, occasional drips of water, echoey</t>
  </si>
  <si>
    <t>Grass mine level ambience</t>
  </si>
  <si>
    <t>Frost_Ambient</t>
  </si>
  <si>
    <t>000000c8</t>
  </si>
  <si>
    <t>Wind in the distance, sound of crystal bells, a very cold underground cave</t>
  </si>
  <si>
    <t>Frost mine level ambience</t>
  </si>
  <si>
    <t>Lava_Ambient</t>
  </si>
  <si>
    <t>000000c9</t>
  </si>
  <si>
    <t>A deep thrumming, wind in the distance, sounds of warm bubbling</t>
  </si>
  <si>
    <t>Lava mine level ambience</t>
  </si>
  <si>
    <t>yoba</t>
  </si>
  <si>
    <t>000000ca</t>
  </si>
  <si>
    <t>A simple chime</t>
  </si>
  <si>
    <t>Shrine of appearances confirm change</t>
  </si>
  <si>
    <t>clank,clank</t>
  </si>
  <si>
    <t>000000cb</t>
  </si>
  <si>
    <t>Like hitting a bowl with an eating utensil</t>
  </si>
  <si>
    <t>Hit metal head enemy</t>
  </si>
  <si>
    <t>clank</t>
  </si>
  <si>
    <t>000000cc</t>
  </si>
  <si>
    <t>Sebastian working on his motorcycle</t>
  </si>
  <si>
    <t>000000cd</t>
  </si>
  <si>
    <t>A metal clink sound</t>
  </si>
  <si>
    <t>Robin erecting a building</t>
  </si>
  <si>
    <t>warrior</t>
  </si>
  <si>
    <t>000000ce</t>
  </si>
  <si>
    <t>Like a drum combined with a breathy noise</t>
  </si>
  <si>
    <t>Teleporting with a totem</t>
  </si>
  <si>
    <t>slingshot</t>
  </si>
  <si>
    <t>000000cf</t>
  </si>
  <si>
    <t>Someone twisting the neck of a leather duck with a duck whistle inside it</t>
  </si>
  <si>
    <t>Ready slingshot</t>
  </si>
  <si>
    <t>discoverMineral</t>
  </si>
  <si>
    <t>000000d0</t>
  </si>
  <si>
    <t>A happy success chime</t>
  </si>
  <si>
    <t>A geode had a good item in it</t>
  </si>
  <si>
    <t>trashcan</t>
  </si>
  <si>
    <t>000000d1</t>
  </si>
  <si>
    <t>Like someone stepping on a cardboard box?</t>
  </si>
  <si>
    <t>Interacting with a trash can</t>
  </si>
  <si>
    <t>trashcanlid</t>
  </si>
  <si>
    <t>000000d2</t>
  </si>
  <si>
    <t>Like someone opening a squeaky metal lid</t>
  </si>
  <si>
    <t>Mouseover trash bin in inventory</t>
  </si>
  <si>
    <t>newArtifact</t>
  </si>
  <si>
    <t>000000d3</t>
  </si>
  <si>
    <t>Two quick beeps, last beep one octave higher than the first</t>
  </si>
  <si>
    <t>Geode had a trash item in it</t>
  </si>
  <si>
    <t>reward</t>
  </si>
  <si>
    <t>000000d4</t>
  </si>
  <si>
    <t>A fairly neutral but optimistic chime, video game "you did a thing" style</t>
  </si>
  <si>
    <t>Donate an item to the library</t>
  </si>
  <si>
    <t>newRecord</t>
  </si>
  <si>
    <t>000000d5</t>
  </si>
  <si>
    <t>Typical videogame optimistic "achievement" sound</t>
  </si>
  <si>
    <t>Skill level up</t>
  </si>
  <si>
    <t>newRecipe</t>
  </si>
  <si>
    <t>000000d6</t>
  </si>
  <si>
    <t>Opening a paper envelope at a desk</t>
  </si>
  <si>
    <t>Page flip (day changes while asleep)</t>
  </si>
  <si>
    <t>stumpCrack</t>
  </si>
  <si>
    <t>000000d9</t>
  </si>
  <si>
    <t>A wooden "bonk" sound with the cracking of a walnut</t>
  </si>
  <si>
    <t>Breaking a big stump</t>
  </si>
  <si>
    <t>secret1</t>
  </si>
  <si>
    <t>000000da</t>
  </si>
  <si>
    <t>A fairly long mystical chime signalling a discovery</t>
  </si>
  <si>
    <t>Find Pierre’s hidden stash in heart event</t>
  </si>
  <si>
    <t>trainWhistle</t>
  </si>
  <si>
    <t>000000db</t>
  </si>
  <si>
    <t>A breathy, almost soft whistle from something large</t>
  </si>
  <si>
    <t>Train sounds</t>
  </si>
  <si>
    <t>distantTrain</t>
  </si>
  <si>
    <t>000000dc</t>
  </si>
  <si>
    <t>A train rolling and whistling in the far distance</t>
  </si>
  <si>
    <t>000000dd</t>
  </si>
  <si>
    <t>A train whistling in the far distance, as if coming out of a tunnel</t>
  </si>
  <si>
    <t>trainLoop</t>
  </si>
  <si>
    <t>000000de</t>
  </si>
  <si>
    <t>Looped sound of a train rolling past nearby</t>
  </si>
  <si>
    <t>getNewSpecialItem</t>
  </si>
  <si>
    <t>000000df</t>
  </si>
  <si>
    <t>Skill levels up</t>
  </si>
  <si>
    <t>nightTime</t>
  </si>
  <si>
    <t>000000e0</t>
  </si>
  <si>
    <t>Ambient, looping sounds of crickets and animals in the dead of night</t>
  </si>
  <si>
    <t>Walking around at night with no music</t>
  </si>
  <si>
    <t>Meteorite</t>
  </si>
  <si>
    <t>000000e1</t>
  </si>
  <si>
    <t>A loud, panning wind sound that ends with a deep bassy thrum</t>
  </si>
  <si>
    <t>A meteorite landed in the night</t>
  </si>
  <si>
    <t>UFO</t>
  </si>
  <si>
    <t>000000e2</t>
  </si>
  <si>
    <t>An odd sci-fi UFO sound as from an old B-movie</t>
  </si>
  <si>
    <t>UFO passing by on the title screen?</t>
  </si>
  <si>
    <t>owl</t>
  </si>
  <si>
    <t>000000e3</t>
  </si>
  <si>
    <t>Owl hooting in the distance</t>
  </si>
  <si>
    <t>Owl hooting</t>
  </si>
  <si>
    <t>dogs</t>
  </si>
  <si>
    <t>000000e4</t>
  </si>
  <si>
    <t>Two dogs barking/howling in the distance</t>
  </si>
  <si>
    <t>Used in the farm event where wolves attack one of your animals</t>
  </si>
  <si>
    <t>scissors</t>
  </si>
  <si>
    <t>000000e5</t>
  </si>
  <si>
    <t>Sound of scissors</t>
  </si>
  <si>
    <t>Using sheers on a sheep</t>
  </si>
  <si>
    <t>Milking</t>
  </si>
  <si>
    <t>000000e6</t>
  </si>
  <si>
    <t>Liquid filling a container</t>
  </si>
  <si>
    <t>Milking a cow or goat</t>
  </si>
  <si>
    <t>Duck</t>
  </si>
  <si>
    <t>000000e7</t>
  </si>
  <si>
    <t>Duck quacking</t>
  </si>
  <si>
    <t>sheep</t>
  </si>
  <si>
    <t>000000e8</t>
  </si>
  <si>
    <t>killAnimal</t>
  </si>
  <si>
    <t>000000e9</t>
  </si>
  <si>
    <t>A wet sound of impact</t>
  </si>
  <si>
    <t>Warrior hits wizard in Solorian Chronicles</t>
  </si>
  <si>
    <t>dwop</t>
  </si>
  <si>
    <t>000000ea</t>
  </si>
  <si>
    <t>A liquid, rising "dwoop" sound effect</t>
  </si>
  <si>
    <t>Various, used when Emily scoots closer</t>
  </si>
  <si>
    <t>bubbles</t>
  </si>
  <si>
    <t>000000eb</t>
  </si>
  <si>
    <t>A bubbling liquid</t>
  </si>
  <si>
    <t>Oil maker processing</t>
  </si>
  <si>
    <t>000000ec</t>
  </si>
  <si>
    <t>moneyDial</t>
  </si>
  <si>
    <t>000000ed</t>
  </si>
  <si>
    <t>Rendition of a small number of coins clinking</t>
  </si>
  <si>
    <t>Player gets money</t>
  </si>
  <si>
    <t>boulderBreak</t>
  </si>
  <si>
    <t>000000ee</t>
  </si>
  <si>
    <t>A fairly accurate sound of a rock breaking apart and crumbling</t>
  </si>
  <si>
    <t>Junimo Kart game, cutscene when lightning strikes Jojamart, breaking large boulders or meteorites</t>
  </si>
  <si>
    <t>gulp</t>
  </si>
  <si>
    <t>000000ef</t>
  </si>
  <si>
    <t>The "gulp" of drinking a liquid</t>
  </si>
  <si>
    <t>Drinking</t>
  </si>
  <si>
    <t>000000f0</t>
  </si>
  <si>
    <t>purchase,purchaseRepeat</t>
  </si>
  <si>
    <t>000000f1</t>
  </si>
  <si>
    <t>sell</t>
  </si>
  <si>
    <t>000000f2</t>
  </si>
  <si>
    <t>Hard to describe, just picture yourself selling an item in-game</t>
  </si>
  <si>
    <t>Selling an item</t>
  </si>
  <si>
    <t>dirtyHit</t>
  </si>
  <si>
    <t>000000f3</t>
  </si>
  <si>
    <t>Like shuffling rocks and dirt</t>
  </si>
  <si>
    <t>Planting seeds</t>
  </si>
  <si>
    <t>000000f4</t>
  </si>
  <si>
    <t>SinWave</t>
  </si>
  <si>
    <t>000000f5</t>
  </si>
  <si>
    <t>Looping steady sine wave</t>
  </si>
  <si>
    <t>Fishing rod power bar up/down</t>
  </si>
  <si>
    <t>cast</t>
  </si>
  <si>
    <t>000000f6</t>
  </si>
  <si>
    <t>A video game "swish", rendition of something being thrown away</t>
  </si>
  <si>
    <t>Cast fishing rod</t>
  </si>
  <si>
    <t>slowReel</t>
  </si>
  <si>
    <t>000000f7</t>
  </si>
  <si>
    <t>Looping sound of a reeling fishing rod</t>
  </si>
  <si>
    <t>Losing a fish</t>
  </si>
  <si>
    <t>fastReel</t>
  </si>
  <si>
    <t>000000f8</t>
  </si>
  <si>
    <t>Looping sound of a reeling fishing rod being vigorously rotated</t>
  </si>
  <si>
    <t>Reeling in a fish</t>
  </si>
  <si>
    <t>tinyWhip</t>
  </si>
  <si>
    <t>000000f9</t>
  </si>
  <si>
    <t>A soft, mouthy "bweet" sound</t>
  </si>
  <si>
    <t>Fish enters/exits fishing bar</t>
  </si>
  <si>
    <t>button1</t>
  </si>
  <si>
    <t>000000fa</t>
  </si>
  <si>
    <t>Two distinct metal clinks</t>
  </si>
  <si>
    <t>Add tackle to a fishing rod</t>
  </si>
  <si>
    <t>FishHit</t>
  </si>
  <si>
    <t>000000fb</t>
  </si>
  <si>
    <t>Like hitting a metal object while shaking a percussive shaker</t>
  </si>
  <si>
    <t>Fish bites</t>
  </si>
  <si>
    <t>jingle1</t>
  </si>
  <si>
    <t>000000fc</t>
  </si>
  <si>
    <t>Two quick metal bell sounds create a tiny jingle</t>
  </si>
  <si>
    <t>Fish acquired</t>
  </si>
  <si>
    <t>fishEscape</t>
  </si>
  <si>
    <t>000000fd</t>
  </si>
  <si>
    <t>Sound of a metal sheet, echoed several times</t>
  </si>
  <si>
    <t>Fish escaped</t>
  </si>
  <si>
    <t>fishingRodBend</t>
  </si>
  <si>
    <t>000000fe</t>
  </si>
  <si>
    <t>Creaking of what's supposed to be wood</t>
  </si>
  <si>
    <t>Fishing rod bar moving</t>
  </si>
  <si>
    <t>000000ff</t>
  </si>
  <si>
    <t>Creaking of what's supposed to be wood, but even worse somehow</t>
  </si>
  <si>
    <t>00000100</t>
  </si>
  <si>
    <t>Creaking of what's supposed to be wood, mixed with sounds of reeling</t>
  </si>
  <si>
    <t>waterSlosh</t>
  </si>
  <si>
    <t>00000101</t>
  </si>
  <si>
    <t>Water sloshing</t>
  </si>
  <si>
    <t>Generic water splash</t>
  </si>
  <si>
    <t>00000102</t>
  </si>
  <si>
    <t>00000103</t>
  </si>
  <si>
    <t>fishSlap</t>
  </si>
  <si>
    <t>00000104</t>
  </si>
  <si>
    <t>A wet slapping sound</t>
  </si>
  <si>
    <t>Catch a fish, generic</t>
  </si>
  <si>
    <t>Cowboy_Secret</t>
  </si>
  <si>
    <t>00000107</t>
  </si>
  <si>
    <t>Retro beep chime, old school Zelda style</t>
  </si>
  <si>
    <t>Prairie King minigame</t>
  </si>
  <si>
    <t>Cowboy_monsterDie</t>
  </si>
  <si>
    <t>00000108</t>
  </si>
  <si>
    <t>Retro game weak explosion</t>
  </si>
  <si>
    <t>00000109</t>
  </si>
  <si>
    <t>Cowboy_gunshot</t>
  </si>
  <si>
    <t>0000010a</t>
  </si>
  <si>
    <t>Retro game wooden click, supposed to resemble a gunshot</t>
  </si>
  <si>
    <t>cowboy_dead</t>
  </si>
  <si>
    <t>0000010c</t>
  </si>
  <si>
    <t>Retro game explosion followed by a sad death jingle</t>
  </si>
  <si>
    <t>Cowboy_Footstep</t>
  </si>
  <si>
    <t>0000010d</t>
  </si>
  <si>
    <t>Retro game footsteps</t>
  </si>
  <si>
    <t>Cowboy_undead</t>
  </si>
  <si>
    <t>0000010e</t>
  </si>
  <si>
    <t>Retro game explosion followed by 8-bit boss music</t>
  </si>
  <si>
    <t>cowboy_powerup</t>
  </si>
  <si>
    <t>0000010f</t>
  </si>
  <si>
    <t>Retro game sci-fi UFO sound</t>
  </si>
  <si>
    <t>cowboy_gunload</t>
  </si>
  <si>
    <t>00000110</t>
  </si>
  <si>
    <t>Retro game clicks</t>
  </si>
  <si>
    <t>Pickup_Coin15</t>
  </si>
  <si>
    <t>00000111</t>
  </si>
  <si>
    <t>Retro game coin pickup sound</t>
  </si>
  <si>
    <t>cowboy_monsterhit</t>
  </si>
  <si>
    <t>00000112</t>
  </si>
  <si>
    <t>Retro game impact click</t>
  </si>
  <si>
    <t>cowboy_gopher</t>
  </si>
  <si>
    <t>00000113</t>
  </si>
  <si>
    <t>Retro game descending bleep sound effect</t>
  </si>
  <si>
    <t>cowboy_explosion</t>
  </si>
  <si>
    <t>00000114</t>
  </si>
  <si>
    <t>Retro game explosion</t>
  </si>
  <si>
    <t>Hospital_Ambient</t>
  </si>
  <si>
    <t>0000011b</t>
  </si>
  <si>
    <t>Ambient sound of an office with computers running</t>
  </si>
  <si>
    <t>Inside the bathhouse, supposedly</t>
  </si>
  <si>
    <t>breakingGlass</t>
  </si>
  <si>
    <t>0000011c</t>
  </si>
  <si>
    <t>Sound of glass breaking</t>
  </si>
  <si>
    <t>Breaking a crystal in the ice mines</t>
  </si>
  <si>
    <t>robotSoundEffects</t>
  </si>
  <si>
    <t>0000011e</t>
  </si>
  <si>
    <t>Sounds of machinery activating</t>
  </si>
  <si>
    <t>Maru turns on her robot</t>
  </si>
  <si>
    <t>robotBLASTOFF</t>
  </si>
  <si>
    <t>0000011f</t>
  </si>
  <si>
    <t>Like an 8-bit rocket launching into space</t>
  </si>
  <si>
    <t>Maru's robot launches into space</t>
  </si>
  <si>
    <t>pool_ambient</t>
  </si>
  <si>
    <t>00000120</t>
  </si>
  <si>
    <t>Ambience, the rumbling of an AC with the dripping of water like rain</t>
  </si>
  <si>
    <t>Bath house pool ambience</t>
  </si>
  <si>
    <t>slosh</t>
  </si>
  <si>
    <t>00000121</t>
  </si>
  <si>
    <t>Getting into/out of pool?</t>
  </si>
  <si>
    <t>00000122</t>
  </si>
  <si>
    <t>00000123</t>
  </si>
  <si>
    <t>cameraNoise</t>
  </si>
  <si>
    <t>00000124</t>
  </si>
  <si>
    <t>Camera click sound</t>
  </si>
  <si>
    <t>Haley takes a picture</t>
  </si>
  <si>
    <t>keyboardTyping</t>
  </si>
  <si>
    <t>00000125</t>
  </si>
  <si>
    <t>Ambient, sounds of typing on a keyboard</t>
  </si>
  <si>
    <t>Keyboard typing (on the title screen, CA logo)</t>
  </si>
  <si>
    <t>mouseClick</t>
  </si>
  <si>
    <t>00000126</t>
  </si>
  <si>
    <t>The click of a mouse</t>
  </si>
  <si>
    <t>Mouse click (on the title screen, CA logo)</t>
  </si>
  <si>
    <t>whistle</t>
  </si>
  <si>
    <t>0000012a</t>
  </si>
  <si>
    <t>A regular whistle</t>
  </si>
  <si>
    <t>The fishing game at the fair</t>
  </si>
  <si>
    <t>junimoMeep1</t>
  </si>
  <si>
    <t>00000132</t>
  </si>
  <si>
    <t>A cute whine/meep from some kind of fantasy rodent</t>
  </si>
  <si>
    <t>Junimo making noises</t>
  </si>
  <si>
    <t>communityCenter</t>
  </si>
  <si>
    <t>00000133</t>
  </si>
  <si>
    <t>Ambient, sound of wind and wind chimes and creaking floorboards</t>
  </si>
  <si>
    <t>Ruined Community Center interior ambience</t>
  </si>
  <si>
    <t>busDriveOff</t>
  </si>
  <si>
    <t>00000135</t>
  </si>
  <si>
    <t>An engine starting, and not so much driving away as fading out</t>
  </si>
  <si>
    <t>Bus leaving</t>
  </si>
  <si>
    <t>barrelBreak</t>
  </si>
  <si>
    <t>00000136</t>
  </si>
  <si>
    <t>A wooden, crumbling sound</t>
  </si>
  <si>
    <t>Breaking a crate</t>
  </si>
  <si>
    <t>woodWhack</t>
  </si>
  <si>
    <t>00000137</t>
  </si>
  <si>
    <t>Like large planks hitting a wooden surface</t>
  </si>
  <si>
    <t>Breaking a wooden barrel</t>
  </si>
  <si>
    <t>00000138</t>
  </si>
  <si>
    <t>Like small planks hitting a wooden surface</t>
  </si>
  <si>
    <t>Hitting a wooden crate</t>
  </si>
  <si>
    <t>stairsdown</t>
  </si>
  <si>
    <t>00000139</t>
  </si>
  <si>
    <t>Four descending percussive hits</t>
  </si>
  <si>
    <t>Descending the ladder/stairs in the mines</t>
  </si>
  <si>
    <t>serpentHit</t>
  </si>
  <si>
    <t>0000013a</t>
  </si>
  <si>
    <t>A buzzy, retro-style "ouch" noise</t>
  </si>
  <si>
    <t>Hitting a bomb fish</t>
  </si>
  <si>
    <t>serpentDie</t>
  </si>
  <si>
    <t>0000013b</t>
  </si>
  <si>
    <t>A hissy, retro-style "OUCH" noise</t>
  </si>
  <si>
    <t>Bomb fish noise</t>
  </si>
  <si>
    <t>dogWhining</t>
  </si>
  <si>
    <t>0000013c</t>
  </si>
  <si>
    <t>A dog panting and whining</t>
  </si>
  <si>
    <t>Alex heart event, offering the dog a steak</t>
  </si>
  <si>
    <t>shwip</t>
  </si>
  <si>
    <t>0000013d</t>
  </si>
  <si>
    <t>A kind of papery "swipe" sound, "shwip" is a pretty good descriptor actually</t>
  </si>
  <si>
    <t>Pick up item from item slot in UI</t>
  </si>
  <si>
    <t>fallDown</t>
  </si>
  <si>
    <t>0000013e</t>
  </si>
  <si>
    <t>A quick descending slide-whistle-style sound</t>
  </si>
  <si>
    <t>Falling down a hole in the Skull Cavern</t>
  </si>
  <si>
    <t>doorCreak</t>
  </si>
  <si>
    <t>0000013f</t>
  </si>
  <si>
    <t>Creaking of the hinge of a fairly small box being opened</t>
  </si>
  <si>
    <t>Opening doors, or the item sell box</t>
  </si>
  <si>
    <t>doorOpen</t>
  </si>
  <si>
    <t>00000140</t>
  </si>
  <si>
    <t>The sound of a door handle being turned</t>
  </si>
  <si>
    <t>Door latch</t>
  </si>
  <si>
    <t>doorCreakReverse</t>
  </si>
  <si>
    <t>00000142</t>
  </si>
  <si>
    <t>Creaking of the hinge of a fairly small box being closed</t>
  </si>
  <si>
    <t>Closing chest, or the item sell box</t>
  </si>
  <si>
    <t>cacklingWitch</t>
  </si>
  <si>
    <t>00000143</t>
  </si>
  <si>
    <t>Witch's cackle</t>
  </si>
  <si>
    <t>Witch cackling while flying around</t>
  </si>
  <si>
    <t>crow</t>
  </si>
  <si>
    <t>00000144</t>
  </si>
  <si>
    <t>Crow's caw</t>
  </si>
  <si>
    <t>Crow cawing</t>
  </si>
  <si>
    <t>glug</t>
  </si>
  <si>
    <t>00000145</t>
  </si>
  <si>
    <t>The glug of tapping liquid from a barrel or container</t>
  </si>
  <si>
    <t>Refilling the watering can</t>
  </si>
  <si>
    <t>harvest</t>
  </si>
  <si>
    <t>00000146</t>
  </si>
  <si>
    <t>A kind of wet, organic "pluck" sound</t>
  </si>
  <si>
    <t>Harvesting a plant</t>
  </si>
  <si>
    <t>thunder_small</t>
  </si>
  <si>
    <t>00000147</t>
  </si>
  <si>
    <t>Like an 8-bit videogame thunder sound effect</t>
  </si>
  <si>
    <t>Thunder</t>
  </si>
  <si>
    <t>00000148</t>
  </si>
  <si>
    <t>rooster</t>
  </si>
  <si>
    <t>00000149</t>
  </si>
  <si>
    <t>Rooster announcing the morning</t>
  </si>
  <si>
    <t>Morning rooster, dawn of a new day</t>
  </si>
  <si>
    <t>dog_pant</t>
  </si>
  <si>
    <t>0000014a</t>
  </si>
  <si>
    <t>Dog panting</t>
  </si>
  <si>
    <t>Player's dog panting</t>
  </si>
  <si>
    <t>dog_bark</t>
  </si>
  <si>
    <t>0000014b</t>
  </si>
  <si>
    <t>Dog barking</t>
  </si>
  <si>
    <t>Player's dog barking</t>
  </si>
  <si>
    <t>cat</t>
  </si>
  <si>
    <t>0000014c</t>
  </si>
  <si>
    <t>Cat meowing</t>
  </si>
  <si>
    <t>Player's cat meowing</t>
  </si>
  <si>
    <t>0000014d</t>
  </si>
  <si>
    <t>jojaOfficeSoundscape</t>
  </si>
  <si>
    <t>00000151</t>
  </si>
  <si>
    <t>Ambient, sound of an office with computers, keyboard typing, mouse clicking</t>
  </si>
  <si>
    <t>JoJa Corp in the intro sequence</t>
  </si>
  <si>
    <t>fall_day_ambient</t>
  </si>
  <si>
    <t>00000152</t>
  </si>
  <si>
    <t>Ambient, sound of wind through autumn trees, minor chirping and cawing</t>
  </si>
  <si>
    <t>Autumn town ambience</t>
  </si>
  <si>
    <t>summer_day_ambient</t>
  </si>
  <si>
    <t>00000153</t>
  </si>
  <si>
    <t>Ambient, sound of birds chirping and insects buzzing</t>
  </si>
  <si>
    <t>Summer town ambience</t>
  </si>
  <si>
    <t>snowyStep</t>
  </si>
  <si>
    <t>00000154</t>
  </si>
  <si>
    <t>A footstep in the snow</t>
  </si>
  <si>
    <t>Walking on snow</t>
  </si>
  <si>
    <t>cracklingFire</t>
  </si>
  <si>
    <t>00000156</t>
  </si>
  <si>
    <t>A warm, crackling fireplace, perfectly looped</t>
  </si>
  <si>
    <t>Generic sound of fire/fireplace</t>
  </si>
  <si>
    <t>babblingBrook</t>
  </si>
  <si>
    <t>00000157</t>
  </si>
  <si>
    <t>A small, babbling brook</t>
  </si>
  <si>
    <t>Generic sound of river</t>
  </si>
  <si>
    <t>heavyEngine</t>
  </si>
  <si>
    <t>00000158</t>
  </si>
  <si>
    <t>Sound of an engine running</t>
  </si>
  <si>
    <t>The machine outside the blacksmith's house</t>
  </si>
  <si>
    <t>spring_night_ambient</t>
  </si>
  <si>
    <t>00000159</t>
  </si>
  <si>
    <t>Ambient, sound of crickets and nighttime insects</t>
  </si>
  <si>
    <t>Night town ambience</t>
  </si>
  <si>
    <t>cricketsAmbient</t>
  </si>
  <si>
    <t>0000015a</t>
  </si>
  <si>
    <t>A single cricket sound echoing in the night</t>
  </si>
  <si>
    <t>Cricket at night</t>
  </si>
  <si>
    <t>give_gift</t>
  </si>
  <si>
    <t>0000015c</t>
  </si>
  <si>
    <t>A musical synth "success" chime, Microsoft Windows style</t>
  </si>
  <si>
    <t>Gifing a gift to an NPC</t>
  </si>
  <si>
    <t>stardrop</t>
  </si>
  <si>
    <t>0000015f</t>
  </si>
  <si>
    <t>Mystic item get sound</t>
  </si>
  <si>
    <t>Acquire Stardrop item</t>
  </si>
  <si>
    <t>crit</t>
  </si>
  <si>
    <t>00000160</t>
  </si>
  <si>
    <t>Thin metal clinking</t>
  </si>
  <si>
    <t>Blocking an enemy attack</t>
  </si>
  <si>
    <t>cancel</t>
  </si>
  <si>
    <t>00000161</t>
  </si>
  <si>
    <t>Like a musical shaker being shaken briefly</t>
  </si>
  <si>
    <t>Inventory full alert</t>
  </si>
  <si>
    <t>winter_day_ambient</t>
  </si>
  <si>
    <t>00000162</t>
  </si>
  <si>
    <t>Ambient, light wind over snow</t>
  </si>
  <si>
    <t>Winter town ambience</t>
  </si>
  <si>
    <t>Stadium_cheer</t>
  </si>
  <si>
    <t>00000163</t>
  </si>
  <si>
    <t>Ambient, crowd cheer!</t>
  </si>
  <si>
    <t>Used in Shane's 10-heart event when the Tunnelers score a goal</t>
  </si>
  <si>
    <t>Stadium_ambient</t>
  </si>
  <si>
    <t>00000164</t>
  </si>
  <si>
    <t>Ambient, stadium crowd</t>
  </si>
  <si>
    <t>Used in Shane's 10-heart event</t>
  </si>
  <si>
    <t>parrot</t>
  </si>
  <si>
    <t>00000168</t>
  </si>
  <si>
    <t>Parrot squawk</t>
  </si>
  <si>
    <t>Emily's parrot when you click on it</t>
  </si>
  <si>
    <t>miniharp_note</t>
  </si>
  <si>
    <t>0000016b</t>
  </si>
  <si>
    <t>Like a single note on a badly tuned piano</t>
  </si>
  <si>
    <t>Can be heard in the hidden chat emote: /emote music (The sound can have varying pitches, here it is used in a chord.)</t>
  </si>
  <si>
    <t>submarine_landing</t>
  </si>
  <si>
    <t>0000016d</t>
  </si>
  <si>
    <t>A deep thrum and bubble sound followed by creaking wood machinery</t>
  </si>
  <si>
    <t>In the night market submarine once fully submerged, and when resurfacing</t>
  </si>
  <si>
    <t>Music Bank ID</t>
  </si>
  <si>
    <t>Track Name</t>
  </si>
  <si>
    <t>50s</t>
  </si>
  <si>
    <t>0000002d</t>
  </si>
  <si>
    <t>A pleasant 50s ballad</t>
  </si>
  <si>
    <t>Penny's 8-heart event (Picnic)</t>
  </si>
  <si>
    <t>https://www.youtube.com/watch?v=uCME1I5bRDE</t>
  </si>
  <si>
    <t>Pleasant Memory (Penny's Theme)</t>
  </si>
  <si>
    <t>AbigailFlute</t>
  </si>
  <si>
    <t>00000117</t>
  </si>
  <si>
    <t>Abigail's flute solo</t>
  </si>
  <si>
    <t>Abigail 4-heart event</t>
  </si>
  <si>
    <t>https://www.youtube.com/watch?v=YTsvtd9bwJc</t>
  </si>
  <si>
    <t>A Stillness In The Rain (Abigail's Melody)</t>
  </si>
  <si>
    <t>AbigailFluteDuet</t>
  </si>
  <si>
    <t>00000118</t>
  </si>
  <si>
    <t>Abigail's flute duet with farmer</t>
  </si>
  <si>
    <t>aerobics</t>
  </si>
  <si>
    <t>00000037</t>
  </si>
  <si>
    <t>Looping shitty aerobics music</t>
  </si>
  <si>
    <t>Harvey's 6 heart (Aerobics)</t>
  </si>
  <si>
    <t>https://www.youtube.com/watch?v=OwzxIYVK4Ng</t>
  </si>
  <si>
    <t>archaeo</t>
  </si>
  <si>
    <t>00000000</t>
  </si>
  <si>
    <t>A happy banjo tune with whistling</t>
  </si>
  <si>
    <t>Possibly unused</t>
  </si>
  <si>
    <t>&lt;&lt;&lt; UNKNOWN &gt;&gt;&gt;, comment if you know</t>
  </si>
  <si>
    <t>Ambient, babbling brook</t>
  </si>
  <si>
    <t>-</t>
  </si>
  <si>
    <t>bigDrums</t>
  </si>
  <si>
    <t>000000ac</t>
  </si>
  <si>
    <t>Looping dark exploration music</t>
  </si>
  <si>
    <t>Sebastian 6-heart event</t>
  </si>
  <si>
    <t>breezy</t>
  </si>
  <si>
    <t>00000119</t>
  </si>
  <si>
    <t>Light and airy tune, harmonica with bells</t>
  </si>
  <si>
    <t>Leah heart events</t>
  </si>
  <si>
    <t>https://www.youtube.com/watch?v=mfRXYJDEBf8</t>
  </si>
  <si>
    <t>Land Of Green And Gold (Leah's Theme)</t>
  </si>
  <si>
    <t>Cavern</t>
  </si>
  <si>
    <t>00000041</t>
  </si>
  <si>
    <t>Soft, echoing bells, very "Minecraft"</t>
  </si>
  <si>
    <t>Mines exploration</t>
  </si>
  <si>
    <t>https://www.youtube.com/watch?v=N-3FWXGy4VM</t>
  </si>
  <si>
    <t>Mines (A Flicker In The Deep)</t>
  </si>
  <si>
    <t>christmasTheme</t>
  </si>
  <si>
    <t>00000131</t>
  </si>
  <si>
    <t>Happy Christmas music with bells and strings, AND A TUBA</t>
  </si>
  <si>
    <t>Winter Star / Ice Fishing</t>
  </si>
  <si>
    <t>https://www.youtube.com/watch?v=OCuFNpaUGnU</t>
  </si>
  <si>
    <t>Winter Festival</t>
  </si>
  <si>
    <t>Cloth</t>
  </si>
  <si>
    <t>00000043</t>
  </si>
  <si>
    <t>Slow, peaceful piano music, soft flute outro</t>
  </si>
  <si>
    <t>https://www.youtube.com/watch?v=eUJuWlK-yEs</t>
  </si>
  <si>
    <t>Mines (Cloth)</t>
  </si>
  <si>
    <t>CloudCountry</t>
  </si>
  <si>
    <t>000000be</t>
  </si>
  <si>
    <t>Banjo, piano, generic happy music</t>
  </si>
  <si>
    <t>Character Creation</t>
  </si>
  <si>
    <t>https://www.youtube.com/watch?v=Tk6tA6OVqvk</t>
  </si>
  <si>
    <t>Cloud Country</t>
  </si>
  <si>
    <t>Ambient sound loop (low hum, cavern, echoey)</t>
  </si>
  <si>
    <t>Ambient, quiet wind chimes and mystic sounds</t>
  </si>
  <si>
    <t>cowboy_boss</t>
  </si>
  <si>
    <t>0000010b</t>
  </si>
  <si>
    <t>High energy synth track, sounds like it comes from a NES racing game</t>
  </si>
  <si>
    <t>https://www.youtube.com/watch?v=hDrleZmzrS8</t>
  </si>
  <si>
    <t>Journey of the Prairie King - Final Boss</t>
  </si>
  <si>
    <t>cowboy_outlawsong</t>
  </si>
  <si>
    <t>00000115</t>
  </si>
  <si>
    <t>Upbeat, energetic tune with whistling</t>
  </si>
  <si>
    <t>Prairie King arcade game</t>
  </si>
  <si>
    <t>https://www.youtube.com/watch?v=hjfUwGkC0os</t>
  </si>
  <si>
    <t>Journey Of The Prairie King - The Outlaw</t>
  </si>
  <si>
    <t>Cowboy_OVERWORLD</t>
  </si>
  <si>
    <t>00000105</t>
  </si>
  <si>
    <t>Upbeat, energetic riding/action arcade music</t>
  </si>
  <si>
    <t>https://www.youtube.com/watch?v=yaBNr6zv0ek</t>
  </si>
  <si>
    <t>Journey Of The Prairie King - Overworld</t>
  </si>
  <si>
    <t>Cowboy_singing</t>
  </si>
  <si>
    <t>00000106</t>
  </si>
  <si>
    <t>Arcade game rendition of a short song</t>
  </si>
  <si>
    <t>Journey Of The Prairie King - Ending</t>
  </si>
  <si>
    <t>Ambient, crackling campfire</t>
  </si>
  <si>
    <t>Crystal Bells</t>
  </si>
  <si>
    <t>00000040</t>
  </si>
  <si>
    <t>Slow and quiet piano music, harmonica bridge</t>
  </si>
  <si>
    <t>https://www.youtube.com/watch?v=YJJIkZxnLVQ</t>
  </si>
  <si>
    <t>Mines (Crystal Bells)</t>
  </si>
  <si>
    <t>Cyclops</t>
  </si>
  <si>
    <t>0000007c</t>
  </si>
  <si>
    <t>Cold synth music, wintery</t>
  </si>
  <si>
    <t>Generic winter music</t>
  </si>
  <si>
    <t>https://www.youtube.com/watch?v=y_ezfsJ4-Lw</t>
  </si>
  <si>
    <t>Winter (The Wind Can Be Still)</t>
  </si>
  <si>
    <t>desolate</t>
  </si>
  <si>
    <t>00000028</t>
  </si>
  <si>
    <t>Melancholy piano piece, Chrono Trigger style</t>
  </si>
  <si>
    <t>Alex heart event, Abigail's 10 heart event</t>
  </si>
  <si>
    <t>https://www.youtube.com/watch?v=voa_SvvI3zY</t>
  </si>
  <si>
    <t>A Sad Story (Alex's Theme)</t>
  </si>
  <si>
    <t>distantBanjo</t>
  </si>
  <si>
    <t>0000015b</t>
  </si>
  <si>
    <t>Bass line, harmonica, banjos, optimistic town music</t>
  </si>
  <si>
    <t>https://www.youtube.com/watch?v=mhPSbmEXUgw</t>
  </si>
  <si>
    <t>Distant Banjo</t>
  </si>
  <si>
    <t>EarthMine</t>
  </si>
  <si>
    <t>variable</t>
  </si>
  <si>
    <t>Cycles through several songs including Cavern and Secret Gnomes</t>
  </si>
  <si>
    <t>Mine levels 1-39</t>
  </si>
  <si>
    <t>echos</t>
  </si>
  <si>
    <t>00000031</t>
  </si>
  <si>
    <t>Wistful echoing xylophone piece</t>
  </si>
  <si>
    <t>Sebastian heart event</t>
  </si>
  <si>
    <t>https://www.youtube.com/watch?v=lLxPUCWO1pU</t>
  </si>
  <si>
    <t>Echos (Sebastian's Theme)</t>
  </si>
  <si>
    <t>elliottPiano</t>
  </si>
  <si>
    <t>00000127</t>
  </si>
  <si>
    <t>Short major chord piano solo</t>
  </si>
  <si>
    <t>Elliott heart events</t>
  </si>
  <si>
    <t>https://www.youtube.com/watch?v=bxUg0LJ9l40</t>
  </si>
  <si>
    <t>Piano Solo (Elliott's Theme)</t>
  </si>
  <si>
    <t>EmilyDance</t>
  </si>
  <si>
    <t>00000165</t>
  </si>
  <si>
    <t>Synth dance music with a flute midsection</t>
  </si>
  <si>
    <t>Emily 6-heart event</t>
  </si>
  <si>
    <t>https://soundcloud.com/concernedape/emily-dance</t>
  </si>
  <si>
    <t>EmilyDream</t>
  </si>
  <si>
    <t>00000166</t>
  </si>
  <si>
    <t>Mystical, dreamlike synths</t>
  </si>
  <si>
    <t>Emily 2-heart event</t>
  </si>
  <si>
    <t>https://soundcloud.com/concernedape/dreamscape</t>
  </si>
  <si>
    <t>EmilyTheme</t>
  </si>
  <si>
    <t>00000167</t>
  </si>
  <si>
    <t>Soft synth music with vocal oohs, sense of wonder</t>
  </si>
  <si>
    <t>Emily 4-heart event?</t>
  </si>
  <si>
    <t>https://soundcloud.com/concernedape/song-of-feathers-emilys-theme</t>
  </si>
  <si>
    <t>Song of Feathers (Emily's Theme)</t>
  </si>
  <si>
    <t>event1</t>
  </si>
  <si>
    <t>0000012b</t>
  </si>
  <si>
    <t>Upbeat banjo honkey-tonk music</t>
  </si>
  <si>
    <t>Ice fishing/egg hunt over, CC showdown</t>
  </si>
  <si>
    <t>https://www.youtube.com/watch?v=si4lCKIZxxw</t>
  </si>
  <si>
    <t>Fun Festival</t>
  </si>
  <si>
    <t>event2</t>
  </si>
  <si>
    <t>0000012e</t>
  </si>
  <si>
    <t>Wood percussion, bass, flute (festival music)</t>
  </si>
  <si>
    <t>Luau Festival event</t>
  </si>
  <si>
    <t>https://www.youtube.com/watch?v=O9NcHiAkD6E</t>
  </si>
  <si>
    <t>Luau Festival</t>
  </si>
  <si>
    <t>Ambient, wind and crows and occasional birds</t>
  </si>
  <si>
    <t>fall1</t>
  </si>
  <si>
    <t>00000079</t>
  </si>
  <si>
    <t>NOTE: Same as "Majestic". Seems like a duplicate ID.</t>
  </si>
  <si>
    <t>https://www.youtube.com/watch?v=omVFjGHx0FQ</t>
  </si>
  <si>
    <t>Fall (The Smell Of Mushroom)</t>
  </si>
  <si>
    <t>fall2</t>
  </si>
  <si>
    <t>00000077</t>
  </si>
  <si>
    <t>NOTE: Same as "Ghost Synth". Seems like a duplicate ID.</t>
  </si>
  <si>
    <t>https://soundcloud.com/concernedape/fall-theme-1</t>
  </si>
  <si>
    <t>Fall (Ghost Synth)</t>
  </si>
  <si>
    <t>fall3</t>
  </si>
  <si>
    <t>00000078</t>
  </si>
  <si>
    <t>NOTE: Same as "Plums". Seems like a duplicate ID.</t>
  </si>
  <si>
    <t>https://www.youtube.com/watch?v=idOmc35hlhU</t>
  </si>
  <si>
    <t>Fall (Raven's Descent)</t>
  </si>
  <si>
    <t>fallFest</t>
  </si>
  <si>
    <t>00000130</t>
  </si>
  <si>
    <t>Banjo, flute, bass, happy town music (main theme reprise)</t>
  </si>
  <si>
    <t>Fall Festival event</t>
  </si>
  <si>
    <t>https://www.youtube.com/watch?v=crL0Y18YMO8</t>
  </si>
  <si>
    <t>Stardew Valley Fair Theme</t>
  </si>
  <si>
    <t>FlowerDance</t>
  </si>
  <si>
    <t>0000012d</t>
  </si>
  <si>
    <t>Pizzicato and bells, happy waltz</t>
  </si>
  <si>
    <t>Flower Dance event</t>
  </si>
  <si>
    <t>https://www.youtube.com/watch?v=dcpQQsxoy5w</t>
  </si>
  <si>
    <t>Flower Dance</t>
  </si>
  <si>
    <t>Cave ambience - wind, water on ice</t>
  </si>
  <si>
    <t>FrostMine</t>
  </si>
  <si>
    <t>Cycles through several songs including Cloth and XOR</t>
  </si>
  <si>
    <t>Mine levels 40-79</t>
  </si>
  <si>
    <t>Ghost Synth</t>
  </si>
  <si>
    <t>Soft synth track, upbeat and happy</t>
  </si>
  <si>
    <t>Generic fall music</t>
  </si>
  <si>
    <t>grandpas_theme</t>
  </si>
  <si>
    <t>00000150</t>
  </si>
  <si>
    <t>Music box style piano music</t>
  </si>
  <si>
    <t>Grandpa opening cutscene</t>
  </si>
  <si>
    <t>https://www.youtube.com/watch?v=Zndgoac6R3o</t>
  </si>
  <si>
    <t>Grandpa's Theme</t>
  </si>
  <si>
    <t>gusviolin</t>
  </si>
  <si>
    <t>00000129</t>
  </si>
  <si>
    <t>Sappy violin solo</t>
  </si>
  <si>
    <t>Alex 10-heart event</t>
  </si>
  <si>
    <t>https://www.youtube.com/watch?v=pTVEHDmMPOI</t>
  </si>
  <si>
    <t>Violin Solo</t>
  </si>
  <si>
    <t>heavy</t>
  </si>
  <si>
    <t>00000033</t>
  </si>
  <si>
    <t>Sam's "Experimental noise rock" music</t>
  </si>
  <si>
    <t>Sam's 10 heart (Band)</t>
  </si>
  <si>
    <t>https://www.youtube.com/watch?v=cj9mBngwMYk&amp;t=3m7s</t>
  </si>
  <si>
    <t>Sam's Band (Heavy)</t>
  </si>
  <si>
    <t>honkytonky</t>
  </si>
  <si>
    <t>00000034</t>
  </si>
  <si>
    <t>Sam's "Honky-tonk country music" music</t>
  </si>
  <si>
    <t>https://www.youtube.com/watch?v=cj9mBngwMYk&amp;t=7m25s</t>
  </si>
  <si>
    <t>Sam's Band (Bluegrass)</t>
  </si>
  <si>
    <t>Icicles</t>
  </si>
  <si>
    <t>00000044</t>
  </si>
  <si>
    <t>Soft synth track, cold and echoy</t>
  </si>
  <si>
    <t>https://www.youtube.com/watch?v=CZlQ858OWDw</t>
  </si>
  <si>
    <t>Mines (Icicles)</t>
  </si>
  <si>
    <t>jaunty</t>
  </si>
  <si>
    <t>00000029</t>
  </si>
  <si>
    <t>Mellow flute and guitar track</t>
  </si>
  <si>
    <t>Used by several events</t>
  </si>
  <si>
    <t>https://soundcloud.com/concernedape/jaunty</t>
  </si>
  <si>
    <t>Jaunty</t>
  </si>
  <si>
    <t>Ambient, JoJa office background noise, looped</t>
  </si>
  <si>
    <t>junimoStarSong</t>
  </si>
  <si>
    <t>00000134</t>
  </si>
  <si>
    <t>Soft synth, happy and positive and warm</t>
  </si>
  <si>
    <t>Community Center completed</t>
  </si>
  <si>
    <t>https://soundcloud.com/concernedape/a-golden-star-is-born</t>
  </si>
  <si>
    <t>A Golden Star Is Born</t>
  </si>
  <si>
    <t>kindadumbautumn</t>
  </si>
  <si>
    <t>0000011a</t>
  </si>
  <si>
    <t>Guitar and flute, pleasant autumn-y vibes</t>
  </si>
  <si>
    <t>Harvey heart event</t>
  </si>
  <si>
    <t>https://www.youtube.com/watch?v=FiywVHFQDfk</t>
  </si>
  <si>
    <t>Grapefruit Sky (Dr. Harvey's Theme)</t>
  </si>
  <si>
    <t>Cave ambience - deep thrum, bubbling of lava</t>
  </si>
  <si>
    <t>LavaMine</t>
  </si>
  <si>
    <t>Cycles through several songs including Of Dwarves</t>
  </si>
  <si>
    <t>Mine levels 80-120</t>
  </si>
  <si>
    <t>libraryTheme</t>
  </si>
  <si>
    <t>00000155</t>
  </si>
  <si>
    <t>Playful banjo, flutes, and bass.</t>
  </si>
  <si>
    <t>Town Library interior</t>
  </si>
  <si>
    <t>https://www.youtube.com/watch?v=_hefFJ3a534</t>
  </si>
  <si>
    <t>The Library And Museum</t>
  </si>
  <si>
    <t>MainTheme</t>
  </si>
  <si>
    <t>0000014f</t>
  </si>
  <si>
    <t>Stardew Valley main theme (menu music)</t>
  </si>
  <si>
    <t>Menu music</t>
  </si>
  <si>
    <t>https://soundcloud.com/concernedape/stardew-valley-theme</t>
  </si>
  <si>
    <t>Stardew Valley Overture / Main Theme</t>
  </si>
  <si>
    <t>Majestic</t>
  </si>
  <si>
    <t>Bells, pizzicato, flute, horns, soundtrack style music</t>
  </si>
  <si>
    <t>MarlonsTheme</t>
  </si>
  <si>
    <t>0000015d</t>
  </si>
  <si>
    <t>Banjo and bass, neutral but major chords</t>
  </si>
  <si>
    <t>The Adventurer's Guild</t>
  </si>
  <si>
    <t>https://www.youtube.com/watch?v=6AYJisXjc84</t>
  </si>
  <si>
    <t>The Adventure Guild</t>
  </si>
  <si>
    <t>marnieShop</t>
  </si>
  <si>
    <t>000000b4</t>
  </si>
  <si>
    <t>Banjo, bass, light percussion, strings and flute</t>
  </si>
  <si>
    <t>Marnie's Shop interior</t>
  </si>
  <si>
    <t>https://www.youtube.com/watch?v=PsQxcoLZits</t>
  </si>
  <si>
    <t>Country Shop</t>
  </si>
  <si>
    <t>mermaidSong</t>
  </si>
  <si>
    <t>0000016a</t>
  </si>
  <si>
    <t>Mystical synth and "aah" vocals. Deep thrums and softness. Pretty.</t>
  </si>
  <si>
    <t>Mermaid Show in Night Market (Winter 15-17)</t>
  </si>
  <si>
    <t>https://www.youtube.com/watch?v=EBybQCOMIFI</t>
  </si>
  <si>
    <t>Mermaid</t>
  </si>
  <si>
    <t>Sound effect, meteorite striking the earth at night</t>
  </si>
  <si>
    <t>moonlightJellies</t>
  </si>
  <si>
    <t>0000012f</t>
  </si>
  <si>
    <t>Soft synth music, beautiful ambience</t>
  </si>
  <si>
    <t>Moonlight Jellies event</t>
  </si>
  <si>
    <t>https://www.youtube.com/watch?v=H-N1FVMaOYk</t>
  </si>
  <si>
    <t>Dance Of The Moonlight Jellies</t>
  </si>
  <si>
    <t>musicboxsong</t>
  </si>
  <si>
    <t>0000002c</t>
  </si>
  <si>
    <t>A nice and pleasant music box style tune</t>
  </si>
  <si>
    <t>Stealing a kiss somewhere</t>
  </si>
  <si>
    <t>https://www.youtube.com/watch?v=z_lfgINqKkY</t>
  </si>
  <si>
    <t>Music Box Song</t>
  </si>
  <si>
    <t>Near The Planet Core</t>
  </si>
  <si>
    <t>00000048</t>
  </si>
  <si>
    <t>Minor chord flute, bells, and drums, very Chrono Trigger</t>
  </si>
  <si>
    <t>https://www.youtube.com/watch?v=apQ72oV80_Q</t>
  </si>
  <si>
    <t>Mines (Visitor To The Unknown)</t>
  </si>
  <si>
    <t>New Snow</t>
  </si>
  <si>
    <t>0000007e</t>
  </si>
  <si>
    <t>Cold bells music, wintery</t>
  </si>
  <si>
    <t>https://www.youtube.com/watch?v=AiX1dBfmftA</t>
  </si>
  <si>
    <t>Winter (Nocturne of Ice)</t>
  </si>
  <si>
    <t>night_market</t>
  </si>
  <si>
    <t>0000016c</t>
  </si>
  <si>
    <t>Smooth bass, bells, and flutes. Very "deep in the forest" vibes.</t>
  </si>
  <si>
    <t>https://www.youtube.com/watch?v=i_18E5AJ7Xo</t>
  </si>
  <si>
    <t>Night Market</t>
  </si>
  <si>
    <t>Ambient, crickets, chirping</t>
  </si>
  <si>
    <t>Ambient, ocean waves</t>
  </si>
  <si>
    <t>Beach exterior</t>
  </si>
  <si>
    <t>Of Dwarves</t>
  </si>
  <si>
    <t>00000049</t>
  </si>
  <si>
    <t>Low-fi chillwave</t>
  </si>
  <si>
    <t>https://www.youtube.com/watch?v=wM_-jldP2Nw</t>
  </si>
  <si>
    <t>Mines (The Lava Dwellers)</t>
  </si>
  <si>
    <t>Orange</t>
  </si>
  <si>
    <t>0000007a</t>
  </si>
  <si>
    <t>Happy accordion music</t>
  </si>
  <si>
    <t>Generic summer music</t>
  </si>
  <si>
    <t>https://www.youtube.com/watch?v=k0nqXeM-sns</t>
  </si>
  <si>
    <t>Summer (Nature's Crescendo)</t>
  </si>
  <si>
    <t>Overcast</t>
  </si>
  <si>
    <t>000000d7</t>
  </si>
  <si>
    <t>Bass line, drums, soft synths</t>
  </si>
  <si>
    <t>https://www.youtube.com/watch?v=8bhltBSOT5I</t>
  </si>
  <si>
    <t>Mines (Magical Shoes)</t>
  </si>
  <si>
    <t>Pink Petals</t>
  </si>
  <si>
    <t>0000005d</t>
  </si>
  <si>
    <t>Generic town music, spring style (bells, flutes, cello)</t>
  </si>
  <si>
    <t>Generic spring music</t>
  </si>
  <si>
    <t>https://www.youtube.com/watch?v=FO9WXi9gxQg</t>
  </si>
  <si>
    <t>Spring (It's A Big World Outside)</t>
  </si>
  <si>
    <t>playful</t>
  </si>
  <si>
    <t>00000116</t>
  </si>
  <si>
    <t>Playful</t>
  </si>
  <si>
    <t>https://soundcloud.com/concernedape/playful</t>
  </si>
  <si>
    <t>Plums</t>
  </si>
  <si>
    <t>Quiet mythical flute and wood percussion music</t>
  </si>
  <si>
    <t>poppy</t>
  </si>
  <si>
    <t>00000035</t>
  </si>
  <si>
    <t>Sam's "Cheerful pop music" music</t>
  </si>
  <si>
    <t>https://www.youtube.com/watch?v=cj9mBngwMYk&amp;t=1m2s</t>
  </si>
  <si>
    <t>Sam's Band (Pop)</t>
  </si>
  <si>
    <t>ragtime</t>
  </si>
  <si>
    <t>0000002e</t>
  </si>
  <si>
    <t>Upbeat ragtime piano tune with banjo-like guitar chorus</t>
  </si>
  <si>
    <t>Haley's 4-heart event (Jar)</t>
  </si>
  <si>
    <t>https://www.youtube.com/watch?v=2dAekw2FGU8</t>
  </si>
  <si>
    <t>Pickle Jar Rag (Haley's Theme)</t>
  </si>
  <si>
    <t>Maru turns on the robot</t>
  </si>
  <si>
    <t>Maru 10-heart event</t>
  </si>
  <si>
    <t>sadpiano</t>
  </si>
  <si>
    <t>0000002f</t>
  </si>
  <si>
    <t>Melancholy piano piece</t>
  </si>
  <si>
    <t>Abigail's 10 heart (Confession)</t>
  </si>
  <si>
    <t>https://www.youtube.com/watch?v=fF2O7S-drfA</t>
  </si>
  <si>
    <t>A Dark Corner Of The Past</t>
  </si>
  <si>
    <t>Saloon1</t>
  </si>
  <si>
    <t>0000015e</t>
  </si>
  <si>
    <t>Ragtime piano music, clinking glass ambient</t>
  </si>
  <si>
    <t>Saloon interior</t>
  </si>
  <si>
    <t>https://soundcloud.com/concernedape/the-stardrop-saloon</t>
  </si>
  <si>
    <t>The Stardrop Saloon</t>
  </si>
  <si>
    <t>samBand</t>
  </si>
  <si>
    <t>Varies depending on your response to his heart event.</t>
  </si>
  <si>
    <t>sampractice</t>
  </si>
  <si>
    <t>00000032</t>
  </si>
  <si>
    <t>Sam practicing the guitar, has a basic drum rhythm backing</t>
  </si>
  <si>
    <t>Sam heart event</t>
  </si>
  <si>
    <t>https://www.youtube.com/watch?v=ZW5eI1lUhWE</t>
  </si>
  <si>
    <t>Band Practice</t>
  </si>
  <si>
    <t>sappypiano</t>
  </si>
  <si>
    <t>0000002b</t>
  </si>
  <si>
    <t>Sappy harp/piano and flute track with a bass and drum line</t>
  </si>
  <si>
    <t>Secret Gnomes</t>
  </si>
  <si>
    <t>00000042</t>
  </si>
  <si>
    <t>Mythical, curious xylophone music</t>
  </si>
  <si>
    <t>https://www.youtube.com/watch?v=k13ulhZDJrw</t>
  </si>
  <si>
    <t>Mines (Star Lumpy)</t>
  </si>
  <si>
    <t>A simple chime, useful for events so included here</t>
  </si>
  <si>
    <t>SettlingIn</t>
  </si>
  <si>
    <t>000000c0</t>
  </si>
  <si>
    <t>Happy, optimistic guitar and flute music</t>
  </si>
  <si>
    <t>Day 1 exploration</t>
  </si>
  <si>
    <t>https://soundcloud.com/concernedape/settling-in</t>
  </si>
  <si>
    <t>Settling In</t>
  </si>
  <si>
    <t>shaneTheme</t>
  </si>
  <si>
    <t>00000169</t>
  </si>
  <si>
    <t>Sad guitar ballad</t>
  </si>
  <si>
    <t>Shane's Theme for Shane events</t>
  </si>
  <si>
    <t>https://soundcloud.com/concernedape/shanes-theme</t>
  </si>
  <si>
    <t>Shane's Theme</t>
  </si>
  <si>
    <t>shimmeringbastion</t>
  </si>
  <si>
    <t>00000036</t>
  </si>
  <si>
    <t>Sam's "Hi-energy dance music" music</t>
  </si>
  <si>
    <t>https://www.youtube.com/watch?v=cj9mBngwMYk&amp;t=5m16s</t>
  </si>
  <si>
    <t>Sam's Band (Electronic)</t>
  </si>
  <si>
    <t>spaceMusic</t>
  </si>
  <si>
    <t>0000011d</t>
  </si>
  <si>
    <t>Bass and synth, crickets chirping, moody night ambience</t>
  </si>
  <si>
    <t>Maru heart event</t>
  </si>
  <si>
    <t>https://soundcloud.com/concernedape/starwatchers-theme</t>
  </si>
  <si>
    <t>Starwatcher (Maru's Theme)</t>
  </si>
  <si>
    <t>spirits_eve</t>
  </si>
  <si>
    <t>0000014e</t>
  </si>
  <si>
    <t>Drums and deep percussion, strings, sense of tense exploration</t>
  </si>
  <si>
    <t>Spirit's Eve event</t>
  </si>
  <si>
    <t>https://www.youtube.com/watch?v=gI3c4_K3smY</t>
  </si>
  <si>
    <t>Spirit's Eve Festival</t>
  </si>
  <si>
    <t>Sounds of birds and a light breeze</t>
  </si>
  <si>
    <t>Ambient, insects at night</t>
  </si>
  <si>
    <t>spring1</t>
  </si>
  <si>
    <t>NOTE: Same as "Pink Petals". Seems like a duplicate ID.</t>
  </si>
  <si>
    <t>spring2</t>
  </si>
  <si>
    <t>0000005b</t>
  </si>
  <si>
    <t>Generic town music, spring style (flutes, accordion, drums)</t>
  </si>
  <si>
    <t>https://soundcloud.com/concernedape/spring-the-valley-comes-alive</t>
  </si>
  <si>
    <t>Spring (The Valley Comes Alive)</t>
  </si>
  <si>
    <t>spring3</t>
  </si>
  <si>
    <t>0000005c</t>
  </si>
  <si>
    <t>Generic town music, spring style (pizzicato, drums, flutes)</t>
  </si>
  <si>
    <t>https://www.youtube.com/watch?v=7WuKj7a3ces</t>
  </si>
  <si>
    <t>Spring (The Wild Horseradish Jam)</t>
  </si>
  <si>
    <t>springsongs</t>
  </si>
  <si>
    <t>Cycles through several songs including Bouncy and Pink Petals</t>
  </si>
  <si>
    <t>springtown</t>
  </si>
  <si>
    <t>0000005e</t>
  </si>
  <si>
    <t>Pleasant guitar ballad</t>
  </si>
  <si>
    <t>https://www.youtube.com/watch?v=2_DaayzaOOA</t>
  </si>
  <si>
    <t>Pelican Town</t>
  </si>
  <si>
    <t>starshoot</t>
  </si>
  <si>
    <t>0000002a</t>
  </si>
  <si>
    <t>Pretty and uplifting/warm piano track, piano echoes nicely</t>
  </si>
  <si>
    <t>submarine_song</t>
  </si>
  <si>
    <t>0000016e</t>
  </si>
  <si>
    <t>Smooth, Twin Peaks-esque music with babbling brook</t>
  </si>
  <si>
    <t>https://www.youtube.com/watch?v=GAWxSH9X15c</t>
  </si>
  <si>
    <t>Submarine</t>
  </si>
  <si>
    <t>Ambient, birds and insects</t>
  </si>
  <si>
    <t>summer1</t>
  </si>
  <si>
    <t>NOTE: Same as "Orange". Seems like a duplicate ID.</t>
  </si>
  <si>
    <t>summer2</t>
  </si>
  <si>
    <t>0000007b</t>
  </si>
  <si>
    <t>Generic town music, summer style (synths, mostly)</t>
  </si>
  <si>
    <t>https://soundcloud.com/concernedape/summer-the-sun-can-bend-an-or</t>
  </si>
  <si>
    <t>Summer (The Sun Can Bend An Orange Sky)</t>
  </si>
  <si>
    <t>summer3</t>
  </si>
  <si>
    <t>00000073</t>
  </si>
  <si>
    <t>NOTE: Same as "Tropical Jam". Seems like a duplicate ID.</t>
  </si>
  <si>
    <t>https://soundcloud.com/concernedape/summer-theme-1</t>
  </si>
  <si>
    <t>Summer (Tropicala)</t>
  </si>
  <si>
    <t>sweet</t>
  </si>
  <si>
    <t>00000090</t>
  </si>
  <si>
    <t>Flute and pizzicato, then piano/bass, more "woods exploration" music</t>
  </si>
  <si>
    <t>Wedding (start), Harvey 4 heart?</t>
  </si>
  <si>
    <t>https://soundcloud.com/concernedape/sweet</t>
  </si>
  <si>
    <t>Buttercup Melody</t>
  </si>
  <si>
    <t>tickTock</t>
  </si>
  <si>
    <t>0000012c</t>
  </si>
  <si>
    <t>Accordion ragtime-ish, upbeat, repetitive tick-tock percussion</t>
  </si>
  <si>
    <t>Fall Festival game</t>
  </si>
  <si>
    <t>https://www.youtube.com/watch?v=uBjJrfc2ZhY</t>
  </si>
  <si>
    <t>Festival Game</t>
  </si>
  <si>
    <t>tinymusicbox</t>
  </si>
  <si>
    <t>00000128</t>
  </si>
  <si>
    <t>Brief music box piano plinks</t>
  </si>
  <si>
    <t>Alex heart event</t>
  </si>
  <si>
    <t>https://www.youtube.com/watch?v=Z-uHJyjZGio</t>
  </si>
  <si>
    <t>Alex's Keepsake</t>
  </si>
  <si>
    <t>title_night</t>
  </si>
  <si>
    <t>0000007f</t>
  </si>
  <si>
    <t>Loading screen menu theme</t>
  </si>
  <si>
    <t>Load game menu screen</t>
  </si>
  <si>
    <t>https://www.youtube.com/watch?v=QXwX-QD6Y60</t>
  </si>
  <si>
    <t>Load Game</t>
  </si>
  <si>
    <t>tribal</t>
  </si>
  <si>
    <t>000000c6</t>
  </si>
  <si>
    <t>Rhythmic drums, makes subwoofers pound irl, also flutes</t>
  </si>
  <si>
    <t>https://soundcloud.com/concernedape/the-lava-dwellers</t>
  </si>
  <si>
    <t>Mines (Danger!)</t>
  </si>
  <si>
    <t>Tropical Jam</t>
  </si>
  <si>
    <t>Upbeat summer music (synth flute, drums, bass)</t>
  </si>
  <si>
    <t>Sound effect, strange sci-fi UFO sound</t>
  </si>
  <si>
    <t>Cave ambience - slight wind, drips of water</t>
  </si>
  <si>
    <t>wavy</t>
  </si>
  <si>
    <t>0000005f</t>
  </si>
  <si>
    <t>Earthbound style music with synth, bells, harmonica, and drumline</t>
  </si>
  <si>
    <t>Calico Desert</t>
  </si>
  <si>
    <t>https://www.youtube.com/watch?v=gCRPDso6nQo</t>
  </si>
  <si>
    <t>wedding</t>
  </si>
  <si>
    <t>00000068</t>
  </si>
  <si>
    <t>Happy, upbeat guitar and synth music (yay wedding day!)</t>
  </si>
  <si>
    <t>Wedding</t>
  </si>
  <si>
    <t>https://www.youtube.com/watch?v=fcI-cTEexKs</t>
  </si>
  <si>
    <t>Wedding Celebration</t>
  </si>
  <si>
    <t>winter1</t>
  </si>
  <si>
    <t>NOTE: Same as "New Snow". Seems like a duplicate ID.</t>
  </si>
  <si>
    <t>winter2</t>
  </si>
  <si>
    <t>NOTE: Same as "Cyclops". Seems like a duplicate ID.</t>
  </si>
  <si>
    <t>winter3</t>
  </si>
  <si>
    <t>0000007d</t>
  </si>
  <si>
    <t>Cold xylophone music, wintery</t>
  </si>
  <si>
    <t>https://soundcloud.com/concernedape/winter-theme-1</t>
  </si>
  <si>
    <t>Winter (Ancient)</t>
  </si>
  <si>
    <t>WizardSong</t>
  </si>
  <si>
    <t>00000141</t>
  </si>
  <si>
    <t>Mystic percussion and bells</t>
  </si>
  <si>
    <t>Wizard's Tower interior</t>
  </si>
  <si>
    <t>https://www.youtube.com/watch?v=sggr_NSVY_4</t>
  </si>
  <si>
    <t>A Glimpse Of The Other World (Wizard's Theme)</t>
  </si>
  <si>
    <t>woodsTheme</t>
  </si>
  <si>
    <t>000000d8</t>
  </si>
  <si>
    <t>Mythical flutes and strings</t>
  </si>
  <si>
    <t>Secret Woods</t>
  </si>
  <si>
    <t>https://www.youtube.com/watch?v=nL-c6SuyG8A</t>
  </si>
  <si>
    <t>In The Deep Woods</t>
  </si>
  <si>
    <t>XOR</t>
  </si>
  <si>
    <t>00000045</t>
  </si>
  <si>
    <t>Repeating xylophone track with some energy</t>
  </si>
  <si>
    <t>https://www.youtube.com/watch?v=JecdkxSZob8</t>
  </si>
  <si>
    <t>Mines (Marimba Of Frozen Bones)</t>
  </si>
  <si>
    <t>Mutant Bug Ambience</t>
  </si>
  <si>
    <t>Journey Of The Praire King (Undead)</t>
  </si>
  <si>
    <t>title_day</t>
  </si>
  <si>
    <t>This is an alternate cue for MainTheme</t>
  </si>
  <si>
    <t>crane_game</t>
  </si>
  <si>
    <t>Crane Game background music</t>
  </si>
  <si>
    <t>Crane Game</t>
  </si>
  <si>
    <t>crane_game_fast</t>
  </si>
  <si>
    <t>Crane Game music when item grabbed</t>
  </si>
  <si>
    <t>Crane Game (It's A Catch!)</t>
  </si>
  <si>
    <t>harveys_theme_jazz</t>
  </si>
  <si>
    <t>Harvey's 14-Heart event</t>
  </si>
  <si>
    <t>Grapefruit Sky (Pasta Primavera Mix)</t>
  </si>
  <si>
    <t>junimoKart</t>
  </si>
  <si>
    <t>Junimo Kart arcade game</t>
  </si>
  <si>
    <t>Junimo Kart (Title Theme)</t>
  </si>
  <si>
    <t>junimoKart_ghostMusic</t>
  </si>
  <si>
    <t>Junimo Kart (Ghastly Galleon)</t>
  </si>
  <si>
    <t>junimoKart_mushroomMusic</t>
  </si>
  <si>
    <t>Junimo Kart (Glowshroom Grotto)</t>
  </si>
  <si>
    <t>junimoKart_slimeMusic</t>
  </si>
  <si>
    <t>Junimo Kart (Slomp's Stomp)</t>
  </si>
  <si>
    <t>junimoKart_whaleMusic</t>
  </si>
  <si>
    <t>Junimo Kart (The Gem Sea Giant)</t>
  </si>
  <si>
    <t>movie_classic</t>
  </si>
  <si>
    <t>Zuzu City Express movie</t>
  </si>
  <si>
    <t>The Zuzu City Express Theme</t>
  </si>
  <si>
    <t>movie_nature</t>
  </si>
  <si>
    <t>Exploring Our Vibrant World movie</t>
  </si>
  <si>
    <t>Exploring Our Vibrant World</t>
  </si>
  <si>
    <t>movie_wumbus</t>
  </si>
  <si>
    <t>Wumbus movie</t>
  </si>
  <si>
    <t>Wumbus' Theme</t>
  </si>
  <si>
    <t>movieTheater</t>
  </si>
  <si>
    <t>Movie Theater Lobby (before movie)</t>
  </si>
  <si>
    <t>Movie Theater</t>
  </si>
  <si>
    <t>movieTheaterAfter</t>
  </si>
  <si>
    <t>Movie Theater Lobby (after movie)</t>
  </si>
  <si>
    <t>Movie Theater (Closing Time)</t>
  </si>
  <si>
    <t>sam_acoustic1</t>
  </si>
  <si>
    <t>Sam's 14-Heart event (Part 4)</t>
  </si>
  <si>
    <t>The Happy Junimo Show Theme</t>
  </si>
  <si>
    <t>sam_acoustic2</t>
  </si>
  <si>
    <t>Sam's 14-Heart event (Part 3)</t>
  </si>
  <si>
    <t>Sam's Acoustic Noodling</t>
  </si>
  <si>
    <t>SunRoom</t>
  </si>
  <si>
    <t>Caroline's Sunroom event</t>
  </si>
  <si>
    <t>Alone With Relaxing Tea</t>
  </si>
  <si>
    <t>ID</t>
  </si>
  <si>
    <t>Name (0)</t>
  </si>
  <si>
    <t>Value (1)</t>
  </si>
  <si>
    <t>Edibility (2)</t>
  </si>
  <si>
    <t>Type (3)</t>
  </si>
  <si>
    <t>Category (3)</t>
  </si>
  <si>
    <t>Display Name (4)</t>
  </si>
  <si>
    <t>Description (5)</t>
  </si>
  <si>
    <t>Extra (6)</t>
  </si>
  <si>
    <t>Extra (7)</t>
  </si>
  <si>
    <t>Extra (8)</t>
  </si>
  <si>
    <t>Raw entry</t>
  </si>
  <si>
    <t>Weeds</t>
  </si>
  <si>
    <t>0</t>
  </si>
  <si>
    <t>-1</t>
  </si>
  <si>
    <t>Basic</t>
  </si>
  <si>
    <t>A bunch of obnoxious weeds.</t>
  </si>
  <si>
    <t>Weeds/0/-1/Basic/Weeds/A bunch of obnoxious weeds.</t>
  </si>
  <si>
    <t>Stone</t>
  </si>
  <si>
    <t>-300</t>
  </si>
  <si>
    <t>A useful material when broken with the Pickaxe.</t>
  </si>
  <si>
    <t>Stone/0/-300/Basic/Stone/A useful material when broken with the Pickaxe.</t>
  </si>
  <si>
    <t>A useful material when chopped with the axe.</t>
  </si>
  <si>
    <t>Stone/0/-300/Basic/Stone/A useful material when chopped with the axe.</t>
  </si>
  <si>
    <t>Wild Horseradish</t>
  </si>
  <si>
    <t>50</t>
  </si>
  <si>
    <t>5</t>
  </si>
  <si>
    <t>-81</t>
  </si>
  <si>
    <t>A spicy root found in the spring.</t>
  </si>
  <si>
    <t>Wild Horseradish/50/5/Basic -81/Wild Horseradish/A spicy root found in the spring.</t>
  </si>
  <si>
    <t>Daffodil</t>
  </si>
  <si>
    <t>30</t>
  </si>
  <si>
    <t>A traditional spring flower that makes a nice gift.</t>
  </si>
  <si>
    <t>Daffodil/30/0/Basic -81/Daffodil/A traditional spring flower that makes a nice gift.</t>
  </si>
  <si>
    <t>Leek</t>
  </si>
  <si>
    <t>60</t>
  </si>
  <si>
    <t>16</t>
  </si>
  <si>
    <t>A tasty relative of the onion.</t>
  </si>
  <si>
    <t>Leek/60/16/Basic -81/Leek/A tasty relative of the onion.</t>
  </si>
  <si>
    <t>Dandelion</t>
  </si>
  <si>
    <t>40</t>
  </si>
  <si>
    <t>10</t>
  </si>
  <si>
    <t>Not the prettiest flower, but the leaves make a good salad.</t>
  </si>
  <si>
    <t>Dandelion/40/10/Basic -81/Dandelion/Not the prettiest flower, but the leaves make a good salad.</t>
  </si>
  <si>
    <t>Parsnip</t>
  </si>
  <si>
    <t>35</t>
  </si>
  <si>
    <t>-75</t>
  </si>
  <si>
    <t>A spring tuber closely related to the carrot. It has an earthy taste and is full of nutrients.</t>
  </si>
  <si>
    <t>Parsnip/35/10/Basic -75/Parsnip/A spring tuber closely related to the carrot. It has an earthy taste and is full of nutrients.</t>
  </si>
  <si>
    <t>Lumber</t>
  </si>
  <si>
    <t>2</t>
  </si>
  <si>
    <t>A versatile resource used for building and fuel.</t>
  </si>
  <si>
    <t>Lumber/2/10/Basic/Lumber/A versatile resource used for building and fuel.</t>
  </si>
  <si>
    <t>Emerald</t>
  </si>
  <si>
    <t>250</t>
  </si>
  <si>
    <t>Minerals</t>
  </si>
  <si>
    <t>-2</t>
  </si>
  <si>
    <t>A precious stone with a brilliant green color.</t>
  </si>
  <si>
    <t>Emerald/250/-300/Minerals -2/Emerald/A precious stone with a brilliant green color.</t>
  </si>
  <si>
    <t>Aquamarine</t>
  </si>
  <si>
    <t>180</t>
  </si>
  <si>
    <t>A shimmery blue-green gem.</t>
  </si>
  <si>
    <t>Aquamarine/180/-300/Minerals -2/Aquamarine/A shimmery blue-green gem.</t>
  </si>
  <si>
    <t>Ruby</t>
  </si>
  <si>
    <t>A precious stone that is sought after for its rich color and beautiful luster.</t>
  </si>
  <si>
    <t>Ruby/250/-300/Minerals -2/Ruby/A precious stone that is sought after for its rich color and beautiful luster.</t>
  </si>
  <si>
    <t>Amethyst</t>
  </si>
  <si>
    <t>100</t>
  </si>
  <si>
    <t>A purple variant of quartz.</t>
  </si>
  <si>
    <t>Amethyst/100/-300/Minerals -2/Amethyst/A purple variant of quartz.</t>
  </si>
  <si>
    <t>Topaz</t>
  </si>
  <si>
    <t>80</t>
  </si>
  <si>
    <t>Fairly common but still prized for its beauty.</t>
  </si>
  <si>
    <t>Topaz/80/-300/Minerals -2/Topaz/Fairly common but still prized for its beauty.</t>
  </si>
  <si>
    <t>Jade</t>
  </si>
  <si>
    <t>200</t>
  </si>
  <si>
    <t>A pale green ornamental stone.</t>
  </si>
  <si>
    <t>Jade/200/-300/Minerals -2/Jade/A pale green ornamental stone.</t>
  </si>
  <si>
    <t>Trimmed Lucky Purple Shorts</t>
  </si>
  <si>
    <t>Quest</t>
  </si>
  <si>
    <t>Purple silk shorts trimmed in luxurious gold...</t>
  </si>
  <si>
    <t>Trimmed Lucky Purple Shorts/0/-300/Quest/Trimmed Lucky Purple Shorts/Purple silk shorts trimmed in luxurious gold...</t>
  </si>
  <si>
    <t>Diamond</t>
  </si>
  <si>
    <t>750</t>
  </si>
  <si>
    <t>A rare and valuable gem.</t>
  </si>
  <si>
    <t>Diamond/750/-300/Minerals -2/Diamond/A rare and valuable gem.</t>
  </si>
  <si>
    <t>Prismatic Shard</t>
  </si>
  <si>
    <t>2000</t>
  </si>
  <si>
    <t>A very rare and powerful substance with unknown origins.</t>
  </si>
  <si>
    <t>Prismatic Shard/2000/-300/Minerals -2/Prismatic Shard/A very rare and powerful substance with unknown origins.</t>
  </si>
  <si>
    <t>...</t>
  </si>
  <si>
    <t>Stone/50/-300/Basic/Stone/...</t>
  </si>
  <si>
    <t>Cave Carrot</t>
  </si>
  <si>
    <t>25</t>
  </si>
  <si>
    <t>12</t>
  </si>
  <si>
    <t>A starchy snack found in caves. It helps miners work longer.</t>
  </si>
  <si>
    <t>Cave Carrot/25/12/Basic -81/Cave Carrot/A starchy snack found in caves. It helps miners work longer.</t>
  </si>
  <si>
    <t>Secret Note</t>
  </si>
  <si>
    <t>1</t>
  </si>
  <si>
    <t>asdf</t>
  </si>
  <si>
    <t>It's old and crumpled, but if you look closely you can make out the details...</t>
  </si>
  <si>
    <t>Town .0001</t>
  </si>
  <si>
    <t>Note</t>
  </si>
  <si>
    <t>Secret Note/1/-300/asdf/Secret Note/It's old and crumpled, but if you look closely you can make out the details.../Town .0001/Note</t>
  </si>
  <si>
    <t>Quartz</t>
  </si>
  <si>
    <t>A clear crystal commonly found in caves and mines.</t>
  </si>
  <si>
    <t>Quartz/25/-300/Minerals -2/Quartz/A clear crystal commonly found in caves and mines.</t>
  </si>
  <si>
    <t>Fire Quartz</t>
  </si>
  <si>
    <t>A glowing red crystal commonly found near hot lava.</t>
  </si>
  <si>
    <t>Fire Quartz/100/-300/Minerals -2/Fire Quartz/A glowing red crystal commonly found near hot lava.</t>
  </si>
  <si>
    <t>Frozen Tear</t>
  </si>
  <si>
    <t>75</t>
  </si>
  <si>
    <t>A crystal fabled to be the frozen tears of a yeti.</t>
  </si>
  <si>
    <t>Frozen Tear/75/-300/Minerals -2/Frozen Tear/A crystal fabled to be the frozen tears of a yeti.</t>
  </si>
  <si>
    <t>Earth Crystal</t>
  </si>
  <si>
    <t>A resinous substance found near the surface.</t>
  </si>
  <si>
    <t>Earth Crystal/50/-300/Minerals -2/Earth Crystal/A resinous substance found near the surface.</t>
  </si>
  <si>
    <t>Coconut</t>
  </si>
  <si>
    <t>-79</t>
  </si>
  <si>
    <t>A seed of the coconut palm. It has many culinary uses.</t>
  </si>
  <si>
    <t>Coconut/100/-300/Basic -79/Coconut/A seed of the coconut palm. It has many culinary uses.</t>
  </si>
  <si>
    <t>Cactus Fruit</t>
  </si>
  <si>
    <t>The sweet fruit of the prickly pear cactus.</t>
  </si>
  <si>
    <t>Cactus Fruit/75/30/Basic -79/Cactus Fruit/The sweet fruit of the prickly pear cactus.</t>
  </si>
  <si>
    <t>Sap</t>
  </si>
  <si>
    <t>A fluid obtained from trees.</t>
  </si>
  <si>
    <t>Sap/2/-1/Basic -81/Sap/A fluid obtained from trees.</t>
  </si>
  <si>
    <t>Torch</t>
  </si>
  <si>
    <t>Crafting</t>
  </si>
  <si>
    <t>Provides a modest amount of light.</t>
  </si>
  <si>
    <t>Torch/5/-300/Crafting/Torch/Provides a modest amount of light.</t>
  </si>
  <si>
    <t>Spirit Torch</t>
  </si>
  <si>
    <t>It's unclear where the blue color comes from...</t>
  </si>
  <si>
    <t>Spirit Torch/5/-300/Crafting/Spirit Torch/It's unclear where the blue color comes from...</t>
  </si>
  <si>
    <t>Dwarf Scroll I</t>
  </si>
  <si>
    <t>Arch</t>
  </si>
  <si>
    <t>A yellowed scroll of parchment filled with dwarven script. This one's tied with a red bow.</t>
  </si>
  <si>
    <t>Set Dwarf 96 97 98 99</t>
  </si>
  <si>
    <t>Dwarf Scroll I/1/-300/Arch/Dwarf Scroll I/A yellowed scroll of parchment filled with dwarven script. This one's tied with a red bow.//Set Dwarf 96 97 98 99</t>
  </si>
  <si>
    <t>Dwarf Scroll II</t>
  </si>
  <si>
    <t>A yellowed scroll of parchment filled with dwarven script. This one's tied with a green ribbon.</t>
  </si>
  <si>
    <t>Dwarf Scroll II/1/-300/Arch/Dwarf Scroll II/A yellowed scroll of parchment filled with dwarven script. This one's tied with a green ribbon.//Set Dwarf 96 97 98 99</t>
  </si>
  <si>
    <t>Dwarf Scroll III</t>
  </si>
  <si>
    <t>A yellowed scroll of parchment filled with dwarven script. This one's tied with a blue rope.</t>
  </si>
  <si>
    <t>Dwarf Scroll III/1/-300/Arch/Dwarf Scroll III/A yellowed scroll of parchment filled with dwarven script. This one's tied with a blue rope.//Set Dwarf 96 97 98 99</t>
  </si>
  <si>
    <t>Dwarf Scroll IV</t>
  </si>
  <si>
    <t>A yellowed scroll of parchment filled with dwarven script. This one's tied with a golden chain.</t>
  </si>
  <si>
    <t>Dwarf Scroll IV/1/-300/Arch/Dwarf Scroll IV/A yellowed scroll of parchment filled with dwarven script. This one's tied with a golden chain.//Set Dwarf 96 97 98 99</t>
  </si>
  <si>
    <t>Chipped Amphora</t>
  </si>
  <si>
    <t>An ancient vessel made of ceramic material. Used to transport both dry and wet goods.</t>
  </si>
  <si>
    <t>Town .04</t>
  </si>
  <si>
    <t>Item 3 461</t>
  </si>
  <si>
    <t>Chipped Amphora/40/-300/Arch/Chipped Amphora/An ancient vessel made of ceramic material. Used to transport both dry and wet goods./Town .04/Item 3 461</t>
  </si>
  <si>
    <t>Arrowhead</t>
  </si>
  <si>
    <t>A crudely fashioned point used for hunting.</t>
  </si>
  <si>
    <t>Mountain .02 Forest .02 BusStop .02</t>
  </si>
  <si>
    <t>Debris 2 30 14</t>
  </si>
  <si>
    <t>Arrowhead/40/-300/Arch/Arrowhead/A crudely fashioned point used for hunting./Mountain .02 Forest .02 BusStop .02/Debris 2 30 14</t>
  </si>
  <si>
    <t>Lost Book</t>
  </si>
  <si>
    <t>Writings from a wide variety of time periods.</t>
  </si>
  <si>
    <t>Town .05</t>
  </si>
  <si>
    <t>Lost Book/50/-300/asdf/Lost Book/Writings from a wide variety of time periods./Town .05/Note</t>
  </si>
  <si>
    <t>Ancient Doll</t>
  </si>
  <si>
    <t>An ancient doll covered in grime. This doll may have been used as a toy, a decoration, or a prop in some kind of ritual.</t>
  </si>
  <si>
    <t>Mountain .04 Forest .03 BusStop .03 Town .01</t>
  </si>
  <si>
    <t>Money 1 250</t>
  </si>
  <si>
    <t>Ancient Doll/60/-300/Arch/Ancient Doll/An ancient doll covered in grime. This doll may have been used as a toy, a decoration, or a prop in some kind of ritual./Mountain .04 Forest .03 BusStop .03 Town .01/Money 1 250</t>
  </si>
  <si>
    <t>Elvish Jewelry</t>
  </si>
  <si>
    <t>Dirty but still beautiful. On the side is a flowing script thought by some to be the ancient language of the elves. No Elvish bones have ever been found.</t>
  </si>
  <si>
    <t>Forest .01</t>
  </si>
  <si>
    <t>Debris 1 20 6</t>
  </si>
  <si>
    <t>Elvish Jewelry/200/-300/Arch/Elvish Jewelry/Dirty but still beautiful. On the side is a flowing script thought by some to be the ancient language of the elves. No Elvish bones have ever been found./Forest .01/Debris 1 20 6</t>
  </si>
  <si>
    <t>Chewing Stick</t>
  </si>
  <si>
    <t>Ancient people chewed on these to keep their teeth clean.</t>
  </si>
  <si>
    <t>Mountain .02 Town .01 Forest .02</t>
  </si>
  <si>
    <t>Decor 10 28</t>
  </si>
  <si>
    <t>Chewing Stick/50/-300/Arch/Chewing Stick/Ancient people chewed on these to keep their teeth clean./Mountain .02 Town .01 Forest .02/Decor 10 28</t>
  </si>
  <si>
    <t>Ornamental Fan</t>
  </si>
  <si>
    <t>300</t>
  </si>
  <si>
    <t>This exquisute fan most likely belonged to a noblewoman. Historians believe that the valley was a popular sixth-era vacation spot for the wealthy.</t>
  </si>
  <si>
    <t>Beach .02 Town .008 Forest .01</t>
  </si>
  <si>
    <t>Money 1 300</t>
  </si>
  <si>
    <t>Ornamental Fan/300/-300/Arch/Ornamental Fan/This exquisute fan most likely belonged to a noblewoman. Historians believe that the valley was a popular sixth-era vacation spot for the wealthy./Beach .02 Town .008 Forest .01/Money 1 300</t>
  </si>
  <si>
    <t>Dinosaur Egg</t>
  </si>
  <si>
    <t>350</t>
  </si>
  <si>
    <t>A giant dino egg... The entire shell is still intact!</t>
  </si>
  <si>
    <t>Mine .01 Mountain .008</t>
  </si>
  <si>
    <t>Item 1 107</t>
  </si>
  <si>
    <t>Dinosaur Egg/350/-300/Arch/Dinosaur Egg/A giant dino egg... The entire shell is still intact!/Mine .01 Mountain .008/Item 1 107</t>
  </si>
  <si>
    <t>Rare Disc</t>
  </si>
  <si>
    <t>A heavy black disc studded with peculiar red stones. When you hold it, you're overwhelmed with a feeling of dread.</t>
  </si>
  <si>
    <t>UndergroundMine .01</t>
  </si>
  <si>
    <t>Decor 1 29</t>
  </si>
  <si>
    <t>Rare Disc/300/-300/Arch/Rare Disc/A heavy black disc studded with peculiar red stones. When you hold it, you're overwhelmed with a feeling of dread./UndergroundMine .01/Decor 1 29</t>
  </si>
  <si>
    <t>Ancient Sword</t>
  </si>
  <si>
    <t>It's the remains of an ancient sword. Most of the blade has turned to rust, but the hilt is very finely crafted.</t>
  </si>
  <si>
    <t>Forest .01 Mountain .008</t>
  </si>
  <si>
    <t>Debris 1 30 2</t>
  </si>
  <si>
    <t>Ancient Sword/100/-300/Arch/Ancient Sword/It's the remains of an ancient sword. Most of the blade has turned to rust, but the hilt is very finely crafted./Forest .01 Mountain .008/Debris 1 30 2</t>
  </si>
  <si>
    <t>Rusty Spoon</t>
  </si>
  <si>
    <t>A plain old spoon, probably ten years old. Not very interesting.</t>
  </si>
  <si>
    <t>Debris 5 30 2</t>
  </si>
  <si>
    <t>Rusty Spoon/25/-300/Arch/Rusty Spoon/A plain old spoon, probably ten years old. Not very interesting./Town .05/Debris 5 30 2</t>
  </si>
  <si>
    <t>Rusty Spur</t>
  </si>
  <si>
    <t>An old spur that was once attached to a cowboy's boot. People must have been raising animals in this area for many generations.</t>
  </si>
  <si>
    <t>Farm .1</t>
  </si>
  <si>
    <t>Money 1 100</t>
  </si>
  <si>
    <t>Rusty Spur/25/-300/Arch/Rusty Spur/An old spur that was once attached to a cowboy's boot. People must have been raising animals in this area for many generations./Farm .1/Money 1 100</t>
  </si>
  <si>
    <t>Rusty Cog</t>
  </si>
  <si>
    <t>A well preserved cog that must have been part of some ancient machine. This could be dwarven technology.</t>
  </si>
  <si>
    <t>Mountain .05</t>
  </si>
  <si>
    <t>Debris 1 20 4</t>
  </si>
  <si>
    <t>Rusty Cog/25/-300/Arch/Rusty Cog/A well preserved cog that must have been part of some ancient machine. This could be dwarven technology./Mountain .05/Debris 1 20 4</t>
  </si>
  <si>
    <t>Chicken Statue</t>
  </si>
  <si>
    <t>It's a statue of a chicken on a bronze base. The ancient people of this area must have been very fond of chickens.</t>
  </si>
  <si>
    <t>Decor 5 31</t>
  </si>
  <si>
    <t>Chicken Statue/50/-300/Arch/Chicken Statue/It's a statue of a chicken on a bronze base. The ancient people of this area must have been very fond of chickens./Farm .1/Decor 5 31</t>
  </si>
  <si>
    <t>Ancient Seed</t>
  </si>
  <si>
    <t>It's a dry old seed from some ancient plant. By all appearances it's long since dead...</t>
  </si>
  <si>
    <t>Forest .01 Mountain .01</t>
  </si>
  <si>
    <t>Seeds 9</t>
  </si>
  <si>
    <t>Ancient Seed/5/-300/Arch/Ancient Seed/It's a dry old seed from some ancient plant. By all appearances it's long since dead.../Forest .01 Mountain .01/Seeds 9</t>
  </si>
  <si>
    <t>Prehistoric Tool</t>
  </si>
  <si>
    <t>Some kind of gnarly old digging tool.</t>
  </si>
  <si>
    <t>Mountain .03 Forest .03 BusStop .04</t>
  </si>
  <si>
    <t>Debris 1 30 12</t>
  </si>
  <si>
    <t>Prehistoric Tool/50/-300/Arch/Prehistoric Tool/Some kind of gnarly old digging tool./Mountain .03 Forest .03 BusStop .04/Debris 1 30 12</t>
  </si>
  <si>
    <t>Dried Starfish</t>
  </si>
  <si>
    <t>A starfish from the primordial ocean. It's an unusually pristine specimen!</t>
  </si>
  <si>
    <t>Beach .1</t>
  </si>
  <si>
    <t>Money 1 200</t>
  </si>
  <si>
    <t>Dried Starfish/40/-300/Arch/Dried Starfish/A starfish from the primordial ocean. It's an unusually pristine specimen!/Beach .1/Money 1 200</t>
  </si>
  <si>
    <t>Anchor</t>
  </si>
  <si>
    <t>It may have belonged to ancient pirates.</t>
  </si>
  <si>
    <t>Beach .05</t>
  </si>
  <si>
    <t>Item 1 289</t>
  </si>
  <si>
    <t>Anchor/100/-300/Arch/Anchor/It may have belonged to ancient pirates./Beach .05/Item 1 289</t>
  </si>
  <si>
    <t>Glass Shards</t>
  </si>
  <si>
    <t>20</t>
  </si>
  <si>
    <t>A mixture of glass shards smoothed by centuries of ocean surf. These could have belonged to an ancient mosaic or necklace.</t>
  </si>
  <si>
    <t>Item 1 462</t>
  </si>
  <si>
    <t>Glass Shards/20/-300/Arch/Glass Shards/A mixture of glass shards smoothed by centuries of ocean surf. These could have belonged to an ancient mosaic or necklace./Beach .1/Item 1 462</t>
  </si>
  <si>
    <t>Bone Flute</t>
  </si>
  <si>
    <t>It's a prehistoric wind instrument carved from an animal's bone. It produces an eerie tone.</t>
  </si>
  <si>
    <t>Mountain .01 Forest .01 UndergroundMine .02 Town .005</t>
  </si>
  <si>
    <t>Recipe 2 Flute_Block 150</t>
  </si>
  <si>
    <t>Bone Flute/100/-300/Arch/Bone Flute/It's a prehistoric wind instrument carved from an animal's bone. It produces an eerie tone./Mountain .01 Forest .01 UndergroundMine .02 Town .005/Recipe 2 Flute_Block 150</t>
  </si>
  <si>
    <t>Prehistoric Handaxe</t>
  </si>
  <si>
    <t>One of the earliest tools employed by humans. This crude" tool was created by striking one rock with another to form a sharp edge."</t>
  </si>
  <si>
    <t>Mountain .05 Forest .05 BusStop .05</t>
  </si>
  <si>
    <t>Item 1 294</t>
  </si>
  <si>
    <t>Prehistoric Handaxe/50/-300/Arch/Prehistoric Handaxe/One of the earliest tools employed by humans. This "crude" tool was created by striking one rock with another to form a sharp edge./Mountain .05 Forest .05 BusStop .05/Item 1 294</t>
  </si>
  <si>
    <t>Dwarvish Helm</t>
  </si>
  <si>
    <t>It's one of the helmets commonly worn by dwarves. The thick metal plating protects them from falling debris and stalactites.</t>
  </si>
  <si>
    <t>Debris 1 50 0</t>
  </si>
  <si>
    <t>Dwarvish Helm/100/-300/Arch/Dwarvish Helm/It's one of the helmets commonly worn by dwarves. The thick metal plating protects them from falling debris and stalactites./UndergroundMine .01/Debris 1 50 0</t>
  </si>
  <si>
    <t>Dwarf Gadget</t>
  </si>
  <si>
    <t>It's a piece of the advanced technology once known to the dwarves. It's still glowing and humming, but you're unable to understand how it works.</t>
  </si>
  <si>
    <t>UndergroundMine .001</t>
  </si>
  <si>
    <t>Money 1 500</t>
  </si>
  <si>
    <t>Dwarf Gadget/200/-300/Arch/Dwarf Gadget/It's a piece of the advanced technology once known to the dwarves. It's still glowing and humming, but you're unable to understand how it works./UndergroundMine .001/Money 1 500</t>
  </si>
  <si>
    <t>Ancient Drum</t>
  </si>
  <si>
    <t>It's a drum made from wood and animal skin. It has a low, reverberating tone.</t>
  </si>
  <si>
    <t>BusStop .01 Forest .01 UndergroundMine .02 Town .005</t>
  </si>
  <si>
    <t>Recipe 2 Drum_Block 300</t>
  </si>
  <si>
    <t>Ancient Drum/100/-300/Arch/Ancient Drum/It's a drum made from wood and animal skin. It has a low, reverberating tone./BusStop .01 Forest .01 UndergroundMine .02 Town .005/Recipe 2 Drum_Block 300</t>
  </si>
  <si>
    <t>Golden Mask</t>
  </si>
  <si>
    <t>500</t>
  </si>
  <si>
    <t>A creepy golden mask probably used in an ancient magic ritual. A socket in the forehead contains a large purple gemstone.</t>
  </si>
  <si>
    <t>Desert .04</t>
  </si>
  <si>
    <t>Money 1 1000</t>
  </si>
  <si>
    <t>Golden Mask/500/-300/Arch/Golden Mask/A creepy golden mask probably used in an ancient magic ritual. A socket in the forehead contains a large purple gemstone./Desert .04/Money 1 1000</t>
  </si>
  <si>
    <t>Golden Relic</t>
  </si>
  <si>
    <t>It's a golden slab with heiroglyphs and pictures emblazoned onto the front.</t>
  </si>
  <si>
    <t>Desert .08</t>
  </si>
  <si>
    <t>Debris 1 40 6</t>
  </si>
  <si>
    <t>Golden Relic/250/-300/Arch/Golden Relic/It's a golden slab with heiroglyphs and pictures emblazoned onto the front./Desert .08/Debris 1 40 6</t>
  </si>
  <si>
    <t>Strange Doll</t>
  </si>
  <si>
    <t>1000</t>
  </si>
  <si>
    <t>???</t>
  </si>
  <si>
    <t>Farm .001 Town .001 Mountain .001 Forest .001 BusStop .001 Beach .001 UndergroundMine .001</t>
  </si>
  <si>
    <t>Item 1 126</t>
  </si>
  <si>
    <t>Strange Doll/1000/-300/Arch/Strange Doll/???/Farm .001 Town .001 Mountain .001 Forest .001 BusStop .001 Beach .001 UndergroundMine .001/Item 1 126</t>
  </si>
  <si>
    <t>Item 1 127</t>
  </si>
  <si>
    <t>Strange Doll/1000/-300/Arch/Strange Doll/???/Farm .001 Town .001 Mountain .001 Forest .001 BusStop .001 Beach .001 UndergroundMine .001/Item 1 127</t>
  </si>
  <si>
    <t>Pufferfish</t>
  </si>
  <si>
    <t>-40</t>
  </si>
  <si>
    <t>Fish</t>
  </si>
  <si>
    <t>-4</t>
  </si>
  <si>
    <t>Inflates when threatened.</t>
  </si>
  <si>
    <t>Day^Summer</t>
  </si>
  <si>
    <t>Pufferfish/200/-40/Fish -4/Pufferfish/Inflates when threatened./Day^Summer</t>
  </si>
  <si>
    <t>Anchovy</t>
  </si>
  <si>
    <t>A small silver fish found in the ocean.</t>
  </si>
  <si>
    <t>Day Night^Spring Fall</t>
  </si>
  <si>
    <t>Anchovy/30/5/Fish -4/Anchovy/A small silver fish found in the ocean./Day Night^Spring Fall</t>
  </si>
  <si>
    <t>Tuna</t>
  </si>
  <si>
    <t>15</t>
  </si>
  <si>
    <t>A large fish that lives in the ocean.</t>
  </si>
  <si>
    <t>Day^Summer Winter</t>
  </si>
  <si>
    <t>Tuna/100/15/Fish -4/Tuna/A large fish that lives in the ocean./Day^Summer Winter</t>
  </si>
  <si>
    <t>Sardine</t>
  </si>
  <si>
    <t>A common ocean fish.</t>
  </si>
  <si>
    <t>Day^Spring Summer Fall Winter</t>
  </si>
  <si>
    <t>Sardine/40/5/Fish -4/Sardine/A common ocean fish./Day^Spring Summer Fall Winter</t>
  </si>
  <si>
    <t>Bream</t>
  </si>
  <si>
    <t>45</t>
  </si>
  <si>
    <t>A fairly common river fish that becomes active at night.</t>
  </si>
  <si>
    <t>Night^Spring Summer Fall Winter</t>
  </si>
  <si>
    <t>Bream/45/5/Fish -4/Bream/A fairly common river fish that becomes active at night./Night^Spring Summer Fall Winter</t>
  </si>
  <si>
    <t>Largemouth Bass</t>
  </si>
  <si>
    <t>A popular fish that lives in lakes.</t>
  </si>
  <si>
    <t>Largemouth Bass/100/15/Fish -4/Largemouth Bass/A popular fish that lives in lakes./Day^Spring Summer Fall Winter</t>
  </si>
  <si>
    <t>Smallmouth Bass</t>
  </si>
  <si>
    <t>A freshwater fish that is very sensitive to pollution.</t>
  </si>
  <si>
    <t>Smallmouth Bass/50/10/Fish -4/Smallmouth Bass/A freshwater fish that is very sensitive to pollution./Day Night^Spring Fall</t>
  </si>
  <si>
    <t>Rainbow Trout</t>
  </si>
  <si>
    <t>65</t>
  </si>
  <si>
    <t>A freshwater trout with colorful markings.</t>
  </si>
  <si>
    <t>Rainbow Trout/65/10/Fish -4/Rainbow Trout/A freshwater trout with colorful markings./Day^Summer</t>
  </si>
  <si>
    <t>Salmon</t>
  </si>
  <si>
    <t>Swims upstream to lay its eggs.</t>
  </si>
  <si>
    <t>Day^Fall</t>
  </si>
  <si>
    <t>Salmon/75/15/Fish -4/Salmon/Swims upstream to lay its eggs./Day^Fall</t>
  </si>
  <si>
    <t>Walleye</t>
  </si>
  <si>
    <t>105</t>
  </si>
  <si>
    <t>A freshwater fish caught at night.</t>
  </si>
  <si>
    <t>Night^Fall Winter</t>
  </si>
  <si>
    <t>Walleye/105/12/Fish -4/Walleye/A freshwater fish caught at night./Night^Fall Winter</t>
  </si>
  <si>
    <t>Perch</t>
  </si>
  <si>
    <t>55</t>
  </si>
  <si>
    <t>A freshwater fish of the winter.</t>
  </si>
  <si>
    <t>Day Night^Winter</t>
  </si>
  <si>
    <t>Perch/55/10/Fish -4/Perch/A freshwater fish of the winter./Day Night^Winter</t>
  </si>
  <si>
    <t>Carp</t>
  </si>
  <si>
    <t>A common pond fish.</t>
  </si>
  <si>
    <t>Day Night^Spring Summer Fall</t>
  </si>
  <si>
    <t>Carp/30/5/Fish -4/Carp/A common pond fish./Day Night^Spring Summer Fall</t>
  </si>
  <si>
    <t>Catfish</t>
  </si>
  <si>
    <t>An uncommon fish found in streams.</t>
  </si>
  <si>
    <t>Day^Spring Fall Winter</t>
  </si>
  <si>
    <t>Catfish/200/20/Fish -4/Catfish/An uncommon fish found in streams./Day^Spring Fall Winter</t>
  </si>
  <si>
    <t>Pike</t>
  </si>
  <si>
    <t>A freshwater fish that's difficult to catch.</t>
  </si>
  <si>
    <t>Day Night^Summer Winter</t>
  </si>
  <si>
    <t>Pike/100/15/Fish -4/Pike/A freshwater fish that's difficult to catch./Day Night^Summer Winter</t>
  </si>
  <si>
    <t>Sunfish</t>
  </si>
  <si>
    <t>A common river fish.</t>
  </si>
  <si>
    <t>Day^Spring Summer</t>
  </si>
  <si>
    <t>Sunfish/30/5/Fish -4/Sunfish/A common river fish./Day^Spring Summer</t>
  </si>
  <si>
    <t>Red Mullet</t>
  </si>
  <si>
    <t>Long ago these were kept as pets.</t>
  </si>
  <si>
    <t>Red Mullet/75/10/Fish -4/Red Mullet/Long ago these were kept as pets./Day^Summer Winter</t>
  </si>
  <si>
    <t>Herring</t>
  </si>
  <si>
    <t>Day Night^Spring Winter</t>
  </si>
  <si>
    <t>Herring/30/5/Fish -4/Herring/A common ocean fish./Day Night^Spring Winter</t>
  </si>
  <si>
    <t>Eel</t>
  </si>
  <si>
    <t>85</t>
  </si>
  <si>
    <t>A long, slippery little fish.</t>
  </si>
  <si>
    <t>Night^Spring Fall</t>
  </si>
  <si>
    <t>Eel/85/12/Fish -4/Eel/A long, slippery little fish./Night^Spring Fall</t>
  </si>
  <si>
    <t>Octopus</t>
  </si>
  <si>
    <t>150</t>
  </si>
  <si>
    <t>A mysterious and intelligent creature.</t>
  </si>
  <si>
    <t>Octopus/150/-300/Fish -4/Octopus/A mysterious and intelligent creature./Day^Summer</t>
  </si>
  <si>
    <t>Red Snapper</t>
  </si>
  <si>
    <t>A popular fish with a nice red color.</t>
  </si>
  <si>
    <t>Day^Summer Fall Winter</t>
  </si>
  <si>
    <t>Red Snapper/50/10/Fish -4/Red Snapper/A popular fish with a nice red color./Day^Summer Fall Winter</t>
  </si>
  <si>
    <t>Squid</t>
  </si>
  <si>
    <t>A deep sea creature that can grow to enormous size.</t>
  </si>
  <si>
    <t>Day^Winter</t>
  </si>
  <si>
    <t>Squid/80/10/Fish -4/Squid/A deep sea creature that can grow to enormous size./Day^Winter</t>
  </si>
  <si>
    <t>Seaweed</t>
  </si>
  <si>
    <t>It can be used in cooking.</t>
  </si>
  <si>
    <t>Day Night^Spring Summer Fall Winter</t>
  </si>
  <si>
    <t>Seaweed/20/5/Fish/Seaweed/It can be used in cooking./Day Night^Spring Summer Fall Winter</t>
  </si>
  <si>
    <t>Green Algae</t>
  </si>
  <si>
    <t>It's really slimy.</t>
  </si>
  <si>
    <t>Green Algae/15/5/Fish/Green Algae/It's really slimy./Day Night^Spring Summer Fall Winter</t>
  </si>
  <si>
    <t>Sea Cucumber</t>
  </si>
  <si>
    <t>-10</t>
  </si>
  <si>
    <t>A slippery, slimy creature found on the ocean floor.</t>
  </si>
  <si>
    <t>Day^Fall Winter</t>
  </si>
  <si>
    <t>Sea Cucumber/75/-10/Fish -4/Sea Cucumber/A slippery, slimy creature found on the ocean floor./Day^Fall Winter</t>
  </si>
  <si>
    <t>Super Cucumber</t>
  </si>
  <si>
    <t>A rare, purple variety of sea cucumber.</t>
  </si>
  <si>
    <t>Night^Summer Fall</t>
  </si>
  <si>
    <t>Super Cucumber/250/50/Fish -4/Super Cucumber/A rare, purple variety of sea cucumber./Night^Summer Fall</t>
  </si>
  <si>
    <t>Ghostfish</t>
  </si>
  <si>
    <t>A pale, blind fish found in underground lakes.</t>
  </si>
  <si>
    <t>Ghostfish/45/15/Fish -4/Ghostfish/A pale, blind fish found in underground lakes./Day Night^Spring Summer Fall Winter</t>
  </si>
  <si>
    <t>White Algae</t>
  </si>
  <si>
    <t>8</t>
  </si>
  <si>
    <t>It's super slimy.</t>
  </si>
  <si>
    <t>White Algae/25/8/Fish/White Algae/It's super slimy./Day Night^Spring Summer Fall Winter</t>
  </si>
  <si>
    <t>Stonefish</t>
  </si>
  <si>
    <t>A bizarre fish that's shaped like a brick.</t>
  </si>
  <si>
    <t>Stonefish/300/-300/Fish -4/Stonefish/A bizarre fish that's shaped like a brick./Day Night^Spring Summer Fall Winter</t>
  </si>
  <si>
    <t>Crimsonfish</t>
  </si>
  <si>
    <t>1500</t>
  </si>
  <si>
    <t>Lives deep in the ocean but likes to lay its eggs in the warm summer water.</t>
  </si>
  <si>
    <t>Crimsonfish/1500/15/Fish -4/Crimsonfish/Lives deep in the ocean but likes to lay its eggs in the warm summer water./Day^Winter</t>
  </si>
  <si>
    <t>Angler</t>
  </si>
  <si>
    <t>900</t>
  </si>
  <si>
    <t>Uses a bioluminescent dangler to attract prey.</t>
  </si>
  <si>
    <t>Angler/900/10/Fish -4/Angler/Uses a bioluminescent dangler to attract prey./Day Night^Spring Summer Fall Winter</t>
  </si>
  <si>
    <t>Ice Pip</t>
  </si>
  <si>
    <t>A rare fish that thrives in extremely cold conditions.</t>
  </si>
  <si>
    <t>Ice Pip/500/15/Fish -4/Ice Pip/A rare fish that thrives in extremely cold conditions./Day Night^Spring Summer Fall Winter</t>
  </si>
  <si>
    <t>Lava Eel</t>
  </si>
  <si>
    <t>700</t>
  </si>
  <si>
    <t>It can somehow survive in pools of red-hot lava.</t>
  </si>
  <si>
    <t>Lava Eel/700/20/Fish -4/Lava Eel/It can somehow survive in pools of red-hot lava./Day Night^Spring Summer Fall Winter</t>
  </si>
  <si>
    <t>Legend</t>
  </si>
  <si>
    <t>5000</t>
  </si>
  <si>
    <t>The king of all fish! They said he'd never be caught.</t>
  </si>
  <si>
    <t>Legend/5000/200/Fish -4/Legend/The king of all fish! They said he'd never be caught./Day^Winter</t>
  </si>
  <si>
    <t>Sandfish</t>
  </si>
  <si>
    <t>It tries to hide using camouflage.</t>
  </si>
  <si>
    <t>Sandfish/75/5/Fish -4/Sandfish/It tries to hide using camouflage./Day Night^Spring Summer Fall Winter</t>
  </si>
  <si>
    <t>Scorpion Carp</t>
  </si>
  <si>
    <t>-50</t>
  </si>
  <si>
    <t>It's like a regular carp but with a sharp stinger.</t>
  </si>
  <si>
    <t>Scorpion Carp/150/-50/Fish -4/Scorpion Carp/It's like a regular carp but with a sharp stinger./Day Night^Spring Summer Fall Winter</t>
  </si>
  <si>
    <t>Treasure Chest</t>
  </si>
  <si>
    <t>Wow, it's loaded with treasure! This is sure to fetch a good price.</t>
  </si>
  <si>
    <t>Treasure Chest/5000/-300/Basic/Treasure Chest/Wow, it's loaded with treasure! This is sure to fetch a good price./Day Night^Spring Summer Fall Winter</t>
  </si>
  <si>
    <t>Joja Cola</t>
  </si>
  <si>
    <t>-20</t>
  </si>
  <si>
    <t>The flagship product of Joja corporation.</t>
  </si>
  <si>
    <t>drink</t>
  </si>
  <si>
    <t>0 0 0 0 0 0 0 0 0 0 0</t>
  </si>
  <si>
    <t>Joja Cola/25/5/Fish -20/Joja Cola/The flagship product of Joja corporation./drink/0 0 0 0 0 0 0 0 0 0 0/0</t>
  </si>
  <si>
    <t>Trash</t>
  </si>
  <si>
    <t>It's junk.</t>
  </si>
  <si>
    <t>Trash/0/-300/Fish -20/Trash/It's junk./Day Night^Spring Summer Fall Winter</t>
  </si>
  <si>
    <t>Driftwood</t>
  </si>
  <si>
    <t>A piece of wood from the sea.</t>
  </si>
  <si>
    <t>Driftwood/0/-300/Fish -20/Driftwood/A piece of wood from the sea./Day Night^Spring Summer Fall Winter</t>
  </si>
  <si>
    <t>Broken Glasses</t>
  </si>
  <si>
    <t>It looks like someone lost their glasses. They're busted.</t>
  </si>
  <si>
    <t>Broken Glasses/0/-300/Fish -20/Broken Glasses/It looks like someone lost their glasses. They're busted./Day Night^Spring Summer Fall Winter</t>
  </si>
  <si>
    <t>Broken CD</t>
  </si>
  <si>
    <t>It's a JojaNet 2.0 trial CD. They must've made a billion of these things.</t>
  </si>
  <si>
    <t>Broken CD/0/-300/Fish -20/Broken CD/It's a JojaNet 2.0 trial CD. They must've made a billion of these things./Day Night^Spring Summer Fall Winter</t>
  </si>
  <si>
    <t>Soggy Newspaper</t>
  </si>
  <si>
    <t>This is trash.</t>
  </si>
  <si>
    <t>Soggy Newspaper/0/-300/Fish -20/Soggy Newspaper/This is trash./Day Night^Spring Summer Fall Winter</t>
  </si>
  <si>
    <t>Large Egg</t>
  </si>
  <si>
    <t>95</t>
  </si>
  <si>
    <t>-5</t>
  </si>
  <si>
    <t>It's an uncommonly large white egg!</t>
  </si>
  <si>
    <t>Large Egg/95/15/Basic -5/Large Egg/It's an uncommonly large white egg!</t>
  </si>
  <si>
    <t>Egg</t>
  </si>
  <si>
    <t>A regular white chicken egg.</t>
  </si>
  <si>
    <t>Egg/50/10/Basic -5/Egg/A regular white chicken egg.</t>
  </si>
  <si>
    <t>Hay</t>
  </si>
  <si>
    <t>Dried grass used as animal food.</t>
  </si>
  <si>
    <t>Hay/0/-300/Basic/Hay/Dried grass used as animal food.</t>
  </si>
  <si>
    <t>A regular brown chicken egg.</t>
  </si>
  <si>
    <t>Egg/50/10/Basic -5/Egg/A regular brown chicken egg.</t>
  </si>
  <si>
    <t>It's an uncommonly large brown egg!</t>
  </si>
  <si>
    <t>Large Egg/95/15/Basic -5/Large Egg/It's an uncommonly large brown egg!</t>
  </si>
  <si>
    <t>Milk</t>
  </si>
  <si>
    <t>125</t>
  </si>
  <si>
    <t>-6</t>
  </si>
  <si>
    <t>A jug of cow's milk.</t>
  </si>
  <si>
    <t>Milk/125/15/Basic -6/Milk/A jug of cow's milk./drink/0 0 0 0 0 0 0 0 0 0 0/0</t>
  </si>
  <si>
    <t>Large Milk</t>
  </si>
  <si>
    <t>190</t>
  </si>
  <si>
    <t>A large jug of cow's milk.</t>
  </si>
  <si>
    <t>Large Milk/190/20/Basic -6/Large Milk/A large jug of cow's milk./drink/0 0 0 0 0 0 0 0 0 0 0/0</t>
  </si>
  <si>
    <t>Green Bean</t>
  </si>
  <si>
    <t>A juicy little bean with a cool, crisp snap.</t>
  </si>
  <si>
    <t>Green Bean/40/10/Basic -75/Green Bean/A juicy little bean with a cool, crisp snap.</t>
  </si>
  <si>
    <t>Cauliflower</t>
  </si>
  <si>
    <t>175</t>
  </si>
  <si>
    <t>Valuable, but slow-growing. Despite its pale color, the florets are packed with nutrients.</t>
  </si>
  <si>
    <t>Cauliflower/175/30/Basic -75/Cauliflower/Valuable, but slow-growing. Despite its pale color, the florets are packed with nutrients.</t>
  </si>
  <si>
    <t>Ornate Necklace</t>
  </si>
  <si>
    <t>A fancy necklace found in the water outside of the bath house. It's still wet...</t>
  </si>
  <si>
    <t>Ornate Necklace/0/-300/Quest/Ornate Necklace/A fancy necklace found in the water outside of the bath house. It's still wet...</t>
  </si>
  <si>
    <t>Potato</t>
  </si>
  <si>
    <t>A widely cultivated tuber.</t>
  </si>
  <si>
    <t>Potato/80/10/Basic -75/Potato/A widely cultivated tuber.</t>
  </si>
  <si>
    <t>Fried Egg</t>
  </si>
  <si>
    <t>Cooking</t>
  </si>
  <si>
    <t>-7</t>
  </si>
  <si>
    <t>Sunny-side up.</t>
  </si>
  <si>
    <t>food</t>
  </si>
  <si>
    <t>Fried Egg/35/20/Cooking -7/Fried Egg/Sunny-side up./food/0 0 0 0 0 0 0 0 0 0 0/0</t>
  </si>
  <si>
    <t>Omelet</t>
  </si>
  <si>
    <t>It's super fluffy.</t>
  </si>
  <si>
    <t>Omelet/125/40/Cooking -7/Omelet/It's super fluffy./food/0 0 0 0 0 0 0 0 0 0 0/0</t>
  </si>
  <si>
    <t>Salad</t>
  </si>
  <si>
    <t>110</t>
  </si>
  <si>
    <t>A healthy garden salad.</t>
  </si>
  <si>
    <t>Salad/110/45/Cooking -7/Salad/A healthy garden salad./food/0 0 0 0 0 0 0 0 0 0 0/0</t>
  </si>
  <si>
    <t>Cheese Cauliflower</t>
  </si>
  <si>
    <t>It smells great!</t>
  </si>
  <si>
    <t>Cheese Cauliflower/300/55/Cooking -7/Cheese Cauliflower/It smells great!/food/0 0 0 0 0 0 0 0 0 0 0/0</t>
  </si>
  <si>
    <t>Baked Fish</t>
  </si>
  <si>
    <t>Baked fish on a bed of herbs.</t>
  </si>
  <si>
    <t>Baked Fish/100/30/Cooking -7/Baked Fish/Baked fish on a bed of herbs./food/0 0 0 0 0 0 0 0 0 0 0/0</t>
  </si>
  <si>
    <t>Parsnip Soup</t>
  </si>
  <si>
    <t>120</t>
  </si>
  <si>
    <t>34</t>
  </si>
  <si>
    <t>It's fresh and hearty.</t>
  </si>
  <si>
    <t>Parsnip Soup/120/34/Cooking -7/Parsnip Soup/It's fresh and hearty./food/0 0 0 0 0 0 0 0 0 0 0/0</t>
  </si>
  <si>
    <t>Vegetable Medley</t>
  </si>
  <si>
    <t>66</t>
  </si>
  <si>
    <t>This is very nutritious.</t>
  </si>
  <si>
    <t>Vegetable Medley/120/66/Cooking -7/Vegetable Medley/This is very nutritious./food/0 0 0 0 0 0 0 0 0 0 0/0</t>
  </si>
  <si>
    <t>Complete Breakfast</t>
  </si>
  <si>
    <t>You'll feel ready to take on the world!</t>
  </si>
  <si>
    <t>2 0 0 0 0 0 0 50 0 0 0</t>
  </si>
  <si>
    <t>600</t>
  </si>
  <si>
    <t>Complete Breakfast/350/80/Cooking -7/Complete Breakfast/You'll feel ready to take on the world!/food/2 0 0 0 0 0 0 50 0 0 0/600</t>
  </si>
  <si>
    <t>Fried Calamari</t>
  </si>
  <si>
    <t>32</t>
  </si>
  <si>
    <t>It's so chewy.</t>
  </si>
  <si>
    <t>Fried Calamari/150/32/Cooking -7/Fried Calamari/It's so chewy./food/0 0 0 0 0 0 0 0 0 0 0/0</t>
  </si>
  <si>
    <t>Strange Bun</t>
  </si>
  <si>
    <t>225</t>
  </si>
  <si>
    <t>What's inside?</t>
  </si>
  <si>
    <t>Strange Bun/225/40/Cooking -7/Strange Bun/What's inside?/food/0 0 0 0 0 0 0 0 0 0 0/0</t>
  </si>
  <si>
    <t>Lucky Lunch</t>
  </si>
  <si>
    <t>A special little meal.</t>
  </si>
  <si>
    <t>0 0 0 0 3 0 0 0 0 0 0</t>
  </si>
  <si>
    <t>960</t>
  </si>
  <si>
    <t>Lucky Lunch/250/40/Cooking -7/Lucky Lunch/A special little meal./food/0 0 0 0 3 0 0 0 0 0 0/960</t>
  </si>
  <si>
    <t>Fried Mushroom</t>
  </si>
  <si>
    <t>54</t>
  </si>
  <si>
    <t>Earthy and aromatic.</t>
  </si>
  <si>
    <t>0 0 0 0 0 0 0 0 0 0 0 2</t>
  </si>
  <si>
    <t>Fried Mushroom/200/54/Cooking -7/Fried Mushroom/Earthy and aromatic./food/0 0 0 0 0 0 0 0 0 0 0 2/600</t>
  </si>
  <si>
    <t>Pizza</t>
  </si>
  <si>
    <t>It's popular for all the right reasons.</t>
  </si>
  <si>
    <t>Pizza/300/60/Cooking -7/Pizza/It's popular for all the right reasons./food/0 0 0 0 0 0 0 0 0 0 0/0</t>
  </si>
  <si>
    <t>Bean Hotpot</t>
  </si>
  <si>
    <t>It sure is healthy.</t>
  </si>
  <si>
    <t>0 0 0 0 0 0 0 30 32 0 0</t>
  </si>
  <si>
    <t>Bean Hotpot/100/50/Cooking -7/Bean Hotpot/It sure is healthy./food/0 0 0 0 0 0 0 30 32 0 0/600</t>
  </si>
  <si>
    <t>Glazed Yams</t>
  </si>
  <si>
    <t>Sweet and satisfying... The sugar gives it a hint of caramel.</t>
  </si>
  <si>
    <t>Glazed Yams/200/80/Cooking -7/Glazed Yams/Sweet and satisfying... The sugar gives it a hint of caramel./food/0 0 0 0 0 0 0 0 0 0 0/0</t>
  </si>
  <si>
    <t>Carp Surprise</t>
  </si>
  <si>
    <t>36</t>
  </si>
  <si>
    <t>It's bland and oily.</t>
  </si>
  <si>
    <t>Carp Surprise/150/36/Cooking -7/Carp Surprise/It's bland and oily./food/0 0 0 0 0 0 0 0 0 0 0/0</t>
  </si>
  <si>
    <t>Hashbrowns</t>
  </si>
  <si>
    <t>Crispy and golden-brown!</t>
  </si>
  <si>
    <t>1 0 0 0 0 0 0 0 0 0 0</t>
  </si>
  <si>
    <t>480</t>
  </si>
  <si>
    <t>Hashbrowns/120/36/Cooking -7/Hashbrowns/Crispy and golden-brown!/food/1 0 0 0 0 0 0 0 0 0 0/480</t>
  </si>
  <si>
    <t>Pancakes</t>
  </si>
  <si>
    <t>A double stack of fluffy, soft pancakes.</t>
  </si>
  <si>
    <t>0 0 0 0 0 2 0 0 0 0 0</t>
  </si>
  <si>
    <t>Pancakes/80/36/Cooking -7/Pancakes/A double stack of fluffy, soft pancakes./food/0 0 0 0 0 2 0 0 0 0 0/960</t>
  </si>
  <si>
    <t>Salmon Dinner</t>
  </si>
  <si>
    <t>The lemon spritz makes it special.</t>
  </si>
  <si>
    <t>Salmon Dinner/300/50/Cooking -7/Salmon Dinner/The lemon spritz makes it special./food/0 0 0 0 0 0 0 0 0 0 0/0</t>
  </si>
  <si>
    <t>Fish Taco</t>
  </si>
  <si>
    <t>It smells delicious.</t>
  </si>
  <si>
    <t>0 2 0 0 0 0 0 0 0 0 0</t>
  </si>
  <si>
    <t>Fish Taco/500/66/Cooking -7/Fish Taco/It smells delicious./food/0 2 0 0 0 0 0 0 0 0 0/600</t>
  </si>
  <si>
    <t>Crispy Bass</t>
  </si>
  <si>
    <t>Wow, the breading is perfect.</t>
  </si>
  <si>
    <t>0 0 0 0 0 0 0 0 64 0 0</t>
  </si>
  <si>
    <t>Crispy Bass/150/36/Cooking -7/Crispy Bass/Wow, the breading is perfect./food/0 0 0 0 0 0 0 0 64 0 0/600</t>
  </si>
  <si>
    <t>Pepper Poppers</t>
  </si>
  <si>
    <t>52</t>
  </si>
  <si>
    <t>Spicy breaded peppers filled with cheese.</t>
  </si>
  <si>
    <t>2 0 0 0 0 0 0 0 0 1 0</t>
  </si>
  <si>
    <t>Pepper Poppers/200/52/Cooking -7/Pepper Poppers/Spicy breaded peppers filled with cheese./food/2 0 0 0 0 0 0 0 0 1 0/600</t>
  </si>
  <si>
    <t>Bread</t>
  </si>
  <si>
    <t>A crusty baguette.</t>
  </si>
  <si>
    <t>Bread/60/20/Cooking -7/Bread/A crusty baguette./food/0 0 0 0 0 0 0 0 0 0 0/0</t>
  </si>
  <si>
    <t>Tom Kha Soup</t>
  </si>
  <si>
    <t>70</t>
  </si>
  <si>
    <t>These flavors are incredible!</t>
  </si>
  <si>
    <t>2 0 0 0 0 0 0 30 0 0 0</t>
  </si>
  <si>
    <t>Tom Kha Soup/250/70/Cooking -7/Tom Kha Soup/These flavors are incredible!/food/2 0 0 0 0 0 0 30 0 0 0/600</t>
  </si>
  <si>
    <t>Trout Soup</t>
  </si>
  <si>
    <t>Pretty salty.</t>
  </si>
  <si>
    <t>0 1 0 0 0 0 0 0 0 0 0</t>
  </si>
  <si>
    <t>400</t>
  </si>
  <si>
    <t>Trout Soup/100/40/Cooking -7/Trout Soup/Pretty salty./food/0 1 0 0 0 0 0 0 0 0 0/400</t>
  </si>
  <si>
    <t>Chocolate Cake</t>
  </si>
  <si>
    <t>Rich and moist with a thick fudge icing.</t>
  </si>
  <si>
    <t>Chocolate Cake/200/60/Cooking -7/Chocolate Cake/Rich and moist with a thick fudge icing./food/0 0 0 0 0 0 0 0 0 0 0/0</t>
  </si>
  <si>
    <t>Pink Cake</t>
  </si>
  <si>
    <t>There's little heart candies on top.</t>
  </si>
  <si>
    <t>Pink Cake/480/100/Cooking -7/Pink Cake/There's little heart candies on top./food/0 0 0 0 0 0 0 0 0 0 0/0</t>
  </si>
  <si>
    <t>Rhubarb Pie</t>
  </si>
  <si>
    <t>86</t>
  </si>
  <si>
    <t>Mmm, tangy and sweet!</t>
  </si>
  <si>
    <t>Rhubarb Pie/400/86/Cooking -7/Rhubarb Pie/Mmm, tangy and sweet!/food/0 0 0 0 0 0 0 0 0 0 0/0</t>
  </si>
  <si>
    <t>Cookie</t>
  </si>
  <si>
    <t>140</t>
  </si>
  <si>
    <t>Very chewy.</t>
  </si>
  <si>
    <t>Cookie/140/36/Cooking -7/Cookie/Very chewy./food/0 0 0 0 0 0 0 0 0 0 0/0</t>
  </si>
  <si>
    <t>Spaghetti</t>
  </si>
  <si>
    <t>An old favorite.</t>
  </si>
  <si>
    <t>Spaghetti/120/30/Cooking -7/Spaghetti/An old favorite./food/0 0 0 0 0 0 0 0 0 0 0/0</t>
  </si>
  <si>
    <t>Fried Eel</t>
  </si>
  <si>
    <t>Greasy but flavorful.</t>
  </si>
  <si>
    <t>0 0 0 0 1 0 0 0 0 0 0</t>
  </si>
  <si>
    <t>Fried Eel/120/30/Cooking -7/Fried Eel/Greasy but flavorful./food/0 0 0 0 1 0 0 0 0 0 0/600</t>
  </si>
  <si>
    <t>Spicy Eel</t>
  </si>
  <si>
    <t>46</t>
  </si>
  <si>
    <t>It's really spicy! Be careful.</t>
  </si>
  <si>
    <t>0 0 0 0 1 0 0 0 0 1 0</t>
  </si>
  <si>
    <t>Spicy Eel/175/46/Cooking -7/Spicy Eel/It's really spicy! Be careful./food/0 0 0 0 1 0 0 0 0 1 0/600</t>
  </si>
  <si>
    <t>Sashimi</t>
  </si>
  <si>
    <t>Raw fish sliced into thin pieces.</t>
  </si>
  <si>
    <t>Sashimi/75/30/Cooking -7/Sashimi/Raw fish sliced into thin pieces./food/0 0 0 0 0 0 0 0 0 0 0/0</t>
  </si>
  <si>
    <t>Maki Roll</t>
  </si>
  <si>
    <t>220</t>
  </si>
  <si>
    <t>Fish and rice wrapped in seaweed.</t>
  </si>
  <si>
    <t>Maki Roll/220/40/Cooking -7/Maki Roll/Fish and rice wrapped in seaweed./food/0 0 0 0 0 0 0 0 0 0 0/0</t>
  </si>
  <si>
    <t>Tortilla</t>
  </si>
  <si>
    <t>Can be used as a vessel for food or eaten by itself.</t>
  </si>
  <si>
    <t>Tortilla/50/20/Cooking -7/Tortilla/Can be used as a vessel for food or eaten by itself./food/0 0 0 0 0 0 0 0 0 0 0/0</t>
  </si>
  <si>
    <t>Red Plate</t>
  </si>
  <si>
    <t>96</t>
  </si>
  <si>
    <t>Full of antioxidants.</t>
  </si>
  <si>
    <t>0 0 0 0 0 0 0 50 0 0 0</t>
  </si>
  <si>
    <t>Red Plate/400/96/Cooking -7/Red Plate/Full of antioxidants./food/0 0 0 0 0 0 0 50 0 0 0/300</t>
  </si>
  <si>
    <t>Eggplant Parmesan</t>
  </si>
  <si>
    <t>Tangy, cheesy, and wonderful.</t>
  </si>
  <si>
    <t>0 0 1 0 0 0 0 0 0 0 3</t>
  </si>
  <si>
    <t>Eggplant Parmesan/200/70/Cooking -7/Eggplant Parmesan/Tangy, cheesy, and wonderful./food/0 0 1 0 0 0 0 0 0 0 3/400</t>
  </si>
  <si>
    <t>Rice Pudding</t>
  </si>
  <si>
    <t>260</t>
  </si>
  <si>
    <t>It's creamy, sweet, and fun to eat.</t>
  </si>
  <si>
    <t>Rice Pudding/260/46/Cooking -7/Rice Pudding/It's creamy, sweet, and fun to eat./food/0 0 0 0 0 0 0 0 0 0 0/0</t>
  </si>
  <si>
    <t>Ice Cream</t>
  </si>
  <si>
    <t>It's hard to find someone who doesn't like this.</t>
  </si>
  <si>
    <t>Ice Cream/120/40/Cooking -7/Ice Cream/It's hard to find someone who doesn't like this./food/0 0 0 0 0 0 0 0 0 0 0/0</t>
  </si>
  <si>
    <t>Blueberry Tart</t>
  </si>
  <si>
    <t>It's subtle and refreshing.</t>
  </si>
  <si>
    <t>Blueberry Tart/150/50/Cooking -7/Blueberry Tart/It's subtle and refreshing./food/0 0 0 0 0 0 0 0 0 0 0/0</t>
  </si>
  <si>
    <t>Autumn's Bounty</t>
  </si>
  <si>
    <t>88</t>
  </si>
  <si>
    <t>A taste of the season.</t>
  </si>
  <si>
    <t>0 0 0 0 0 2 0 0 0 0 2</t>
  </si>
  <si>
    <t>660</t>
  </si>
  <si>
    <t>Autumn's Bounty/350/88/Cooking -7/Autumn's Bounty/A taste of the season./food/0 0 0 0 0 2 0 0 0 0 2/660</t>
  </si>
  <si>
    <t>Pumpkin Soup</t>
  </si>
  <si>
    <t>A seasonal favorite.</t>
  </si>
  <si>
    <t>0 0 0 0 2 0 0 0 0 0 2</t>
  </si>
  <si>
    <t>Pumpkin Soup/300/80/Cooking -7/Pumpkin Soup/A seasonal favorite./food/0 0 0 0 2 0 0 0 0 0 2/660</t>
  </si>
  <si>
    <t>Super Meal</t>
  </si>
  <si>
    <t>64</t>
  </si>
  <si>
    <t>It's a really energizing meal.</t>
  </si>
  <si>
    <t>0 0 0 0 0 0 0 40 0 1 0</t>
  </si>
  <si>
    <t>Super Meal/220/64/Cooking -7/Super Meal/It's a really energizing meal./food/0 0 0 0 0 0 0 40 0 1 0/300</t>
  </si>
  <si>
    <t>Cranberry Sauce</t>
  </si>
  <si>
    <t>A festive treat.</t>
  </si>
  <si>
    <t>0 0 2 0 0 0 0 0 0 0 0</t>
  </si>
  <si>
    <t>Cranberry Sauce/120/50/Cooking -7/Cranberry Sauce/A festive treat./food/0 0 2 0 0 0 0 0 0 0 0/300</t>
  </si>
  <si>
    <t>Stuffing</t>
  </si>
  <si>
    <t>165</t>
  </si>
  <si>
    <t>68</t>
  </si>
  <si>
    <t>Ahh... the smell of warm bread and sage.</t>
  </si>
  <si>
    <t>0 0 0 0 0 0 0 0 0 0 2</t>
  </si>
  <si>
    <t>Stuffing/165/68/Cooking -7/Stuffing/Ahh... the smell of warm bread and sage./food/0 0 0 0 0 0 0 0 0 0 2/480</t>
  </si>
  <si>
    <t>Farmer's Lunch</t>
  </si>
  <si>
    <t>This'll keep you going.</t>
  </si>
  <si>
    <t>3 0 0 0 0 0 0 0 0 0 0</t>
  </si>
  <si>
    <t>Farmer's Lunch/150/80/Cooking -7/Farmer's Lunch/This'll keep you going./food/3 0 0 0 0 0 0 0 0 0 0/480</t>
  </si>
  <si>
    <t>Survival Burger</t>
  </si>
  <si>
    <t>A convenient snack for the explorer.</t>
  </si>
  <si>
    <t>0 0 0 0 0 3 0 0 0 0 0</t>
  </si>
  <si>
    <t>Survival Burger/180/50/Cooking -7/Survival Burger/A convenient snack for the explorer./food/0 0 0 0 0 3 0 0 0 0 0/480</t>
  </si>
  <si>
    <t>Dish O' The Sea</t>
  </si>
  <si>
    <t>This'll keep you warm in the cold sea air.</t>
  </si>
  <si>
    <t>0 3 0 0 0 0 0 0 0 0 0</t>
  </si>
  <si>
    <t>Dish O' The Sea/220/60/Cooking -7/Dish O' The Sea/This'll keep you warm in the cold sea air./food/0 3 0 0 0 0 0 0 0 0 0/480</t>
  </si>
  <si>
    <t>Miner's Treat</t>
  </si>
  <si>
    <t>This should keep your energy up.</t>
  </si>
  <si>
    <t>0 0 3 0 0 0 0 0 32 0 0</t>
  </si>
  <si>
    <t>Miner's Treat/200/50/Cooking -7/Miner's Treat/This should keep your energy up./food/0 0 3 0 0 0 0 0 32 0 0/480</t>
  </si>
  <si>
    <t>Roots Platter</t>
  </si>
  <si>
    <t>This'll get you digging for more.</t>
  </si>
  <si>
    <t>0 0 0 0 0 0 0 0 0 0 0 3</t>
  </si>
  <si>
    <t>Roots Platter/100/50/Cooking -7/Roots Platter/This'll get you digging for more./food/0 0 0 0 0 0 0 0 0 0 0 3/480</t>
  </si>
  <si>
    <t>Sugar</t>
  </si>
  <si>
    <t>Adds sweetness to pastries and candies. Too much can be unhealthy.</t>
  </si>
  <si>
    <t>Sugar/50/10/Basic/Sugar/Adds sweetness to pastries and candies. Too much can be unhealthy.</t>
  </si>
  <si>
    <t>Wheat Flour</t>
  </si>
  <si>
    <t>A common cooking ingredient made from crushed wheat seeds.</t>
  </si>
  <si>
    <t>Wheat Flour/50/5/Basic/Wheat Flour/A common cooking ingredient made from crushed wheat seeds.</t>
  </si>
  <si>
    <t>Oil</t>
  </si>
  <si>
    <t>All purpose cooking oil.</t>
  </si>
  <si>
    <t>Oil/100/5/Basic/Oil/All purpose cooking oil./drink/0 0 0 0 0 0 0 0 0 0 0/0</t>
  </si>
  <si>
    <t>Garlic</t>
  </si>
  <si>
    <t>Adds a wonderful zestiness to dishes. High quality garlic can be pretty spicy.</t>
  </si>
  <si>
    <t>Garlic/60/8/Basic -75/Garlic/Adds a wonderful zestiness to dishes. High quality garlic can be pretty spicy.</t>
  </si>
  <si>
    <t>Kale</t>
  </si>
  <si>
    <t>The waxy leaves are great in soups and stir frys.</t>
  </si>
  <si>
    <t>Kale/110/20/Basic -75/Kale/The waxy leaves are great in soups and stir frys.</t>
  </si>
  <si>
    <t>Tea Sapling</t>
  </si>
  <si>
    <t>-74</t>
  </si>
  <si>
    <t>Takes 20 days to mature. Produces tea leaves during the final week of each season, except winter. No watering necessary!</t>
  </si>
  <si>
    <t>Tea Sapling/500/-300/Basic -74/Tea Sapling/Takes 20 days to mature. Produces tea leaves during the final week of each season, except winter. No watering necessary!</t>
  </si>
  <si>
    <t>Rhubarb</t>
  </si>
  <si>
    <t>The stalks are extremely tart, but make a great dessert when sweetened.</t>
  </si>
  <si>
    <t>Rhubarb/220/-300/Basic -79/Rhubarb/The stalks are extremely tart, but make a great dessert when sweetened.</t>
  </si>
  <si>
    <t>Triple Shot Espresso</t>
  </si>
  <si>
    <t>450</t>
  </si>
  <si>
    <t>3</t>
  </si>
  <si>
    <t>It's more potent than regular coffee!</t>
  </si>
  <si>
    <t>0 0 0 0 0 0 0 0 0 1 0</t>
  </si>
  <si>
    <t>360</t>
  </si>
  <si>
    <t>Triple Shot Espresso/450/3/Cooking -7/Triple Shot Espresso/It's more potent than regular coffee!/drink/0 0 0 0 0 0 0 0 0 1 0/360</t>
  </si>
  <si>
    <t>Melon</t>
  </si>
  <si>
    <t>A cool, sweet summer treat.</t>
  </si>
  <si>
    <t>Melon/250/45/Basic -79/Melon/A cool, sweet summer treat.</t>
  </si>
  <si>
    <t>Tomato</t>
  </si>
  <si>
    <t>Rich and slightly tangy, the Tomato has a wide variety of culinary uses.</t>
  </si>
  <si>
    <t>Tomato/60/8/Basic -75/Tomato/Rich and slightly tangy, the Tomato has a wide variety of culinary uses.</t>
  </si>
  <si>
    <t>Morel</t>
  </si>
  <si>
    <t>Sought after for its unique nutty flavor.</t>
  </si>
  <si>
    <t>Morel/150/8/Basic -81/Morel/Sought after for its unique nutty flavor.</t>
  </si>
  <si>
    <t>Blueberry</t>
  </si>
  <si>
    <t>A popular berry reported to have many health benefits. The blue skin has the highest nutrient concentration.</t>
  </si>
  <si>
    <t>Blueberry/50/10/Basic -79/Blueberry/A popular berry reported to have many health benefits. The blue skin has the highest nutrient concentration.</t>
  </si>
  <si>
    <t>Fiddlehead Fern</t>
  </si>
  <si>
    <t>90</t>
  </si>
  <si>
    <t>The young shoots are an edible specialty.</t>
  </si>
  <si>
    <t>Fiddlehead Fern/90/10/Basic -75/Fiddlehead Fern/The young shoots are an edible specialty.</t>
  </si>
  <si>
    <t>Hot Pepper</t>
  </si>
  <si>
    <t>Fiery hot with a hint of sweetness.</t>
  </si>
  <si>
    <t>Hot Pepper/40/5/Basic -79/Hot Pepper/Fiery hot with a hint of sweetness.</t>
  </si>
  <si>
    <t>Warp Totem: Desert</t>
  </si>
  <si>
    <t>Warp directly to Calico Desert. Consumed on use.</t>
  </si>
  <si>
    <t>Warp Totem</t>
  </si>
  <si>
    <t>Wheat</t>
  </si>
  <si>
    <t>One of the most widely cultivated grains. Makes a great flour for breads and cakes.</t>
  </si>
  <si>
    <t>Wheat/25/-300/Basic -75/Wheat/One of the most widely cultivated grains. Makes a great flour for breads and cakes.</t>
  </si>
  <si>
    <t>Radish</t>
  </si>
  <si>
    <t>18</t>
  </si>
  <si>
    <t>A crisp and refreshing root vegetable with hints of pepper when eaten raw.</t>
  </si>
  <si>
    <t>Radish/90/18/Basic -75/Radish/A crisp and refreshing root vegetable with hints of pepper when eaten raw.</t>
  </si>
  <si>
    <t>Seafoam Pudding</t>
  </si>
  <si>
    <t>This briny pudding will really get you into the maritime mindset!</t>
  </si>
  <si>
    <t>0 4 0 0 0 0 0 0 0 0 0</t>
  </si>
  <si>
    <t>Seafoam Pudding/300/70/Cooking -7/Seafoam Pudding/This briny pudding will really get you into the maritime mindset!/food/0 4 0 0 0 0 0 0 0 0 0/300</t>
  </si>
  <si>
    <t>Red Cabbage</t>
  </si>
  <si>
    <t>Often used in salads and coleslaws. The color can range from purple to blue to green-yellow depending on soil conditions.</t>
  </si>
  <si>
    <t>Red Cabbage/260/30/Basic -75/Red Cabbage/Often used in salads and coleslaws. The color can range from purple to blue to green-yellow depending on soil conditions.</t>
  </si>
  <si>
    <t>Flounder</t>
  </si>
  <si>
    <t>It lives on the bottom, so both eyes are on top of its head.</t>
  </si>
  <si>
    <t>Flounder/100/15/Fish -4/Flounder/It lives on the bottom, so both eyes are on top of its head./Day^Spring Summer</t>
  </si>
  <si>
    <t>Starfruit</t>
  </si>
  <si>
    <t>An extremely juicy fruit that grows in hot, humid weather. Slightly sweet with a sour undertone.</t>
  </si>
  <si>
    <t>Starfruit/750/50/Basic -79/Starfruit/An extremely juicy fruit that grows in hot, humid weather. Slightly sweet with a sour undertone.</t>
  </si>
  <si>
    <t>Midnight Carp</t>
  </si>
  <si>
    <t>This shy fish only feels comfortable at night.</t>
  </si>
  <si>
    <t>Midnight Carp/150/20/Fish -4/Midnight Carp/This shy fish only feels comfortable at night./Night^Fall Winter</t>
  </si>
  <si>
    <t>Corn</t>
  </si>
  <si>
    <t>One of the most popular grains. The sweet, fresh cobs are a summer favorite.</t>
  </si>
  <si>
    <t>Corn/50/10/Basic -75/Corn/One of the most popular grains. The sweet, fresh cobs are a summer favorite.</t>
  </si>
  <si>
    <t>Unmilled Rice</t>
  </si>
  <si>
    <t>Rice in its rawest form. Run this through a mill to increase the value.</t>
  </si>
  <si>
    <t>Unmilled Rice/30/1/Basic -75/Unmilled Rice/Rice in its rawest form. Run this through a mill to increase the value.</t>
  </si>
  <si>
    <t>Eggplant</t>
  </si>
  <si>
    <t>A rich and wholesome relative of the tomato. Delicious fried or stewed.</t>
  </si>
  <si>
    <t>Eggplant/60/8/Basic -75/Eggplant/A rich and wholesome relative of the tomato. Delicious fried or stewed.</t>
  </si>
  <si>
    <t>Rice Shoot</t>
  </si>
  <si>
    <t>Seeds</t>
  </si>
  <si>
    <t>Plant these in the spring. Takes 8 days to mature. Grows faster if planted near a body of water. Harvest with the scythe.</t>
  </si>
  <si>
    <t>Rice Shoot/20/-300/Seeds -74/Rice Shoot/Plant these in the spring. Takes 8 days to mature. Grows faster if planted near a body of water. Harvest with the scythe.</t>
  </si>
  <si>
    <t>Artichoke</t>
  </si>
  <si>
    <t>160</t>
  </si>
  <si>
    <t>The bud of a thistle plant. The spiny outer leaves conceal a fleshy, filling interior.</t>
  </si>
  <si>
    <t>Artichoke/160/12/Basic -75/Artichoke/The bud of a thistle plant. The spiny outer leaves conceal a fleshy, filling interior.</t>
  </si>
  <si>
    <t>Artifact Trove</t>
  </si>
  <si>
    <t>A blacksmith can open this for you. These troves often contain ancient relics and curiosities.</t>
  </si>
  <si>
    <t>100 101 103 104 105 106 108 109 110 111 112 113 114 115 116 117 118 119 120 121 122 123 124 125 166 373 797</t>
  </si>
  <si>
    <t>Artifact Trove/0/-300/Basic/Artifact Trove/A blacksmith can open this for you. These troves often contain ancient relics and curiosities./100 101 103 104 105 106 108 109 110 111 112 113 114 115 116 117 118 119 120 121 122 123 124 125 166 373 797</t>
  </si>
  <si>
    <t>Pumpkin</t>
  </si>
  <si>
    <t>320</t>
  </si>
  <si>
    <t>A fall favorite, grown for its crunchy seeds and delicately flavored flesh. As a bonus, the hollow shell can be carved into a festive decoration.</t>
  </si>
  <si>
    <t>Pumpkin/320/-300/Basic -75/Pumpkin/A fall favorite, grown for its crunchy seeds and delicately flavored flesh. As a bonus, the hollow shell can be carved into a festive decoration.</t>
  </si>
  <si>
    <t>Wilted Bouquet</t>
  </si>
  <si>
    <t>A gift that shows you want to stop dating someone.</t>
  </si>
  <si>
    <t>Wilted Bouquet/100/-300/Basic/Wilted Bouquet/A gift that shows you want to stop dating someone.</t>
  </si>
  <si>
    <t>Bok Choy</t>
  </si>
  <si>
    <t>The leafy greens and fibrous stalks are healthy and delicious.</t>
  </si>
  <si>
    <t>Bok Choy/80/10/Basic -75/Bok Choy/The leafy greens and fibrous stalks are healthy and delicious.</t>
  </si>
  <si>
    <t>Magic Rock Candy</t>
  </si>
  <si>
    <t>A rare and powerful candy infused with the essence of the prismatic shard.</t>
  </si>
  <si>
    <t>0 0 2 0 5 0 0 0 0 1 5 5</t>
  </si>
  <si>
    <t>720</t>
  </si>
  <si>
    <t>Magic Rock Candy/5000/200/Cooking -7/Magic Rock Candy/A rare and powerful candy infused with the essence of the prismatic shard./food/0 0 2 0 5 0 0 0 0 1 5 5/720</t>
  </si>
  <si>
    <t>Yam</t>
  </si>
  <si>
    <t>A starchy tuber with a lot of culinary versatility.</t>
  </si>
  <si>
    <t>Yam/160/18/Basic -75/Yam/A starchy tuber with a lot of culinary versatility.</t>
  </si>
  <si>
    <t>Chanterelle</t>
  </si>
  <si>
    <t>A tasty mushroom with a fruity smell and slightly peppery flavor.</t>
  </si>
  <si>
    <t>Chanterelle/160/30/Basic -81/Chanterelle/A tasty mushroom with a fruity smell and slightly peppery flavor.</t>
  </si>
  <si>
    <t>Cranberries</t>
  </si>
  <si>
    <t>These tart red berries are a traditional winter food.</t>
  </si>
  <si>
    <t>Cranberries/75/15/Basic -79/Cranberries/These tart red berries are a traditional winter food.</t>
  </si>
  <si>
    <t>Holly</t>
  </si>
  <si>
    <t>-15</t>
  </si>
  <si>
    <t>The leaves and bright red berries make a popular winter decoration.</t>
  </si>
  <si>
    <t>Holly/80/-15/Basic -81/Holly/The leaves and bright red berries make a popular winter decoration.</t>
  </si>
  <si>
    <t>Beet</t>
  </si>
  <si>
    <t>A sweet and earthy root vegatable. As a bonus, the leaves make a great salad.</t>
  </si>
  <si>
    <t>Beet/100/12/Basic -75/Beet/A sweet and earthy root vegatable. As a bonus, the leaves make a great salad.</t>
  </si>
  <si>
    <t>Cherry Bomb</t>
  </si>
  <si>
    <t>-8</t>
  </si>
  <si>
    <t>Generates a small explosion. Stand back!</t>
  </si>
  <si>
    <t>Cherry Bomb/50/-300/Crafting -8/Cherry Bomb/Generates a small explosion. Stand back!</t>
  </si>
  <si>
    <t>Bomb</t>
  </si>
  <si>
    <t>Generates an explosion. Watch out!</t>
  </si>
  <si>
    <t>Bomb/50/-300/Crafting -8/Bomb/Generates an explosion. Watch out!</t>
  </si>
  <si>
    <t>Mega Bomb</t>
  </si>
  <si>
    <t>Generates a powerful explosion. Use with extreme caution.</t>
  </si>
  <si>
    <t>Mega Bomb/50/-300/Crafting -8/Mega Bomb/Generates a powerful explosion. Use with extreme caution.</t>
  </si>
  <si>
    <t>Brick Floor</t>
  </si>
  <si>
    <t>-24</t>
  </si>
  <si>
    <t>Place on the ground to create paths or to decorate your floors.</t>
  </si>
  <si>
    <t>Brick Floor/1/-300/Crafting -24/Brick Floor/Place on the ground to create paths or to decorate your floors.</t>
  </si>
  <si>
    <t>Twig</t>
  </si>
  <si>
    <t>Twig/1/-300/Crafting/Twig/...</t>
  </si>
  <si>
    <t>Salmonberry</t>
  </si>
  <si>
    <t>A spring-time berry with the flavor of the forest.</t>
  </si>
  <si>
    <t>Salmonberry/5/10/Basic -79/Salmonberry/A spring-time berry with the flavor of the forest.</t>
  </si>
  <si>
    <t>Grass Starter</t>
  </si>
  <si>
    <t>Place this on your farm to start a new patch of grass.</t>
  </si>
  <si>
    <t>Grass Starter/50/-300/Crafting/Grass Starter/Place this on your farm to start a new patch of grass.</t>
  </si>
  <si>
    <t>Hardwood Fence</t>
  </si>
  <si>
    <t>The most durable type of fence.</t>
  </si>
  <si>
    <t>Hardwood Fence/10/-300/Crafting -8/Hardwood Fence/The most durable type of fence.</t>
  </si>
  <si>
    <t>Amaranth Seeds</t>
  </si>
  <si>
    <t>Plant these in the fall. Takes 7 days to grow. Harvest with the scythe.</t>
  </si>
  <si>
    <t>Amaranth Seeds/35/-300/Seeds -74/Amaranth Seeds/Plant these in the fall. Takes 7 days to grow. Harvest with the scythe.</t>
  </si>
  <si>
    <t>Amaranth</t>
  </si>
  <si>
    <t>A purple grain cultivated by an ancient civilization.</t>
  </si>
  <si>
    <t>Amaranth/150/20/Basic -75/Amaranth/A purple grain cultivated by an ancient civilization.</t>
  </si>
  <si>
    <t>Grape Starter</t>
  </si>
  <si>
    <t>Plant these in the fall. Takes 10 days to grow, but keeps producing after that. Grows on a trellis.</t>
  </si>
  <si>
    <t>Grape Starter/30/-300/Seeds -74/Grape Starter/Plant these in the fall. Takes 10 days to grow, but keeps producing after that. Grows on a trellis.</t>
  </si>
  <si>
    <t>Hops Starter</t>
  </si>
  <si>
    <t>Plant these in the summer. Takes 11 days to grow, but keeps producing after that. Grows on a trellis.</t>
  </si>
  <si>
    <t>Hops Starter/30/-300/Seeds -74/Hops Starter/Plant these in the summer. Takes 11 days to grow, but keeps producing after that. Grows on a trellis.</t>
  </si>
  <si>
    <t>Pale Ale</t>
  </si>
  <si>
    <t>-26</t>
  </si>
  <si>
    <t>Drink in moderation.</t>
  </si>
  <si>
    <t>Pale Ale/300/20/Basic -26/Pale Ale/Drink in moderation./drink/0 0 0 0 0 0 0 0 0 0 0/0</t>
  </si>
  <si>
    <t>Hops</t>
  </si>
  <si>
    <t>A bitter, tangy flower used to flavor beer.</t>
  </si>
  <si>
    <t>Hops/25/18/Basic -75/Hops/A bitter, tangy flower used to flavor beer.</t>
  </si>
  <si>
    <t>Void Egg</t>
  </si>
  <si>
    <t>A jet-black egg with red flecks. It's warm to the touch.</t>
  </si>
  <si>
    <t>Void Egg/65/15/Basic -5/Void Egg/A jet-black egg with red flecks. It's warm to the touch.</t>
  </si>
  <si>
    <t>Mayonnaise</t>
  </si>
  <si>
    <t>It looks spreadable.</t>
  </si>
  <si>
    <t>Mayonnaise/190/-300/Basic -26/Mayonnaise/It looks spreadable.</t>
  </si>
  <si>
    <t>Duck Mayonnaise</t>
  </si>
  <si>
    <t>375</t>
  </si>
  <si>
    <t>It's a rich, yellow mayonnaise.</t>
  </si>
  <si>
    <t>Duck Mayonnaise/375/-300/Basic -26/Duck Mayonnaise/It's a rich, yellow mayonnaise.</t>
  </si>
  <si>
    <t>Void Mayonnaise</t>
  </si>
  <si>
    <t>275</t>
  </si>
  <si>
    <t>-30</t>
  </si>
  <si>
    <t>A thick, black paste that smells like burnt hair.</t>
  </si>
  <si>
    <t>Void Mayonnaise/275/-30/Basic -26/Void Mayonnaise/A thick, black paste that smells like burnt hair.</t>
  </si>
  <si>
    <t>Acorn</t>
  </si>
  <si>
    <t>Place this on your farm to plant an oak tree.</t>
  </si>
  <si>
    <t>Acorn/20/-300/Crafting -74/Acorn/Place this on your farm to plant an oak tree.</t>
  </si>
  <si>
    <t>Maple Seed</t>
  </si>
  <si>
    <t>Place this on your farm to plant a maple tree.</t>
  </si>
  <si>
    <t>Maple Seed/5/-300/Crafting -74/Maple Seed/Place this on your farm to plant a maple tree.</t>
  </si>
  <si>
    <t>Pine Cone</t>
  </si>
  <si>
    <t>Place this on your farm to plant a pine tree.</t>
  </si>
  <si>
    <t>Pine Cone/5/-300/Crafting -74/Pine Cone/Place this on your farm to plant a pine tree.</t>
  </si>
  <si>
    <t>Weeds/50/-300/Crafting/Weeds/...</t>
  </si>
  <si>
    <t>Wood Fence</t>
  </si>
  <si>
    <t>Keeps grass and animals contained!</t>
  </si>
  <si>
    <t>Wood Fence/1/-300/Crafting -8/Wood Fence/Keeps grass and animals contained!</t>
  </si>
  <si>
    <t>Stone Fence</t>
  </si>
  <si>
    <t>Lasts longer than a wood fence.</t>
  </si>
  <si>
    <t>Stone Fence/2/-300/Crafting -8/Stone Fence/Lasts longer than a wood fence.</t>
  </si>
  <si>
    <t>Iron Fence</t>
  </si>
  <si>
    <t>6</t>
  </si>
  <si>
    <t>Lasts longer than a stone fence.</t>
  </si>
  <si>
    <t>Iron Fence/6/-300/Crafting -8/Iron Fence/Lasts longer than a stone fence.</t>
  </si>
  <si>
    <t>Gate</t>
  </si>
  <si>
    <t>4</t>
  </si>
  <si>
    <t>Allows you to pass through a fence.</t>
  </si>
  <si>
    <t>Gate/4/-300/Crafting -8/Gate/Allows you to pass through a fence.</t>
  </si>
  <si>
    <t>Dwarvish Translation Guide</t>
  </si>
  <si>
    <t>Teaches you dwarvish.</t>
  </si>
  <si>
    <t>Dwarvish Translation Guide/50/-300/Crafting -8/Dwarvish Translation Guide/Teaches you dwarvish.</t>
  </si>
  <si>
    <t>Wood Floor</t>
  </si>
  <si>
    <t>Wood Floor/1/-300/Crafting -24/Wood Floor/Place on the ground to create paths or to decorate your floors.</t>
  </si>
  <si>
    <t>Stone Floor</t>
  </si>
  <si>
    <t>Place on the ground to create paths or to spruce up your floors.</t>
  </si>
  <si>
    <t>Stone Floor/1/-300/Crafting -24/Stone Floor/Place on the ground to create paths or to spruce up your floors.</t>
  </si>
  <si>
    <t>Clay</t>
  </si>
  <si>
    <t>-16</t>
  </si>
  <si>
    <t>Used in crafting and construction.</t>
  </si>
  <si>
    <t>Clay/20/-300/Basic -16/Clay/Used in crafting and construction.</t>
  </si>
  <si>
    <t>Weathered Floor</t>
  </si>
  <si>
    <t>Weathered Floor/1/-300/Crafting -24/Weathered Floor/Place on the ground to create paths or to spruce up your floors.</t>
  </si>
  <si>
    <t>Crystal Floor</t>
  </si>
  <si>
    <t>Crystal Floor/1/-300/Crafting -24/Crystal Floor/Place on the ground to create paths or to spruce up your floors.</t>
  </si>
  <si>
    <t>Copper Bar</t>
  </si>
  <si>
    <t>A bar of pure copper.</t>
  </si>
  <si>
    <t>Copper Bar/60/-300/Basic -15/Copper Bar/A bar of pure copper.</t>
  </si>
  <si>
    <t>Iron Bar</t>
  </si>
  <si>
    <t>A bar of pure iron.</t>
  </si>
  <si>
    <t>Iron Bar/120/-300/Basic -15/Iron Bar/A bar of pure iron.</t>
  </si>
  <si>
    <t>Gold Bar</t>
  </si>
  <si>
    <t>A bar of pure gold.</t>
  </si>
  <si>
    <t>Gold Bar/250/-300/Basic -15/Gold Bar/A bar of pure gold.</t>
  </si>
  <si>
    <t>Iridium Bar</t>
  </si>
  <si>
    <t>A bar of pure iridium.</t>
  </si>
  <si>
    <t>Iridium Bar/1000/-300/Basic -15/Iridium Bar/A bar of pure iridium.</t>
  </si>
  <si>
    <t>Refined Quartz</t>
  </si>
  <si>
    <t>A more pure form of quartz.</t>
  </si>
  <si>
    <t>Refined Quartz/50/-300/Basic -15/Refined Quartz/A more pure form of quartz.</t>
  </si>
  <si>
    <t>Honey</t>
  </si>
  <si>
    <t>It's a sweet syrup produced by bees.</t>
  </si>
  <si>
    <t>Honey/100/-300/Basic -26/Honey/It's a sweet syrup produced by bees.</t>
  </si>
  <si>
    <t>Tea Set</t>
  </si>
  <si>
    <t>Fine porcelain.</t>
  </si>
  <si>
    <t>Tea Set/200/-300/Basic -24/Tea Set/Fine porcelain.</t>
  </si>
  <si>
    <t>Pickles</t>
  </si>
  <si>
    <t>A jar of your home-made pickles.</t>
  </si>
  <si>
    <t>Pickles/100/-300/Basic -26/Pickles/A jar of your home-made pickles.</t>
  </si>
  <si>
    <t>Stone.</t>
  </si>
  <si>
    <t>Stone/100/-300/Basic/Stone/Stone.</t>
  </si>
  <si>
    <t>Jelly</t>
  </si>
  <si>
    <t>Gooey.</t>
  </si>
  <si>
    <t>Jelly/160/-300/Basic -26/Jelly/Gooey.</t>
  </si>
  <si>
    <t>Beer</t>
  </si>
  <si>
    <t>Beer/200/20/Basic -26/Beer/Drink in moderation./drink/0 0 0 0 0 0 0 0 0 0 0/0</t>
  </si>
  <si>
    <t>Rare Seed</t>
  </si>
  <si>
    <t>Sow in fall. Takes all season to grow.</t>
  </si>
  <si>
    <t>Rare Seed/200/-300/Seeds -74/Rare Seed/Sow in fall. Takes all season to grow.</t>
  </si>
  <si>
    <t>Wine</t>
  </si>
  <si>
    <t>Wine/400/20/Basic -26/Wine/Drink in moderation./drink/0 0 0 0 0 0 0 0 0 0 0/0</t>
  </si>
  <si>
    <t>Energy Tonic</t>
  </si>
  <si>
    <t>Restores a lot of energy.</t>
  </si>
  <si>
    <t>Energy Tonic/500/200/Crafting/Energy Tonic/Restores a lot of energy./drink/0 0 0 0 0 0 0 0 0 0 0/0</t>
  </si>
  <si>
    <t>Juice</t>
  </si>
  <si>
    <t>A sweet, nutritious beverage.</t>
  </si>
  <si>
    <t>Juice/150/30/Basic -26/Juice/A sweet, nutritious beverage./drink/0 0 0 0 0 0 0 0 0 0 0/0</t>
  </si>
  <si>
    <t>Muscle Remedy</t>
  </si>
  <si>
    <t>When you've pushed your body too hard, drink this to remove 'Exhaustion'.</t>
  </si>
  <si>
    <t>Muscle Remedy/500/20/Crafting/Muscle Remedy/When you've pushed your body too hard, drink this to remove 'Exhaustion'./drink/0 0 0 0 0 0 0 0 0 0 0/0</t>
  </si>
  <si>
    <t>Basic Fertilizer</t>
  </si>
  <si>
    <t>-19</t>
  </si>
  <si>
    <t>Improves soil quality a little, increasing your chance to grow quality crops. Mix into tilled soil.</t>
  </si>
  <si>
    <t>Basic Fertilizer/2/-300/Basic -19/Basic Fertilizer/Improves soil quality a little, increasing your chance to grow quality crops. Mix into tilled soil.</t>
  </si>
  <si>
    <t>Quality Fertilizer</t>
  </si>
  <si>
    <t>Improves soil quality, increasing your chance to grow quality crops. Mix into tilled soil.</t>
  </si>
  <si>
    <t>Quality Fertilizer/10/-300/Basic -19/Quality Fertilizer/Improves soil quality, increasing your chance to grow quality crops. Mix into tilled soil.</t>
  </si>
  <si>
    <t>Basic Retaining Soil</t>
  </si>
  <si>
    <t>This soil has a chance of staying watered overnight. Mix into tilled soil.</t>
  </si>
  <si>
    <t>Basic Retaining Soil/4/-300/Basic -19/Basic Retaining Soil/This soil has a chance of staying watered overnight. Mix into tilled soil.</t>
  </si>
  <si>
    <t>Quality Retaining Soil</t>
  </si>
  <si>
    <t>This soil has a good chance of staying watered overnight. Mix into tilled soil.</t>
  </si>
  <si>
    <t>Quality Retaining Soil/5/-300/Basic -19/Quality Retaining Soil/This soil has a good chance of staying watered overnight. Mix into tilled soil.</t>
  </si>
  <si>
    <t>Clam</t>
  </si>
  <si>
    <t>-23</t>
  </si>
  <si>
    <t>Someone lived here once.</t>
  </si>
  <si>
    <t>Clam/50/-300/Basic -23/Clam/Someone lived here once.</t>
  </si>
  <si>
    <t>Golden Pumpkin</t>
  </si>
  <si>
    <t>2500</t>
  </si>
  <si>
    <t>It's valuable but has no other purpose.</t>
  </si>
  <si>
    <t>Golden Pumpkin/2500/-300/Basic/Golden Pumpkin/It's valuable but has no other purpose.</t>
  </si>
  <si>
    <t>Poppy</t>
  </si>
  <si>
    <t>-80</t>
  </si>
  <si>
    <t>In addition to its colorful flower, the Poppy has culinary and medicinal uses.</t>
  </si>
  <si>
    <t>Poppy/140/18/Basic -80/Poppy/In addition to its colorful flower, the Poppy has culinary and medicinal uses.</t>
  </si>
  <si>
    <t>Copper Ore</t>
  </si>
  <si>
    <t>A common ore that can be smelted into bars.</t>
  </si>
  <si>
    <t>Copper Ore/5/-300/Basic -15/Copper Ore/A common ore that can be smelted into bars.</t>
  </si>
  <si>
    <t>Iron Ore</t>
  </si>
  <si>
    <t>A fairly common ore that can be smelted into bars.</t>
  </si>
  <si>
    <t>Iron Ore/10/-300/Basic -15/Iron Ore/A fairly common ore that can be smelted into bars.</t>
  </si>
  <si>
    <t>Coal</t>
  </si>
  <si>
    <t>A combustible rock that is useful for crafting and smelting.</t>
  </si>
  <si>
    <t>Coal/15/-300/Basic -15/Coal/A combustible rock that is useful for crafting and smelting.</t>
  </si>
  <si>
    <t>Gold Ore</t>
  </si>
  <si>
    <t>A precious ore that can be smelted into bars.</t>
  </si>
  <si>
    <t>Gold Ore/25/-300/Basic -15/Gold Ore/A precious ore that can be smelted into bars.</t>
  </si>
  <si>
    <t>Iridium Ore</t>
  </si>
  <si>
    <t>An exotic ore with many curious properties. Can be smelted into bars.</t>
  </si>
  <si>
    <t>Iridium Ore/100/-300/Basic -15/Iridium Ore/An exotic ore with many curious properties. Can be smelted into bars.</t>
  </si>
  <si>
    <t>Wood</t>
  </si>
  <si>
    <t>A sturdy, yet flexible plant material with a wide variety of uses.</t>
  </si>
  <si>
    <t>Wood/2/-300/Basic -16/Wood/A sturdy, yet flexible plant material with a wide variety of uses.</t>
  </si>
  <si>
    <t>A common material with many uses in crafting and building.</t>
  </si>
  <si>
    <t>Stone/2/-300/Basic -16/Stone/A common material with many uses in crafting and building.</t>
  </si>
  <si>
    <t>Nautilus Shell</t>
  </si>
  <si>
    <t>An ancient shell.</t>
  </si>
  <si>
    <t>Nautilus Shell/120/-300/Basic -23/Nautilus Shell/An ancient shell.</t>
  </si>
  <si>
    <t>Coral</t>
  </si>
  <si>
    <t>A colony of tiny creatures that clump together to form beautiful structures.</t>
  </si>
  <si>
    <t>Coral/80/-300/Basic -23/Coral/A colony of tiny creatures that clump together to form beautiful structures.</t>
  </si>
  <si>
    <t>Rainbow Shell</t>
  </si>
  <si>
    <t>It's a very beautiful shell.</t>
  </si>
  <si>
    <t>Rainbow Shell/300/-300/Basic -23/Rainbow Shell/It's a very beautiful shell.</t>
  </si>
  <si>
    <t>Coffee</t>
  </si>
  <si>
    <t>It smells delicious. This is sure to give you a boost.</t>
  </si>
  <si>
    <t>Coffee/150/1/Crafting/Coffee/It smells delicious. This is sure to give you a boost./drink/0 0 0 0 0 0 0 0 0 1 0/120</t>
  </si>
  <si>
    <t>Spice Berry</t>
  </si>
  <si>
    <t>It fills the air with a pungent aroma.</t>
  </si>
  <si>
    <t>Spice Berry/80/10/Basic -79/Spice Berry/It fills the air with a pungent aroma.</t>
  </si>
  <si>
    <t>Sea Urchin</t>
  </si>
  <si>
    <t>A slow-moving, spiny creature that some consider a delicacy.</t>
  </si>
  <si>
    <t>Sea Urchin/160/-300/Basic -23/Sea Urchin/A slow-moving, spiny creature that some consider a delicacy.</t>
  </si>
  <si>
    <t>Grape</t>
  </si>
  <si>
    <t>A sweet cluster of fruit.</t>
  </si>
  <si>
    <t>Grape/80/15/Basic -79/Grape/A sweet cluster of fruit.</t>
  </si>
  <si>
    <t>Spring Onion</t>
  </si>
  <si>
    <t>These grow wild during the spring.</t>
  </si>
  <si>
    <t>Spring Onion/8/5/Basic -81/Spring Onion/These grow wild during the spring.</t>
  </si>
  <si>
    <t>Strawberry</t>
  </si>
  <si>
    <t>A sweet, juicy favorite with an appealing red color.</t>
  </si>
  <si>
    <t>Strawberry/120/20/Basic -79/Strawberry/A sweet, juicy favorite with an appealing red color.</t>
  </si>
  <si>
    <t>Straw Floor</t>
  </si>
  <si>
    <t>Straw Floor/1/-300/Crafting -24/Straw Floor/Place on the ground to create paths or to spruce up your floors.</t>
  </si>
  <si>
    <t>Sweet Pea</t>
  </si>
  <si>
    <t>A fragrant summer flower.</t>
  </si>
  <si>
    <t>Sweet Pea/50/0/Basic -80/Sweet Pea/A fragrant summer flower.</t>
  </si>
  <si>
    <t>Field Snack</t>
  </si>
  <si>
    <t>A quick snack to fuel the hungry forager.</t>
  </si>
  <si>
    <t>Field Snack/20/18/Crafting/Field Snack/A quick snack to fuel the hungry forager.</t>
  </si>
  <si>
    <t>Common Mushroom</t>
  </si>
  <si>
    <t>Slightly nutty, with good texture.</t>
  </si>
  <si>
    <t>Common Mushroom/40/15/Basic -81/Common Mushroom/Slightly nutty, with good texture.</t>
  </si>
  <si>
    <t>Wood Path</t>
  </si>
  <si>
    <t>Wood Path/1/-300/Crafting -24/Wood Path/Place on the ground to create paths or to spruce up your floors.</t>
  </si>
  <si>
    <t>Wild Plum</t>
  </si>
  <si>
    <t>Tart and juicy with a pungent aroma.</t>
  </si>
  <si>
    <t>Wild Plum/80/10/Basic -79/Wild Plum/Tart and juicy with a pungent aroma.</t>
  </si>
  <si>
    <t>Gravel Path</t>
  </si>
  <si>
    <t>Gravel Path/1/-300/Crafting -24/Gravel Path/Place on the ground to create paths or to spruce up your floors.</t>
  </si>
  <si>
    <t>Hazelnut</t>
  </si>
  <si>
    <t>That's one big hazelnut!</t>
  </si>
  <si>
    <t>Hazelnut/90/12/Basic -81/Hazelnut/That's one big hazelnut!</t>
  </si>
  <si>
    <t>Crystal Path</t>
  </si>
  <si>
    <t>Crystal Path/1/-300/Crafting -24/Crystal Path/Place on the ground to create paths or to spruce up your floors.</t>
  </si>
  <si>
    <t>Blackberry</t>
  </si>
  <si>
    <t>An early-fall treat.</t>
  </si>
  <si>
    <t>Blackberry/20/10/Basic -79/Blackberry/An early-fall treat.</t>
  </si>
  <si>
    <t>Cobblestone Path</t>
  </si>
  <si>
    <t>Cobblestone Path/1/-300/Crafting -24/Cobblestone Path/Place on the ground to create paths or to spruce up your floors.</t>
  </si>
  <si>
    <t>Winter Root</t>
  </si>
  <si>
    <t>A starchy tuber.</t>
  </si>
  <si>
    <t>Winter Root/70/10/Basic -81/Winter Root/A starchy tuber.</t>
  </si>
  <si>
    <t>Blue Slime Egg</t>
  </si>
  <si>
    <t>1750</t>
  </si>
  <si>
    <t>Can be hatched in a slime incubator.</t>
  </si>
  <si>
    <t>Blue Slime Egg/1750/-300/Basic/Blue Slime Egg/Can be hatched in a slime incubator.</t>
  </si>
  <si>
    <t>Crystal Fruit</t>
  </si>
  <si>
    <t>A delicate fruit that pops up from the snow.</t>
  </si>
  <si>
    <t>Crystal Fruit/150/25/Basic -79/Crystal Fruit/A delicate fruit that pops up from the snow.</t>
  </si>
  <si>
    <t>Stepping Stone Path</t>
  </si>
  <si>
    <t>Stepping Stone Path/1/-300/Crafting -24/Stepping Stone Path/Place on the ground to create paths or to spruce up your floors.</t>
  </si>
  <si>
    <t>Snow Yam</t>
  </si>
  <si>
    <t>This little yam was hiding beneath the snow.</t>
  </si>
  <si>
    <t>Snow Yam/100/12/Basic -81/Snow Yam/This little yam was hiding beneath the snow.</t>
  </si>
  <si>
    <t>Sweet Gem Berry</t>
  </si>
  <si>
    <t>3000</t>
  </si>
  <si>
    <t>-17</t>
  </si>
  <si>
    <t>It's by far the sweetest thing you've ever smelled.</t>
  </si>
  <si>
    <t>Sweet Gem Berry/3000/-300/Basic -17/Sweet Gem Berry/It's by far the sweetest thing you've ever smelled.</t>
  </si>
  <si>
    <t>Crocus</t>
  </si>
  <si>
    <t>A flower that can bloom in the winter.</t>
  </si>
  <si>
    <t>Crocus/60/0/Basic -80/Crocus/A flower that can bloom in the winter.</t>
  </si>
  <si>
    <t>Vinegar</t>
  </si>
  <si>
    <t>An aged fermented liquid used in many cooking recipes.</t>
  </si>
  <si>
    <t>Vinegar/100/5/Basic/Vinegar/An aged fermented liquid used in many cooking recipes./drink</t>
  </si>
  <si>
    <t>Red Mushroom</t>
  </si>
  <si>
    <t>A spotted mushroom sometimes found in caves.</t>
  </si>
  <si>
    <t>Red Mushroom/75/-20/Basic -81/Red Mushroom/A spotted mushroom sometimes found in caves.</t>
  </si>
  <si>
    <t>Sunflower</t>
  </si>
  <si>
    <t>A common misconception is that the flower turns so it's always facing the sun.</t>
  </si>
  <si>
    <t>Sunflower/80/18/Basic -80/Sunflower/A common misconception is that the flower turns so it's always facing the sun.</t>
  </si>
  <si>
    <t>Purple Mushroom</t>
  </si>
  <si>
    <t>A rare mushroom found deep in caves.</t>
  </si>
  <si>
    <t>Purple Mushroom/250/50/Basic -81/Purple Mushroom/A rare mushroom found deep in caves.</t>
  </si>
  <si>
    <t>Rice</t>
  </si>
  <si>
    <t>A basic grain often served under vegetables.</t>
  </si>
  <si>
    <t>Rice/100/5/Basic/Rice/A basic grain often served under vegetables.</t>
  </si>
  <si>
    <t>Cheese</t>
  </si>
  <si>
    <t>230</t>
  </si>
  <si>
    <t>It's your basic cheese.</t>
  </si>
  <si>
    <t>Cheese/230/50/Basic -26/Cheese/It's your basic cheese.</t>
  </si>
  <si>
    <t>Fairy Seeds</t>
  </si>
  <si>
    <t>Plant in fall. Takes 12 days to produce a mysterious flower. Assorted Colors.</t>
  </si>
  <si>
    <t>Fairy Seeds/100/-300/Seeds -74/Fairy Seeds/Plant in fall. Takes 12 days to produce a mysterious flower. Assorted Colors.</t>
  </si>
  <si>
    <t>Goat Cheese</t>
  </si>
  <si>
    <t>Soft cheese made from goat's milk.</t>
  </si>
  <si>
    <t>Goat Cheese/400/50/Basic -26/Goat Cheese/Soft cheese made from goat's milk.</t>
  </si>
  <si>
    <t>Tulip Bulb</t>
  </si>
  <si>
    <t>Plant in spring. Takes 6 days to produce a colorful flower. Assorted colors.</t>
  </si>
  <si>
    <t>Tulip Bulb/10/-300/Seeds -74/Tulip Bulb/Plant in spring. Takes 6 days to produce a colorful flower. Assorted colors.</t>
  </si>
  <si>
    <t>470</t>
  </si>
  <si>
    <t>A bolt of fine wool cloth.</t>
  </si>
  <si>
    <t>Cloth/470/-300/Basic -26/Cloth/A bolt of fine wool cloth.</t>
  </si>
  <si>
    <t>Jazz Seeds</t>
  </si>
  <si>
    <t>Plant in spring. Takes 7 days to produce a blue puffball flower.</t>
  </si>
  <si>
    <t>Jazz Seeds/15/-300/Seeds -74/Jazz Seeds/Plant in spring. Takes 7 days to produce a blue puffball flower.</t>
  </si>
  <si>
    <t>Truffle</t>
  </si>
  <si>
    <t>625</t>
  </si>
  <si>
    <t>A gourmet type of mushroom with a unique taste.</t>
  </si>
  <si>
    <t>Truffle/625/5/Basic -17/Truffle/A gourmet type of mushroom with a unique taste.</t>
  </si>
  <si>
    <t>Sunflower Seeds</t>
  </si>
  <si>
    <t>Plant in summer or fall. Takes 8 days to produce a large sunflower. Yields more seeds at harvest.</t>
  </si>
  <si>
    <t>Sunflower Seeds/20/-300/Seeds -74/Sunflower Seeds/Plant in summer or fall. Takes 8 days to produce a large sunflower. Yields more seeds at harvest.</t>
  </si>
  <si>
    <t>Truffle Oil</t>
  </si>
  <si>
    <t>1065</t>
  </si>
  <si>
    <t>A gourmet cooking ingredient.</t>
  </si>
  <si>
    <t>Truffle Oil/1065/15/Basic -26/Truffle Oil/A gourmet cooking ingredient./drink/0 0 0 0 0 0 0 0 0 0 0/0</t>
  </si>
  <si>
    <t>Coffee Bean</t>
  </si>
  <si>
    <t>Plant in spring or summer to grow a coffee plant. Place five beans in a keg to make coffee.</t>
  </si>
  <si>
    <t>Coffee Bean/15/-300/Seeds -74/Coffee Bean/Plant in spring or summer to grow a coffee plant. Place five beans in a keg to make coffee.</t>
  </si>
  <si>
    <t>Stardrop</t>
  </si>
  <si>
    <t>7777</t>
  </si>
  <si>
    <t>A mysterious fruit that empowers those who eat it. The flavor is like a dream... a powerful personal experience, yet difficult to describe to others.</t>
  </si>
  <si>
    <t>Stardrop/7777/100/Crafting/Stardrop/A mysterious fruit that empowers those who eat it. The flavor is like a dream... a powerful personal experience, yet difficult to describe to others.</t>
  </si>
  <si>
    <t>Goat Milk</t>
  </si>
  <si>
    <t>The milk of a goat.</t>
  </si>
  <si>
    <t>Goat Milk/225/25/Basic -6/Goat Milk/The milk of a goat./drink/0 0 0 0 0 0 0 0 0 0 0/0</t>
  </si>
  <si>
    <t>Red Slime Egg</t>
  </si>
  <si>
    <t>Red Slime Egg/2500/-300/Basic/Red Slime Egg/Can be hatched in a slime incubator.</t>
  </si>
  <si>
    <t>L. Goat Milk</t>
  </si>
  <si>
    <t>345</t>
  </si>
  <si>
    <t>A gallon of creamy goat's milk.</t>
  </si>
  <si>
    <t>L. Goat Milk/345/35/Basic -6/L. Goat Milk/A gallon of creamy goat's milk./drink/0 0 0 0 0 0 0 0 0 0 0/0</t>
  </si>
  <si>
    <t>Purple Slime Egg</t>
  </si>
  <si>
    <t>Purple Slime Egg/5000/-300/Basic/Purple Slime Egg/Can be hatched in a slime incubator.</t>
  </si>
  <si>
    <t>Wool</t>
  </si>
  <si>
    <t>340</t>
  </si>
  <si>
    <t>-18</t>
  </si>
  <si>
    <t>Soft, fluffy wool.</t>
  </si>
  <si>
    <t>Wool/340/-300/Basic -18/Wool/Soft, fluffy wool.</t>
  </si>
  <si>
    <t>Explosive Ammo</t>
  </si>
  <si>
    <t>Fire this with the slingshot.</t>
  </si>
  <si>
    <t>Explosive Ammo/20/-300/Basic/Explosive Ammo/Fire this with the slingshot.</t>
  </si>
  <si>
    <t>Duck Egg</t>
  </si>
  <si>
    <t>It's still warm.</t>
  </si>
  <si>
    <t>Duck Egg/95/15/Basic -5/Duck Egg/It's still warm.</t>
  </si>
  <si>
    <t>Duck Feather</t>
  </si>
  <si>
    <t>It's so colorful.</t>
  </si>
  <si>
    <t>Duck Feather/125/-300/Basic -18/Duck Feather/It's so colorful.</t>
  </si>
  <si>
    <t>Caviar</t>
  </si>
  <si>
    <t>The cured roe of a sturgeon fish. Considered to be a luxurious delicacy!</t>
  </si>
  <si>
    <t>Caviar/500/70/Basic -26/Caviar/The cured roe of a sturgeon fish. Considered to be a luxurious delicacy!</t>
  </si>
  <si>
    <t>Rabbit's Foot</t>
  </si>
  <si>
    <t>565</t>
  </si>
  <si>
    <t>Some say it's lucky.</t>
  </si>
  <si>
    <t>Rabbit's Foot/565/-300/Basic -18/Rabbit's Foot/Some say it's lucky.</t>
  </si>
  <si>
    <t>Aged Roe</t>
  </si>
  <si>
    <t>Fish eggs aged in salt to bring out the flavor.</t>
  </si>
  <si>
    <t>Aged Roe/100/40/Basic -26/Aged Roe/Fish eggs aged in salt to bring out the flavor.</t>
  </si>
  <si>
    <t>Stone Base</t>
  </si>
  <si>
    <t>A simple block of stone.</t>
  </si>
  <si>
    <t>Stone Base/0/-300/asdf/Stone Base/A simple block of stone.</t>
  </si>
  <si>
    <t>Stone/0/-300/asdf/Stone/Stone.</t>
  </si>
  <si>
    <t>A cluster of dry old bushes.</t>
  </si>
  <si>
    <t>Weeds/0/-300/asdf/Weeds/A cluster of dry old bushes.</t>
  </si>
  <si>
    <t>Poppy Seeds</t>
  </si>
  <si>
    <t>Plant in summer. Produces a bright red flower in 7 days.</t>
  </si>
  <si>
    <t>Poppy Seeds/50/-300/Seeds -74/Poppy Seeds/Plant in summer. Produces a bright red flower in 7 days.</t>
  </si>
  <si>
    <t>Ancient Fruit</t>
  </si>
  <si>
    <t>550</t>
  </si>
  <si>
    <t>It's been dormant for eons.</t>
  </si>
  <si>
    <t>Ancient Fruit/550/-300/Basic -79/Ancient Fruit/It's been dormant for eons.</t>
  </si>
  <si>
    <t>Spangle Seeds</t>
  </si>
  <si>
    <t>Plant in summer. Takes 8 days to produce a vibrant tropical flower. Assorted colors.</t>
  </si>
  <si>
    <t>Spangle Seeds/25/-300/Seeds -74/Spangle Seeds/Plant in summer. Takes 8 days to produce a vibrant tropical flower. Assorted colors.</t>
  </si>
  <si>
    <t>Algae Soup</t>
  </si>
  <si>
    <t>It's a little slimy.</t>
  </si>
  <si>
    <t>Algae Soup/100/30/Cooking -7/Algae Soup/It's a little slimy./food/0 0 0 0 0 0 0 0 0 0 0/0</t>
  </si>
  <si>
    <t>Pale Broth</t>
  </si>
  <si>
    <t>A delicate broth with a hint of sulfur.</t>
  </si>
  <si>
    <t>Pale Broth/150/50/Cooking -7/Pale Broth/A delicate broth with a hint of sulfur./food/0 0 0 0 0 0 0 0 0 0 0/0</t>
  </si>
  <si>
    <t>Bouquet</t>
  </si>
  <si>
    <t>A gift that shows your romantic interest.</t>
  </si>
  <si>
    <t>Bouquet/100/-300/Basic/Bouquet/A gift that shows your romantic interest.</t>
  </si>
  <si>
    <t>Mead</t>
  </si>
  <si>
    <t>A fermented beverage made from honey. Drink in moderation.</t>
  </si>
  <si>
    <t>Mead/200/30/Basic -26/Mead/A fermented beverage made from honey. Drink in moderation./drink/0 0 0 0 0 0 0 0 0 0 0/0</t>
  </si>
  <si>
    <t>Mermaid's Pendant</t>
  </si>
  <si>
    <t>Give this to the person you want to marry.</t>
  </si>
  <si>
    <t>Mermaid's Pendant/2500/-300/Basic/Mermaid's Pendant/Give this to the person you want to marry.</t>
  </si>
  <si>
    <t>Decorative Pot</t>
  </si>
  <si>
    <t>A replica of an ancient pot.</t>
  </si>
  <si>
    <t>Decorative Pot/200/-300/Crafting/Decorative Pot/A replica of an ancient pot.</t>
  </si>
  <si>
    <t>Drum Block</t>
  </si>
  <si>
    <t>Plays a drum sound when you walk past.</t>
  </si>
  <si>
    <t>Drum Block/100/-300/Crafting/Drum Block/Plays a drum sound when you walk past.</t>
  </si>
  <si>
    <t>Flute Block</t>
  </si>
  <si>
    <t>Plays a flute sound when you walk past.</t>
  </si>
  <si>
    <t>Flute Block/100/-300/Crafting/Flute Block/Plays a flute sound when you walk past.</t>
  </si>
  <si>
    <t>Speed-Gro</t>
  </si>
  <si>
    <t>Stimulates leaf production. Guaranteed to increase growth rate by at least 10%. Mix into tilled soil.</t>
  </si>
  <si>
    <t>Speed-Gro/20/-300/Basic -19/Speed-Gro/Stimulates leaf production. Guaranteed to increase growth rate by at least 10%. Mix into tilled soil.</t>
  </si>
  <si>
    <t>Deluxe Speed-Gro</t>
  </si>
  <si>
    <t>Stimulates leaf production. Guaranteed to increase growth rate by at least 25%. Mix into tilled soil.</t>
  </si>
  <si>
    <t>Deluxe Speed-Gro/40/-300/Basic -19/Deluxe Speed-Gro/Stimulates leaf production. Guaranteed to increase growth rate by at least 25%. Mix into tilled soil.</t>
  </si>
  <si>
    <t>Parsnip Seeds</t>
  </si>
  <si>
    <t>Plant these in the spring. Takes 4 days to mature.</t>
  </si>
  <si>
    <t>Parsnip Seeds/10/-300/Seeds -74/Parsnip Seeds/Plant these in the spring. Takes 4 days to mature.</t>
  </si>
  <si>
    <t>Bean Starter</t>
  </si>
  <si>
    <t>Plant these in the spring. Takes 10 days to mature, but keeps producing after that. Grows on a trellis.</t>
  </si>
  <si>
    <t>Bean Starter/30/-300/Seeds -74/Bean Starter/Plant these in the spring. Takes 10 days to mature, but keeps producing after that. Grows on a trellis.</t>
  </si>
  <si>
    <t>Cauliflower Seeds</t>
  </si>
  <si>
    <t>Plant these in the spring. Takes 12 days to produce a large cauliflower.</t>
  </si>
  <si>
    <t>Cauliflower Seeds/40/-300/Seeds -74/Cauliflower Seeds/Plant these in the spring. Takes 12 days to produce a large cauliflower.</t>
  </si>
  <si>
    <t>Potato Seeds</t>
  </si>
  <si>
    <t>Plant these in the spring. Takes 6 days to mature, and has a chance of yielding multiple potatoes at harvest.</t>
  </si>
  <si>
    <t>Potato Seeds/25/-300/Seeds -74/Potato Seeds/Plant these in the spring. Takes 6 days to mature, and has a chance of yielding multiple potatoes at harvest.</t>
  </si>
  <si>
    <t>Garlic Seeds</t>
  </si>
  <si>
    <t>Garlic Seeds/20/-300/Seeds -74/Garlic Seeds/Plant these in the spring. Takes 4 days to mature.</t>
  </si>
  <si>
    <t>Kale Seeds</t>
  </si>
  <si>
    <t>Plant these in the spring. Takes 6 days to mature. Harvest with the scythe.</t>
  </si>
  <si>
    <t>Kale Seeds/35/-300/Seeds -74/Kale Seeds/Plant these in the spring. Takes 6 days to mature. Harvest with the scythe.</t>
  </si>
  <si>
    <t>Rhubarb Seeds</t>
  </si>
  <si>
    <t>Plant these in the spring. Takes 13 days to mature.</t>
  </si>
  <si>
    <t>Rhubarb Seeds/50/-300/Seeds -74/Rhubarb Seeds/Plant these in the spring. Takes 13 days to mature.</t>
  </si>
  <si>
    <t>Melon Seeds</t>
  </si>
  <si>
    <t>Plant these in the summer. Takes 12 days to mature.</t>
  </si>
  <si>
    <t>Melon Seeds/40/-300/Seeds -74/Melon Seeds/Plant these in the summer. Takes 12 days to mature.</t>
  </si>
  <si>
    <t>Tomato Seeds</t>
  </si>
  <si>
    <t>Plant these in the summer. Takes 11 days to mature, and continues to produce after first harvest.</t>
  </si>
  <si>
    <t>Tomato Seeds/25/-300/Seeds -74/Tomato Seeds/Plant these in the summer. Takes 11 days to mature, and continues to produce after first harvest.</t>
  </si>
  <si>
    <t>Blueberry Seeds</t>
  </si>
  <si>
    <t>Plant these in the summer. Takes 13 days to mature, and continues to produce after first harvest.</t>
  </si>
  <si>
    <t>Blueberry Seeds/40/-300/Seeds -74/Blueberry Seeds/Plant these in the summer. Takes 13 days to mature, and continues to produce after first harvest.</t>
  </si>
  <si>
    <t>Pepper Seeds</t>
  </si>
  <si>
    <t>Plant these in the summer. Takes 5 days to mature, and continues to produce after first harvest.</t>
  </si>
  <si>
    <t>Pepper Seeds/20/-300/Seeds -74/Pepper Seeds/Plant these in the summer. Takes 5 days to mature, and continues to produce after first harvest.</t>
  </si>
  <si>
    <t>Wheat Seeds</t>
  </si>
  <si>
    <t>Plant these in the summer or fall. Takes 4 days to mature. Harvest with the scythe.</t>
  </si>
  <si>
    <t>Wheat Seeds/5/-300/Seeds -74/Wheat Seeds/Plant these in the summer or fall. Takes 4 days to mature. Harvest with the scythe.</t>
  </si>
  <si>
    <t>Radish Seeds</t>
  </si>
  <si>
    <t>Plant these in the summer. Takes 6 days to mature.</t>
  </si>
  <si>
    <t>Radish Seeds/20/-300/Seeds -74/Radish Seeds/Plant these in the summer. Takes 6 days to mature.</t>
  </si>
  <si>
    <t>Red Cabbage Seeds</t>
  </si>
  <si>
    <t>Plant these in the summer. Takes 9 days to mature.</t>
  </si>
  <si>
    <t>Red Cabbage Seeds/50/-300/Seeds -74/Red Cabbage Seeds/Plant these in the summer. Takes 9 days to mature.</t>
  </si>
  <si>
    <t>Starfruit Seeds</t>
  </si>
  <si>
    <t>Plant these in the summer. Takes 13 days to mature.</t>
  </si>
  <si>
    <t>Starfruit Seeds/200/-300/Seeds -74/Starfruit Seeds/Plant these in the summer. Takes 13 days to mature.</t>
  </si>
  <si>
    <t>Corn Seeds</t>
  </si>
  <si>
    <t>Plant these in the summer or fall. Takes 14 days to mature, and continues to produce after first harvest.</t>
  </si>
  <si>
    <t>Corn Seeds/75/-300/Seeds -74/Corn Seeds/Plant these in the summer or fall. Takes 14 days to mature, and continues to produce after first harvest.</t>
  </si>
  <si>
    <t>Eggplant Seeds</t>
  </si>
  <si>
    <t>Plant these in the fall. Takes 5 days to mature, and continues to produce after first harvest.</t>
  </si>
  <si>
    <t>Eggplant Seeds/10/-300/Seeds -74/Eggplant Seeds/Plant these in the fall. Takes 5 days to mature, and continues to produce after first harvest.</t>
  </si>
  <si>
    <t>Artichoke Seeds</t>
  </si>
  <si>
    <t>Plant these in the fall. Takes 8 days to mature.</t>
  </si>
  <si>
    <t>Artichoke Seeds/15/-300/Seeds -74/Artichoke Seeds/Plant these in the fall. Takes 8 days to mature.</t>
  </si>
  <si>
    <t>Pumpkin Seeds</t>
  </si>
  <si>
    <t>Plant these in the fall. Takes 13 days to mature.</t>
  </si>
  <si>
    <t>Pumpkin Seeds/50/-300/Seeds -74/Pumpkin Seeds/Plant these in the fall. Takes 13 days to mature.</t>
  </si>
  <si>
    <t>Bok Choy Seeds</t>
  </si>
  <si>
    <t>Plant these in the fall. Takes 4 days to mature.</t>
  </si>
  <si>
    <t>Bok Choy Seeds/25/-300/Seeds -74/Bok Choy Seeds/Plant these in the fall. Takes 4 days to mature.</t>
  </si>
  <si>
    <t>Yam Seeds</t>
  </si>
  <si>
    <t>Plant these in the fall. Takes 10 days to mature.</t>
  </si>
  <si>
    <t>Yam Seeds/30/-300/Seeds -74/Yam Seeds/Plant these in the fall. Takes 10 days to mature.</t>
  </si>
  <si>
    <t>Cranberry Seeds</t>
  </si>
  <si>
    <t>Plant these in the fall. Takes 7 days to mature, and continues to produce after first harvest.</t>
  </si>
  <si>
    <t>Cranberry Seeds/120/-300/Seeds -74/Cranberry Seeds/Plant these in the fall. Takes 7 days to mature, and continues to produce after first harvest.</t>
  </si>
  <si>
    <t>Beet Seeds</t>
  </si>
  <si>
    <t>Plant these in the fall. Takes 6 days to mature.</t>
  </si>
  <si>
    <t>Beet Seeds/10/-300/Seeds -74/Beet Seeds/Plant these in the fall. Takes 6 days to mature.</t>
  </si>
  <si>
    <t>Spring Seeds</t>
  </si>
  <si>
    <t>An assortment of wild spring seeds.</t>
  </si>
  <si>
    <t>Spring Seeds/35/-300/Seeds -74/Spring Seeds/An assortment of wild spring seeds.</t>
  </si>
  <si>
    <t>Summer Seeds</t>
  </si>
  <si>
    <t>An assortment of wild summer seeds.</t>
  </si>
  <si>
    <t>Summer Seeds/55/-300/Seeds -74/Summer Seeds/An assortment of wild summer seeds.</t>
  </si>
  <si>
    <t>Fall Seeds</t>
  </si>
  <si>
    <t>An assortment of wild fall seeds.</t>
  </si>
  <si>
    <t>Fall Seeds/45/-300/Seeds -74/Fall Seeds/An assortment of wild fall seeds.</t>
  </si>
  <si>
    <t>Winter Seeds</t>
  </si>
  <si>
    <t>An assortment of wild winter seeds.</t>
  </si>
  <si>
    <t>Winter Seeds/30/-300/Seeds -74/Winter Seeds/An assortment of wild winter seeds.</t>
  </si>
  <si>
    <t>Ancient Seeds</t>
  </si>
  <si>
    <t>Could these still grow?</t>
  </si>
  <si>
    <t>Ancient Seeds/30/-300/Seeds -74/Ancient Seeds/Could these still grow?</t>
  </si>
  <si>
    <t>Small Glow Ring</t>
  </si>
  <si>
    <t>Ring</t>
  </si>
  <si>
    <t>Emits a small, constant light.</t>
  </si>
  <si>
    <t>Small Glow Ring/100/-300/Ring/Small Glow Ring/Emits a small, constant light.</t>
  </si>
  <si>
    <t>Glow Ring</t>
  </si>
  <si>
    <t>Emits a constant light.</t>
  </si>
  <si>
    <t>Glow Ring/200/-300/Ring/Glow Ring/Emits a constant light.</t>
  </si>
  <si>
    <t>Small Magnet Ring</t>
  </si>
  <si>
    <t>Slightly increases your radius for collecting items.</t>
  </si>
  <si>
    <t>Small Magnet Ring/100/-300/Ring/Small Magnet Ring/Slightly increases your radius for collecting items.</t>
  </si>
  <si>
    <t>Magnet Ring</t>
  </si>
  <si>
    <t>Increases your radius for collecting items.</t>
  </si>
  <si>
    <t>Magnet Ring/200/-300/Ring/Magnet Ring/Increases your radius for collecting items.</t>
  </si>
  <si>
    <t>Slime Charmer Ring</t>
  </si>
  <si>
    <t>Prevents damage from slimes.</t>
  </si>
  <si>
    <t>Slime Charmer Ring/700/-300/Ring/Slime Charmer Ring/Prevents damage from slimes.</t>
  </si>
  <si>
    <t>Warrior Ring</t>
  </si>
  <si>
    <t>Occasionally infuses the wearer with warrior energy" after slaying a monster."</t>
  </si>
  <si>
    <t>Warrior Ring/1500/-300/Ring/Warrior Ring/Occasionally infuses the wearer with "warrior energy" after slaying a monster.</t>
  </si>
  <si>
    <t>Vampire Ring</t>
  </si>
  <si>
    <t>Gain a little health every time you slay a monster.</t>
  </si>
  <si>
    <t>Vampire Ring/1500/-300/Ring/Vampire Ring/Gain a little health every time you slay a monster.</t>
  </si>
  <si>
    <t>Savage Ring</t>
  </si>
  <si>
    <t>Gain a short speed boost whenever you slay a monster.</t>
  </si>
  <si>
    <t>Savage Ring/1500/-300/Ring/Savage Ring/Gain a short speed boost whenever you slay a monster.</t>
  </si>
  <si>
    <t>Ring of Yoba</t>
  </si>
  <si>
    <t>Occasionally shields the wearer from damage.</t>
  </si>
  <si>
    <t>Ring of Yoba/1500/-300/Ring/Ring of Yoba/Occasionally shields the wearer from damage.</t>
  </si>
  <si>
    <t>Sturdy Ring</t>
  </si>
  <si>
    <t>Cuts the duration of negative status effects in half.</t>
  </si>
  <si>
    <t>Sturdy Ring/1500/-300/Ring/Sturdy Ring/Cuts the duration of negative status effects in half.</t>
  </si>
  <si>
    <t>Burglar's Ring</t>
  </si>
  <si>
    <t>Monsters have a greater chance of dropping loot.</t>
  </si>
  <si>
    <t>Burglar's Ring/1500/-300/Ring/Burglar's Ring/Monsters have a greater chance of dropping loot.</t>
  </si>
  <si>
    <t>Iridium Band</t>
  </si>
  <si>
    <t>Glows, attracts items, and increases attack damage by 10%.</t>
  </si>
  <si>
    <t>Iridium Band/2000/-300/Ring/Iridium Band/Glows, attracts items, and increases attack damage by 10%.</t>
  </si>
  <si>
    <t>Jukebox Ring</t>
  </si>
  <si>
    <t>Plays a random assortment of music you've heard.</t>
  </si>
  <si>
    <t>Jukebox Ring/200/-300/Ring/Jukebox Ring/Plays a random assortment of music you've heard.</t>
  </si>
  <si>
    <t>Amethyst Ring</t>
  </si>
  <si>
    <t>Increases knockback by 10%.</t>
  </si>
  <si>
    <t>Amethyst Ring/200/-300/Ring/Amethyst Ring/Increases knockback by 10%.</t>
  </si>
  <si>
    <t>Topaz Ring</t>
  </si>
  <si>
    <t>Increases weapon precision by 10%.</t>
  </si>
  <si>
    <t>Topaz Ring/200/-300/Ring/Topaz Ring/Increases weapon precision by 10%.</t>
  </si>
  <si>
    <t>Aquamarine Ring</t>
  </si>
  <si>
    <t>Increases critical strike chance by 10%.</t>
  </si>
  <si>
    <t>Aquamarine Ring/400/-300/Ring/Aquamarine Ring/Increases critical strike chance by 10%.</t>
  </si>
  <si>
    <t>Jade Ring</t>
  </si>
  <si>
    <t>Increases critical strike power by 10%.</t>
  </si>
  <si>
    <t>Jade Ring/400/-300/Ring/Jade Ring/Increases critical strike power by 10%.</t>
  </si>
  <si>
    <t>Emerald Ring</t>
  </si>
  <si>
    <t>Increases weapon speed by 10%.</t>
  </si>
  <si>
    <t>Emerald Ring/600/-300/Ring/Emerald Ring/Increases weapon speed by 10%.</t>
  </si>
  <si>
    <t>Ruby Ring</t>
  </si>
  <si>
    <t>Increases attack by 10%.</t>
  </si>
  <si>
    <t>Ruby Ring/600/-300/Ring/Ruby Ring/Increases attack by 10%.</t>
  </si>
  <si>
    <t>Geode</t>
  </si>
  <si>
    <t>A blacksmith can break this open for you.</t>
  </si>
  <si>
    <t>538 542 548 549 552 555 556 557 558 566 568 569 571 574 576 121</t>
  </si>
  <si>
    <t>Geode/50/-300/Basic/Geode/A blacksmith can break this open for you./538 542 548 549 552 555 556 557 558 566 568 569 571 574 576 121</t>
  </si>
  <si>
    <t>Frozen Geode</t>
  </si>
  <si>
    <t>541 544 545 546 550 551 559 560 561 564 567 572 573 577 123</t>
  </si>
  <si>
    <t>Frozen Geode/100/-300/Basic/Frozen Geode/A blacksmith can break this open for you./541 544 545 546 550 551 559 560 561 564 567 572 573 577 123</t>
  </si>
  <si>
    <t>Magma Geode</t>
  </si>
  <si>
    <t>539 540 543 547 553 554 562 563 565 570 575 578 122</t>
  </si>
  <si>
    <t>Magma Geode/150/-300/Basic/Magma Geode/A blacksmith can break this open for you./539 540 543 547 553 554 562 563 565 570 575 578 122</t>
  </si>
  <si>
    <t>Alamite</t>
  </si>
  <si>
    <t>-12</t>
  </si>
  <si>
    <t>Its distinctive fluorescence makes it a favorite among rock collectors.</t>
  </si>
  <si>
    <t>Alamite/150/-300/Minerals -12/Alamite/Its distinctive fluorescence makes it a favorite among rock collectors.</t>
  </si>
  <si>
    <t>Bixite</t>
  </si>
  <si>
    <t>A dark metallic Mineral sought after for its cubic structure.</t>
  </si>
  <si>
    <t>Bixite/300/-300/Minerals -12/Bixite/A dark metallic Mineral sought after for its cubic structure.</t>
  </si>
  <si>
    <t>Baryte</t>
  </si>
  <si>
    <t>The best specimens resemble a desert rose.</t>
  </si>
  <si>
    <t>Baryte/50/-300/Minerals -12/Baryte/The best specimens resemble a desert rose.</t>
  </si>
  <si>
    <t>Aerinite</t>
  </si>
  <si>
    <t>These crystals are curiously light.</t>
  </si>
  <si>
    <t>Aerinite/125/-300/Minerals -12/Aerinite/These crystals are curiously light.</t>
  </si>
  <si>
    <t>Calcite</t>
  </si>
  <si>
    <t>This yellow crystal is speckled with shimmering nodules.</t>
  </si>
  <si>
    <t>Calcite/75/-300/Minerals -12/Calcite/This yellow crystal is speckled with shimmering nodules.</t>
  </si>
  <si>
    <t>Dolomite</t>
  </si>
  <si>
    <t>It can occur in coral reefs, often near an underwater volcano.</t>
  </si>
  <si>
    <t>Dolomite/300/-300/Minerals -12/Dolomite/It can occur in coral reefs, often near an underwater volcano.</t>
  </si>
  <si>
    <t>Esperite</t>
  </si>
  <si>
    <t>The crystals glow bright green when stimulated.</t>
  </si>
  <si>
    <t>Esperite/100/-300/Minerals -12/Esperite/The crystals glow bright green when stimulated.</t>
  </si>
  <si>
    <t>Fluorapatite</t>
  </si>
  <si>
    <t>Small amounts are found in human teeth.</t>
  </si>
  <si>
    <t>Fluorapatite/200/-300/Minerals -12/Fluorapatite/Small amounts are found in human teeth.</t>
  </si>
  <si>
    <t>Geminite</t>
  </si>
  <si>
    <t>Occurs in brilliant clusters.</t>
  </si>
  <si>
    <t>Geminite/150/-300/Minerals -12/Geminite/Occurs in brilliant clusters.</t>
  </si>
  <si>
    <t>Helvite</t>
  </si>
  <si>
    <t>It grows in a triangular column.</t>
  </si>
  <si>
    <t>Helvite/450/-300/Minerals -12/Helvite/It grows in a triangular column.</t>
  </si>
  <si>
    <t>Jamborite</t>
  </si>
  <si>
    <t>The crystals are so tightly packed it almost looks fuzzy.</t>
  </si>
  <si>
    <t>Jamborite/150/-300/Minerals -12/Jamborite/The crystals are so tightly packed it almost looks fuzzy.</t>
  </si>
  <si>
    <t>Jagoite</t>
  </si>
  <si>
    <t>115</t>
  </si>
  <si>
    <t>A high volume of tiny crystals makes it very glittery.</t>
  </si>
  <si>
    <t>Jagoite/115/-300/Minerals -12/Jagoite/A high volume of tiny crystals makes it very glittery.</t>
  </si>
  <si>
    <t>Kyanite</t>
  </si>
  <si>
    <t>The geometric faces are as smooth as glass.</t>
  </si>
  <si>
    <t>Kyanite/250/-300/Minerals -12/Kyanite/The geometric faces are as smooth as glass.</t>
  </si>
  <si>
    <t>Lunarite</t>
  </si>
  <si>
    <t>The cratered white orbs form a tight cluster.</t>
  </si>
  <si>
    <t>Lunarite/200/-300/Minerals -12/Lunarite/The cratered white orbs form a tight cluster.</t>
  </si>
  <si>
    <t>Malachite</t>
  </si>
  <si>
    <t>A popular ornamental stone, used in sculpture and to make green paint.</t>
  </si>
  <si>
    <t>Malachite/100/-300/Minerals -12/Malachite/A popular ornamental stone, used in sculpture and to make green paint.</t>
  </si>
  <si>
    <t>Neptunite</t>
  </si>
  <si>
    <t>A jet-black crystal that is unusually reflective.</t>
  </si>
  <si>
    <t>Neptunite/400/-300/Minerals -12/Neptunite/A jet-black crystal that is unusually reflective.</t>
  </si>
  <si>
    <t>Lemon Stone</t>
  </si>
  <si>
    <t>Some claim the powdered crystal is a dwarvish delicacy.</t>
  </si>
  <si>
    <t>Lemon Stone/200/-300/Minerals -12/Lemon Stone/Some claim the powdered crystal is a dwarvish delicacy.</t>
  </si>
  <si>
    <t>Nekoite</t>
  </si>
  <si>
    <t>The delicate shards form a tiny pink meadow.</t>
  </si>
  <si>
    <t>Nekoite/80/-300/Minerals -12/Nekoite/The delicate shards form a tiny pink meadow.</t>
  </si>
  <si>
    <t>Orpiment</t>
  </si>
  <si>
    <t>Despite its high toxicity, this Mineral is widely used in manufacturing and folk medicine.</t>
  </si>
  <si>
    <t>Orpiment/80/-300/Minerals -12/Orpiment/Despite its high toxicity, this Mineral is widely used in manufacturing and folk medicine.</t>
  </si>
  <si>
    <t>Petrified Slime</t>
  </si>
  <si>
    <t>This little guy may be 100,000 years old.</t>
  </si>
  <si>
    <t>Petrified Slime/120/-300/Minerals -12/Petrified Slime/This little guy may be 100,000 years old.</t>
  </si>
  <si>
    <t>Thunder Egg</t>
  </si>
  <si>
    <t>According to legend, angry thunder spirits would throw these stones at one another.</t>
  </si>
  <si>
    <t>Thunder Egg/100/-300/Minerals -12/Thunder Egg/According to legend, angry thunder spirits would throw these stones at one another.</t>
  </si>
  <si>
    <t>Pyrite</t>
  </si>
  <si>
    <t>Commonly known as Fool's Gold"."</t>
  </si>
  <si>
    <t>Pyrite/120/-300/Minerals -12/Pyrite/Commonly known as "Fool's Gold".</t>
  </si>
  <si>
    <t>Ocean Stone</t>
  </si>
  <si>
    <t>An old legend claims these stones are the mosaics of ancient mermaids.</t>
  </si>
  <si>
    <t>Ocean Stone/220/-300/Minerals -12/Ocean Stone/An old legend claims these stones are the mosaics of ancient mermaids.</t>
  </si>
  <si>
    <t>Ghost Crystal</t>
  </si>
  <si>
    <t>There is an aura of coldness around this crystal.</t>
  </si>
  <si>
    <t>Ghost Crystal/200/-300/Minerals -12/Ghost Crystal/There is an aura of coldness around this crystal.</t>
  </si>
  <si>
    <t>Tigerseye</t>
  </si>
  <si>
    <t>A stripe of shimmering gold gives this gem a warm luster.</t>
  </si>
  <si>
    <t>Tigerseye/275/-300/Minerals -12/Tigerseye/A stripe of shimmering gold gives this gem a warm luster.</t>
  </si>
  <si>
    <t>Jasper</t>
  </si>
  <si>
    <t>When polished, this stone becomes attactively luminous. Prized by ancient peoples for thousands of years.</t>
  </si>
  <si>
    <t>Jasper/150/-300/Minerals -12/Jasper/When polished, this stone becomes attactively luminous. Prized by ancient peoples for thousands of years.</t>
  </si>
  <si>
    <t>Opal</t>
  </si>
  <si>
    <t>Its internal structure causes it to reflect a rainbow of light.</t>
  </si>
  <si>
    <t>Opal/150/-300/Minerals -12/Opal/Its internal structure causes it to reflect a rainbow of light.</t>
  </si>
  <si>
    <t>Fire Opal</t>
  </si>
  <si>
    <t>A rare variety of opal, named for its red spots.</t>
  </si>
  <si>
    <t>Fire Opal/350/-300/Minerals -12/Fire Opal/A rare variety of opal, named for its red spots.</t>
  </si>
  <si>
    <t>Celestine</t>
  </si>
  <si>
    <t>Some early life forms had bones made from this.</t>
  </si>
  <si>
    <t>Celestine/125/-300/Minerals -12/Celestine/Some early life forms had bones made from this.</t>
  </si>
  <si>
    <t>Marble</t>
  </si>
  <si>
    <t>A very popular material for sculptures and construction.</t>
  </si>
  <si>
    <t>Marble/110/-300/Minerals -12/Marble/A very popular material for sculptures and construction.</t>
  </si>
  <si>
    <t>Sandstone</t>
  </si>
  <si>
    <t>A common type of stone with red and brown striations.</t>
  </si>
  <si>
    <t>Sandstone/60/-300/Minerals -12/Sandstone/A common type of stone with red and brown striations.</t>
  </si>
  <si>
    <t>Granite</t>
  </si>
  <si>
    <t>A speckled Mineral that is commonly used in construction.</t>
  </si>
  <si>
    <t>Granite/75/-300/Minerals -12/Granite/A speckled Mineral that is commonly used in construction.</t>
  </si>
  <si>
    <t>Basalt</t>
  </si>
  <si>
    <t>Forms near searing hot magma.</t>
  </si>
  <si>
    <t>Basalt/175/-300/Minerals -12/Basalt/Forms near searing hot magma.</t>
  </si>
  <si>
    <t>Limestone</t>
  </si>
  <si>
    <t>A very common type of stone. It's not worth very much.</t>
  </si>
  <si>
    <t>Limestone/15/-300/Minerals -12/Limestone/A very common type of stone. It's not worth very much.</t>
  </si>
  <si>
    <t>Soapstone</t>
  </si>
  <si>
    <t>Because of its relatively soft consistency, this stone is very popular for carving.</t>
  </si>
  <si>
    <t>Soapstone/120/-300/Minerals -12/Soapstone/Because of its relatively soft consistency, this stone is very popular for carving.</t>
  </si>
  <si>
    <t>Hematite</t>
  </si>
  <si>
    <t>An iron-based Mineral with interesting magnetic properties.</t>
  </si>
  <si>
    <t>Hematite/150/-300/Minerals -12/Hematite/An iron-based Mineral with interesting magnetic properties.</t>
  </si>
  <si>
    <t>Mudstone</t>
  </si>
  <si>
    <t>A fine-grained rock made from ancient clay or mud.</t>
  </si>
  <si>
    <t>Mudstone/25/-300/Minerals -12/Mudstone/A fine-grained rock made from ancient clay or mud.</t>
  </si>
  <si>
    <t>Obsidian</t>
  </si>
  <si>
    <t>A volcanic glass that forms when lava cools rapidly.</t>
  </si>
  <si>
    <t>Obsidian/200/-300/Minerals -12/Obsidian/A volcanic glass that forms when lava cools rapidly.</t>
  </si>
  <si>
    <t>Slate</t>
  </si>
  <si>
    <t>It's extremely resistant to water, making it a good roofing material.</t>
  </si>
  <si>
    <t>Slate/85/-300/Minerals -12/Slate/It's extremely resistant to water, making it a good roofing material.</t>
  </si>
  <si>
    <t>Fairy Stone</t>
  </si>
  <si>
    <t>An old miner's song suggests these are made from the bones of ancient fairies.</t>
  </si>
  <si>
    <t>Fairy Stone/250/-300/Minerals -12/Fairy Stone/An old miner's song suggests these are made from the bones of ancient fairies.</t>
  </si>
  <si>
    <t>Star Shards</t>
  </si>
  <si>
    <t>No one knows how these form. Some scientists claim that the microscopic structure displays unnatural regularity.</t>
  </si>
  <si>
    <t>Star Shards/500/-300/Minerals -12/Star Shards/No one knows how these form. Some scientists claim that the microscopic structure displays unnatural regularity.</t>
  </si>
  <si>
    <t>Prehistoric Scapula</t>
  </si>
  <si>
    <t>Commonly known as a shoulder blade"... It's unclear what species it belonged to."</t>
  </si>
  <si>
    <t>Town .01</t>
  </si>
  <si>
    <t>Prehistoric Scapula/100/-300/Arch/Prehistoric Scapula/Commonly known as a "shoulder blade"... It's unclear what species it belonged to./Town .01</t>
  </si>
  <si>
    <t>Prehistoric Tibia</t>
  </si>
  <si>
    <t>A thick and sturdy leg bone.</t>
  </si>
  <si>
    <t>Prehistoric Tibia/100/-300/Arch/Prehistoric Tibia/A thick and sturdy leg bone./Forest .01</t>
  </si>
  <si>
    <t>Prehistoric Skull</t>
  </si>
  <si>
    <t>This is definitely a mammalian skull.</t>
  </si>
  <si>
    <t>Mountain .01</t>
  </si>
  <si>
    <t>Prehistoric Skull/100/-300/Arch/Prehistoric Skull/This is definitely a mammalian skull./Mountain .01</t>
  </si>
  <si>
    <t>Skeletal Hand</t>
  </si>
  <si>
    <t>It's a wonder all these ancient little pieces lasted so long.</t>
  </si>
  <si>
    <t>Beach .01</t>
  </si>
  <si>
    <t>Skeletal Hand/100/-300/Arch/Skeletal Hand/It's a wonder all these ancient little pieces lasted so long./Beach .01</t>
  </si>
  <si>
    <t>Prehistoric Rib</t>
  </si>
  <si>
    <t>Little gouge marks on the side suggest that this rib was someone's dinner.</t>
  </si>
  <si>
    <t>Farm .01</t>
  </si>
  <si>
    <t>Prehistoric Rib/100/-300/Arch/Prehistoric Rib/Little gouge marks on the side suggest that this rib was someone's dinner./Farm .01</t>
  </si>
  <si>
    <t>Prehistoric Vertebra</t>
  </si>
  <si>
    <t>A segment of some prehistoric creature's spine.</t>
  </si>
  <si>
    <t>BusStop .01</t>
  </si>
  <si>
    <t>Prehistoric Vertebra/100/-300/Arch/Prehistoric Vertebra/A segment of some prehistoric creature's spine./BusStop .01</t>
  </si>
  <si>
    <t>Skeletal Tail</t>
  </si>
  <si>
    <t>It's pretty short for a tail.</t>
  </si>
  <si>
    <t>Skeletal Tail/100/-300/Arch/Skeletal Tail/It's pretty short for a tail./UndergroundMine .01</t>
  </si>
  <si>
    <t>Nautilus Fossil</t>
  </si>
  <si>
    <t>This must've washed up ages ago from an ancient coral reef.</t>
  </si>
  <si>
    <t>Beach .03</t>
  </si>
  <si>
    <t>Nautilus Fossil/80/-300/Arch/Nautilus Fossil/This must've washed up ages ago from an ancient coral reef. /Beach .03</t>
  </si>
  <si>
    <t>Amphibian Fossil</t>
  </si>
  <si>
    <t>The relatively short hind legs suggest some kind of primordial toad.</t>
  </si>
  <si>
    <t>Amphibian Fossil/150/-300/Arch/Amphibian Fossil/The relatively short hind legs suggest some kind of primordial toad./Forest .01 Mountain .01</t>
  </si>
  <si>
    <t>Palm Fossil</t>
  </si>
  <si>
    <t>Palm Fossils are relatively common, but this happens to be a particularly well-preserved specimen.</t>
  </si>
  <si>
    <t>Desert .1 Beach .01 Forest .01</t>
  </si>
  <si>
    <t>Palm Fossil/100/-300/Arch/Palm Fossil/Palm Fossils are relatively common, but this happens to be a particularly well-preserved specimen./Desert .1 Beach .01 Forest .01</t>
  </si>
  <si>
    <t>Trilobite</t>
  </si>
  <si>
    <t>A long extinct relative of the crab.</t>
  </si>
  <si>
    <t>Beach .03 Mountain .03 Forest .03</t>
  </si>
  <si>
    <t>Trilobite/50/-300/Arch/Trilobite/A long extinct relative of the crab./Beach .03 Mountain .03 Forest .03</t>
  </si>
  <si>
    <t>Artifact Spot</t>
  </si>
  <si>
    <t>Uh... how did you get this in your inventory? Ape made a booboo.</t>
  </si>
  <si>
    <t>Artifact Spot/0/-300/asdf/Artifact Spot/Uh... how did you get this in your inventory? Ape made a booboo./Beach .03 Mountain .03 Forest .03</t>
  </si>
  <si>
    <t>Tulip</t>
  </si>
  <si>
    <t>The most popular spring flower. Has a very faint sweet smell.</t>
  </si>
  <si>
    <t>Tulip/30/18/Basic -80/Tulip/The most popular spring flower. Has a very faint sweet smell.</t>
  </si>
  <si>
    <t>Summer Spangle</t>
  </si>
  <si>
    <t>A tropical bloom that thrives in the humid summer air. Has a sweet, tangy aroma.</t>
  </si>
  <si>
    <t>Summer Spangle/90/18/Basic -80/Summer Spangle/A tropical bloom that thrives in the humid summer air. Has a sweet, tangy aroma.</t>
  </si>
  <si>
    <t>Fairy Rose</t>
  </si>
  <si>
    <t>290</t>
  </si>
  <si>
    <t>An old folk legend suggests that the sweet smell of this flower attracts fairies.</t>
  </si>
  <si>
    <t>Fairy Rose/290/18/Basic -80/Fairy Rose/An old folk legend suggests that the sweet smell of this flower attracts fairies.</t>
  </si>
  <si>
    <t>Blue Jazz</t>
  </si>
  <si>
    <t>The flower grows in a sphere to invite as many butterflies as possible.</t>
  </si>
  <si>
    <t>Blue Jazz/50/18/Basic -80/Blue Jazz/The flower grows in a sphere to invite as many butterflies as possible.</t>
  </si>
  <si>
    <t>Sprinkler</t>
  </si>
  <si>
    <t>Waters the 4 adjacent tiles every morning.</t>
  </si>
  <si>
    <t>Sprinkler/100/-300/Crafting -8/Sprinkler/Waters the 4 adjacent tiles every morning.</t>
  </si>
  <si>
    <t>Plum Pudding</t>
  </si>
  <si>
    <t>A traditional holiday treat.</t>
  </si>
  <si>
    <t>Plum Pudding/260/70/Cooking -7/Plum Pudding/A traditional holiday treat./food/0 0 0 0 0 0 0 0 0 0 0/0</t>
  </si>
  <si>
    <t>Artichoke Dip</t>
  </si>
  <si>
    <t>210</t>
  </si>
  <si>
    <t>It's cool and refreshing.</t>
  </si>
  <si>
    <t>Artichoke Dip/210/40/Cooking -7/Artichoke Dip/It's cool and refreshing./food/0 0 0 0 0 0 0 0 0 0 0/0</t>
  </si>
  <si>
    <t>Stir Fry</t>
  </si>
  <si>
    <t>335</t>
  </si>
  <si>
    <t>Julienned vegetables on a bed of rice.</t>
  </si>
  <si>
    <t>Stir Fry/335/80/Cooking -7/Stir Fry/Julienned vegetables on a bed of rice./food/0 0 0 0 0 0 0 0 0 0 0/0</t>
  </si>
  <si>
    <t>Roasted Hazelnuts</t>
  </si>
  <si>
    <t>270</t>
  </si>
  <si>
    <t>The roasting process creates a rich forest flavor.</t>
  </si>
  <si>
    <t>Roasted Hazelnuts/270/70/Cooking -7/Roasted Hazelnuts/The roasting process creates a rich forest flavor./food/0 0 0 0 0 0 0 0 0 0 0/0</t>
  </si>
  <si>
    <t>Pumpkin Pie</t>
  </si>
  <si>
    <t>385</t>
  </si>
  <si>
    <t>Silky pumpkin cream in a flakey crust.</t>
  </si>
  <si>
    <t>Pumpkin Pie/385/90/Cooking -7/Pumpkin Pie/Silky pumpkin cream in a flakey crust./food/0 0 0 0 0 0 0 0 0 0 0/0</t>
  </si>
  <si>
    <t>Radish Salad</t>
  </si>
  <si>
    <t>The radishes are so crisp!</t>
  </si>
  <si>
    <t>Radish Salad/300/80/Cooking -7/Radish Salad/The radishes are so crisp!/food/0 0 0 0 0 0 0 0 0 0 0/0</t>
  </si>
  <si>
    <t>Fruit Salad</t>
  </si>
  <si>
    <t>A delicious combination of summer fruits.</t>
  </si>
  <si>
    <t>Fruit Salad/450/105/Cooking -7/Fruit Salad/A delicious combination of summer fruits./food/0 0 0 0 0 0 0 0 0 0 0/0</t>
  </si>
  <si>
    <t>Blackberry Cobbler</t>
  </si>
  <si>
    <t>There's nothing quite like it.</t>
  </si>
  <si>
    <t>Blackberry Cobbler/260/70/Cooking -7/Blackberry Cobbler/There's nothing quite like it./food/0 0 0 0 0 0 0 0 0 0 0/0</t>
  </si>
  <si>
    <t>Cranberry Candy</t>
  </si>
  <si>
    <t>It's sweet enough to mask the bitter fruit.</t>
  </si>
  <si>
    <t>Cranberry Candy/175/50/Cooking -7/Cranberry Candy/It's sweet enough to mask the bitter fruit./drink/0 0 0 0 0 0 0 0 0 0 0/0</t>
  </si>
  <si>
    <t>Apple</t>
  </si>
  <si>
    <t>A crisp fruit used for juice and cider.</t>
  </si>
  <si>
    <t>Apple/100/15/Basic -79/Apple/A crisp fruit used for juice and cider.</t>
  </si>
  <si>
    <t>Green Tea</t>
  </si>
  <si>
    <t>A pleasant, energizing beverage made from lightly processed tea leaves.</t>
  </si>
  <si>
    <t>0 0 0 0 0 0 0 30 0 0 0</t>
  </si>
  <si>
    <t>Green Tea/100/5/Basic -26/Green Tea/A pleasant, energizing beverage made from lightly processed tea leaves./drink/0 0 0 0 0 0 0 30 0 0 0/360</t>
  </si>
  <si>
    <t>Bruschetta</t>
  </si>
  <si>
    <t>Roasted tomatoes on a crisp white bread.</t>
  </si>
  <si>
    <t>Bruschetta/210/45/Cooking -7/Bruschetta/Roasted tomatoes on a crisp white bread./food/0 0 0 0 0 0 0 0 0 0 0/0</t>
  </si>
  <si>
    <t>Quality Sprinkler</t>
  </si>
  <si>
    <t>Waters the 8 adjacent tiles every morning.</t>
  </si>
  <si>
    <t>Quality Sprinkler/450/-300/Crafting -8/Quality Sprinkler/Waters the 8 adjacent tiles every morning.</t>
  </si>
  <si>
    <t>Cherry Sapling</t>
  </si>
  <si>
    <t>850</t>
  </si>
  <si>
    <t>Takes 28 days to produce a mature cherry tree. Bears fruit in the spring. Only grows if the 8 surrounding tiles" are empty."</t>
  </si>
  <si>
    <t>Cherry Sapling/850/-300/Basic -74/Cherry Sapling/Takes 28 days to produce a mature cherry tree. Bears fruit in the spring. Only grows if the 8 surrounding "tiles" are empty.</t>
  </si>
  <si>
    <t>Apricot Sapling</t>
  </si>
  <si>
    <t>Takes 28 days to produce a mature Apricot tree. Bears fruit in the spring. Only grows if the 8 surrounding tiles" are empty."</t>
  </si>
  <si>
    <t>Apricot Sapling/500/-300/Basic -74/Apricot Sapling/Takes 28 days to produce a mature Apricot tree. Bears fruit in the spring. Only grows if the 8 surrounding "tiles" are empty.</t>
  </si>
  <si>
    <t>Orange Sapling</t>
  </si>
  <si>
    <t>Takes 28 days to produce a mature Orange tree. Bears fruit in the summer. Only grows if the 8 surrounding tiles" are empty."</t>
  </si>
  <si>
    <t>Orange Sapling/1000/-300/Basic -74/Orange Sapling/Takes 28 days to produce a mature Orange tree. Bears fruit in the summer. Only grows if the 8 surrounding "tiles" are empty.</t>
  </si>
  <si>
    <t>Peach Sapling</t>
  </si>
  <si>
    <t>Takes 28 days to produce a mature Peach tree. Bears fruit in the summer. Only grows if the 8 surrounding tiles" are empty."</t>
  </si>
  <si>
    <t>Peach Sapling/1500/-300/Basic -74/Peach Sapling/Takes 28 days to produce a mature Peach tree. Bears fruit in the summer. Only grows if the 8 surrounding "tiles" are empty.</t>
  </si>
  <si>
    <t>Pomegranate Sapling</t>
  </si>
  <si>
    <t>Takes 28 days to produce a mature Pomegranate tree. Bears fruit in the fall. Only grows if the 8 surrounding tiles" are empty."</t>
  </si>
  <si>
    <t>Pomegranate Sapling/1500/-300/Basic -74/Pomegranate Sapling/Takes 28 days to produce a mature Pomegranate tree. Bears fruit in the fall. Only grows if the 8 surrounding "tiles" are empty.</t>
  </si>
  <si>
    <t>Apple Sapling</t>
  </si>
  <si>
    <t>Takes 28 days to produce a mature Apple tree. Bears fruit in the fall. Only grows if the 8 surrounding tiles" are empty."</t>
  </si>
  <si>
    <t>Apple Sapling/1000/-300/Basic -74/Apple Sapling/Takes 28 days to produce a mature Apple tree. Bears fruit in the fall. Only grows if the 8 surrounding "tiles" are empty.</t>
  </si>
  <si>
    <t>Apricot</t>
  </si>
  <si>
    <t>A tender little fruit with a rock-hard pit.</t>
  </si>
  <si>
    <t>Apricot/50/15/Basic -79/Apricot/A tender little fruit with a rock-hard pit.</t>
  </si>
  <si>
    <t>Juicy, tangy, and bursting with sweet summer aroma.</t>
  </si>
  <si>
    <t>Orange/100/15/Basic -79/Orange/Juicy, tangy, and bursting with sweet summer aroma.</t>
  </si>
  <si>
    <t>Peach</t>
  </si>
  <si>
    <t>It's almost fuzzy to the touch.</t>
  </si>
  <si>
    <t>Peach/140/15/Basic -79/Peach/It's almost fuzzy to the touch.</t>
  </si>
  <si>
    <t>Pomegranate</t>
  </si>
  <si>
    <t>Within the fruit are clusters of juicy seeds.</t>
  </si>
  <si>
    <t>Pomegranate/140/15/Basic -79/Pomegranate/Within the fruit are clusters of juicy seeds.</t>
  </si>
  <si>
    <t>Cherry</t>
  </si>
  <si>
    <t>It's popular, and ripens sooner than most other fruits.</t>
  </si>
  <si>
    <t>Cherry/80/15/Basic -79/Cherry/It's popular, and ripens sooner than most other fruits.</t>
  </si>
  <si>
    <t>Iridium Sprinkler</t>
  </si>
  <si>
    <t>Waters the 24 adjacent tiles every morning.</t>
  </si>
  <si>
    <t>Iridium Sprinkler/1000/-300/Crafting -8/Iridium Sprinkler/Waters the 24 adjacent tiles every morning.</t>
  </si>
  <si>
    <t>Coleslaw</t>
  </si>
  <si>
    <t>It's light, fresh and very healthy.</t>
  </si>
  <si>
    <t>Coleslaw/345/85/Cooking -7/Coleslaw/It's light, fresh and very healthy./food/0 0 0 0 0 0 0 0 0 0 0/0</t>
  </si>
  <si>
    <t>Fiddlehead Risotto</t>
  </si>
  <si>
    <t>A creamy rice dish served with sauteed fern heads. It's a little bland.</t>
  </si>
  <si>
    <t>Fiddlehead Risotto/350/90/Cooking -7/Fiddlehead Risotto/A creamy rice dish served with sauteed fern heads. It's a little bland./food/0 0 0 0 0 0 0 0 0 0 0/0</t>
  </si>
  <si>
    <t>Poppyseed Muffin</t>
  </si>
  <si>
    <t>It has a soothing effect.</t>
  </si>
  <si>
    <t>Poppyseed Muffin/250/60/Cooking -7/Poppyseed Muffin/It has a soothing effect./food/0 0 0 0 0 0 0 0 0 0 0/0</t>
  </si>
  <si>
    <t>There's stone ore in this stone.</t>
  </si>
  <si>
    <t>Stone/0/15/Basic/Stone/There's stone ore in this stone.</t>
  </si>
  <si>
    <t>Ugly weeds.</t>
  </si>
  <si>
    <t>Weeds/0/15/Basic/Weeds/Ugly weeds.</t>
  </si>
  <si>
    <t>Green Slime Egg</t>
  </si>
  <si>
    <t>Green Slime Egg/1000/-300/Basic/Green Slime Egg/Can be hatched in a slime incubator.</t>
  </si>
  <si>
    <t>Rain Totem</t>
  </si>
  <si>
    <t>Activate to greatly increase the chance for rain tomorrow. Consumed on use.</t>
  </si>
  <si>
    <t>Rain Totem/20/-300/Crafting/Rain Totem/Activate to greatly increase the chance for rain tomorrow. Consumed on use.</t>
  </si>
  <si>
    <t>Mutant Carp</t>
  </si>
  <si>
    <t>The strange waters of the sewer turned this carp into a monstrosity.</t>
  </si>
  <si>
    <t>Mutant Carp/1000/10/Fish -4/Mutant Carp/The strange waters of the sewer turned this carp into a monstrosity./Day^Spring Summer</t>
  </si>
  <si>
    <t>Bug Meat</t>
  </si>
  <si>
    <t>-28</t>
  </si>
  <si>
    <t>It's a juicy wad of bug flesh.</t>
  </si>
  <si>
    <t>Bug Meat/8/-300/Basic -28/Bug Meat/It's a juicy wad of bug flesh.</t>
  </si>
  <si>
    <t>Bait</t>
  </si>
  <si>
    <t>-21</t>
  </si>
  <si>
    <t>Causes fish to bite faster. Must first be attached to a fishing rod.</t>
  </si>
  <si>
    <t>Bait/1/-300/Basic -21/Bait/Causes fish to bite faster. Must first be attached to a fishing rod.</t>
  </si>
  <si>
    <t>Spinner</t>
  </si>
  <si>
    <t>-22</t>
  </si>
  <si>
    <t>The shape makes it spin around in the water. Slightly increases the bite-rate when fishing.</t>
  </si>
  <si>
    <t>Spinner/250/-300/Basic -22/Spinner/The shape makes it spin around in the water. Slightly increases the bite-rate when fishing.</t>
  </si>
  <si>
    <t>Dressed Spinner</t>
  </si>
  <si>
    <t>The metal tab and colorful streamers create an enticing spectacle for fish. Increases the bite-rate when fishing.</t>
  </si>
  <si>
    <t>Dressed Spinner/500/-300/Basic -22/Dressed Spinner/The metal tab and colorful streamers create an enticing spectacle for fish. Increases the bite-rate when fishing.</t>
  </si>
  <si>
    <t>Warp Totem: Farm</t>
  </si>
  <si>
    <t>Warp directly to your house. Consumed on use.</t>
  </si>
  <si>
    <t>Warp Totem: Mountains</t>
  </si>
  <si>
    <t>Warp directly to the mountains. Consumed on use.</t>
  </si>
  <si>
    <t>Warp Totem: Beach</t>
  </si>
  <si>
    <t>Warp directly to the beach. Consumed on use.</t>
  </si>
  <si>
    <t>Barbed Hook</t>
  </si>
  <si>
    <t>Makes your catch more secure, causing the fishing bar" to cling to your catch. Works best on slow</t>
  </si>
  <si>
    <t>weak fish."</t>
  </si>
  <si>
    <t>Barbed Hook/500/-300/Basic -22/Barbed Hook/Makes your catch more secure, causing the "fishing bar" to cling to your catch. Works best on slow, weak fish.</t>
  </si>
  <si>
    <t>Lead Bobber</t>
  </si>
  <si>
    <t>Adds weight to your fishing bar"</t>
  </si>
  <si>
    <t>preventing it from bouncing along the bottom."</t>
  </si>
  <si>
    <t>Lead Bobber/150/-300/Basic -22/Lead Bobber/Adds weight to your "fishing bar", preventing it from bouncing along the bottom.</t>
  </si>
  <si>
    <t>Treasure Hunter</t>
  </si>
  <si>
    <t>Fish don't escape while collecting treasures. Also slightly increases the chance to find treasures.</t>
  </si>
  <si>
    <t>Treasure Hunter/250/-300/Basic -22/Treasure Hunter/Fish don't escape while collecting treasures. Also slightly increases the chance to find treasures.</t>
  </si>
  <si>
    <t>Trap Bobber</t>
  </si>
  <si>
    <t>Causes fish to escape slower when you aren't reeling them in.</t>
  </si>
  <si>
    <t>Trap Bobber/200/-300/Basic -22/Trap Bobber/Causes fish to escape slower when you aren't reeling them in.</t>
  </si>
  <si>
    <t>Cork Bobber</t>
  </si>
  <si>
    <t>Slightly increases the size of your fishing bar"."</t>
  </si>
  <si>
    <t>Cork Bobber/250/-300/Basic -22/Cork Bobber/Slightly increases the size of your "fishing bar".</t>
  </si>
  <si>
    <t>Sturgeon</t>
  </si>
  <si>
    <t>An ancient bottom-feeder with a dwindling population. Females can live up to 150 years.</t>
  </si>
  <si>
    <t>Sturgeon/200/10/Fish -4/Sturgeon/An ancient bottom-feeder with a dwindling population. Females can live up to 150 years./Day^Spring Summer</t>
  </si>
  <si>
    <t>Tiger Trout</t>
  </si>
  <si>
    <t>A rare hybrid trout that cannot bear offspring of its own.</t>
  </si>
  <si>
    <t>Tiger Trout/150/10/Fish -4/Tiger Trout/A rare hybrid trout that cannot bear offspring of its own./Day^Spring Summer</t>
  </si>
  <si>
    <t>Bullhead</t>
  </si>
  <si>
    <t>A relative of the catfish that eats a variety of foods off the lake bottom.</t>
  </si>
  <si>
    <t>Bullhead/75/10/Fish -4/Bullhead/A relative of the catfish that eats a variety of foods off the lake bottom./Day^Spring Summer</t>
  </si>
  <si>
    <t>Tilapia</t>
  </si>
  <si>
    <t>A primarily vegetarian fish that prefers warm water.</t>
  </si>
  <si>
    <t>Tilapia/75/10/Fish -4/Tilapia/A primarily vegetarian fish that prefers warm water./Day^Spring Summer</t>
  </si>
  <si>
    <t>Chub</t>
  </si>
  <si>
    <t>A common freshwater fish known for its voracious appetite.</t>
  </si>
  <si>
    <t>Chub/50/10/Fish -4/Chub/A common freshwater fish known for its voracious appetite./Day^Spring Summer</t>
  </si>
  <si>
    <t>Magnet</t>
  </si>
  <si>
    <t>Increases the chance of finding treasures when fishing. However, fish aren't crazy about the taste.</t>
  </si>
  <si>
    <t>Magnet/15/-300/Basic -21/Magnet/Increases the chance of finding treasures when fishing. However, fish aren't crazy about the taste.</t>
  </si>
  <si>
    <t>Dorado</t>
  </si>
  <si>
    <t>A fierce carnivore with brilliant orange scales.</t>
  </si>
  <si>
    <t>Dorado/100/10/Fish -4/Dorado/A fierce carnivore with brilliant orange scales./Day^Summer</t>
  </si>
  <si>
    <t>Albacore</t>
  </si>
  <si>
    <t>Prefers temperature edges" where cool and warm water meet."</t>
  </si>
  <si>
    <t>Day^Spring Fall</t>
  </si>
  <si>
    <t>Albacore/75/10/Fish -4/Albacore/Prefers temperature "edges" where cool and warm water meet./Day^Spring Fall</t>
  </si>
  <si>
    <t>Shad</t>
  </si>
  <si>
    <t>Lives in a school at sea, but returns to the rivers to spawn.</t>
  </si>
  <si>
    <t>Day^Spring Summer Fall</t>
  </si>
  <si>
    <t>Shad/60/10/Fish -4/Shad/Lives in a school at sea, but returns to the rivers to spawn./Day^Spring Summer Fall</t>
  </si>
  <si>
    <t>Lingcod</t>
  </si>
  <si>
    <t>A fearsome predator that will eat almost anything it can cram into its mouth.</t>
  </si>
  <si>
    <t>Lingcod/120/10/Fish -4/Lingcod/A fearsome predator that will eat almost anything it can cram into its mouth./Day^Fall</t>
  </si>
  <si>
    <t>Halibut</t>
  </si>
  <si>
    <t>A flat fish that lives on the ocean floor.</t>
  </si>
  <si>
    <t>Halibut/80/10/Fish -4/Halibut/A flat fish that lives on the ocean floor./Day^Spring Summer</t>
  </si>
  <si>
    <t>Hardwood</t>
  </si>
  <si>
    <t>A special kind of wood with superior strength and beauty.</t>
  </si>
  <si>
    <t>Hardwood/15/-300/Basic -16/Hardwood/A special kind of wood with superior strength and beauty.</t>
  </si>
  <si>
    <t>Crab Pot</t>
  </si>
  <si>
    <t>Place it in the water, load it with bait, and check the next day to see if you've caught anything. Works in streams, lakes, and the ocean.</t>
  </si>
  <si>
    <t>Crab Pot/50/-300/Crafting/Crab Pot/Place it in the water, load it with bait, and check the next day to see if you've caught anything. Works in streams, lakes, and the ocean.</t>
  </si>
  <si>
    <t>Lobster</t>
  </si>
  <si>
    <t>A large ocean-dwelling crustacean with a strong tail.</t>
  </si>
  <si>
    <t>Lobster/120/-300/Fish -4/Lobster/A large ocean-dwelling crustacean with a strong tail./Day^Spring Summer</t>
  </si>
  <si>
    <t>Crayfish</t>
  </si>
  <si>
    <t>A small freshwater relative of the lobster.</t>
  </si>
  <si>
    <t>Crayfish/75/-300/Fish -4/Crayfish/A small freshwater relative of the lobster./Day^Spring Summer</t>
  </si>
  <si>
    <t>Crab</t>
  </si>
  <si>
    <t>A marine crustacean with two powerful pincers.</t>
  </si>
  <si>
    <t>Crab/100/-300/Fish -4/Crab/A marine crustacean with two powerful pincers./Day^Spring Summer</t>
  </si>
  <si>
    <t>Cockle</t>
  </si>
  <si>
    <t>A common saltwater clam.</t>
  </si>
  <si>
    <t>Cockle/50/-300/Fish -4/Cockle/A common saltwater clam./Day^Spring Summer</t>
  </si>
  <si>
    <t>Mussel</t>
  </si>
  <si>
    <t>A common bivalve that often lives in clusters.</t>
  </si>
  <si>
    <t>Mussel/30/-300/Fish -4/Mussel/A common bivalve that often lives in clusters./Day^Spring Summer</t>
  </si>
  <si>
    <t>Shrimp</t>
  </si>
  <si>
    <t>A scavenger that feeds off the ocean floor. Widely prized for its meat.</t>
  </si>
  <si>
    <t>Shrimp/60/-300/Fish -4/Shrimp/A scavenger that feeds off the ocean floor. Widely prized for its meat./Day^Spring Summer</t>
  </si>
  <si>
    <t>Snail</t>
  </si>
  <si>
    <t>A wide-ranging mollusc that lives in a spiral shell.</t>
  </si>
  <si>
    <t>Snail/65/-300/Fish -4/Snail/A wide-ranging mollusc that lives in a spiral shell./Day^Spring Summer</t>
  </si>
  <si>
    <t>Periwinkle</t>
  </si>
  <si>
    <t>A tiny freshwater snail that lives in a blue shell.</t>
  </si>
  <si>
    <t>Periwinkle/20/-300/Fish -4/Periwinkle/A tiny freshwater snail that lives in a blue shell./Day^Spring Summer</t>
  </si>
  <si>
    <t>Oyster</t>
  </si>
  <si>
    <t>Constantly filters water to find food. In the process, it removes dangerous toxins from the environment.</t>
  </si>
  <si>
    <t>Oyster/40/-300/Fish -4/Oyster/Constantly filters water to find food. In the process, it removes dangerous toxins from the environment./Day^Spring Summer</t>
  </si>
  <si>
    <t>Maple Syrup</t>
  </si>
  <si>
    <t>-27</t>
  </si>
  <si>
    <t>A sweet syrup with a unique flavor.</t>
  </si>
  <si>
    <t>Maple Syrup/200/20/Basic -27/Maple Syrup/A sweet syrup with a unique flavor./drink/0 0 0 0 0 0 0 0 0 0 0/0</t>
  </si>
  <si>
    <t>Oak Resin</t>
  </si>
  <si>
    <t>A sticky, fragrant substance derived from oak sap.</t>
  </si>
  <si>
    <t>Oak Resin/150/-300/Basic -27/Oak Resin/A sticky, fragrant substance derived from oak sap.</t>
  </si>
  <si>
    <t>Pine Tar</t>
  </si>
  <si>
    <t>A pungent substance derived from pine sap.</t>
  </si>
  <si>
    <t>Pine Tar/100/-300/Basic -27/Pine Tar/A pungent substance derived from pine sap.</t>
  </si>
  <si>
    <t>Chowder</t>
  </si>
  <si>
    <t>135</t>
  </si>
  <si>
    <t>A perfect way to warm yourself after a cold night at sea.</t>
  </si>
  <si>
    <t>1440</t>
  </si>
  <si>
    <t>Chowder/135/90/Cooking -7/Chowder/A perfect way to warm yourself after a cold night at sea./food/0 1 0 0 0 0 0 0 0 0 0/1440</t>
  </si>
  <si>
    <t>Fish Stew</t>
  </si>
  <si>
    <t>It smells a lot like the sea. Tastes better, though.</t>
  </si>
  <si>
    <t>Fish Stew/175/90/Cooking -7/Fish Stew/It smells a lot like the sea. Tastes better, though./food/0 3 0 0 0 0 0 0 0 0 0/1440</t>
  </si>
  <si>
    <t>Escargot</t>
  </si>
  <si>
    <t>Butter-soaked snails cooked to perfection.</t>
  </si>
  <si>
    <t>Escargot/125/90/Cooking -7/Escargot/Butter-soaked snails cooked to perfection./food/0 2 0 0 0 0 0 0 0 0 0/1440</t>
  </si>
  <si>
    <t>Lobster Bisque</t>
  </si>
  <si>
    <t>205</t>
  </si>
  <si>
    <t>This delicate soup is a secret family recipe of Willy's.</t>
  </si>
  <si>
    <t>0 3 0 0 0 0 0 50 0 0 0</t>
  </si>
  <si>
    <t>Lobster Bisque/205/90/Cooking -7/Lobster Bisque/This delicate soup is a secret family recipe of Willy's./food/0 3 0 0 0 0 0 50 0 0 0/1440</t>
  </si>
  <si>
    <t>Maple Bar</t>
  </si>
  <si>
    <t>It's a sweet doughnut topped with a rich maple glaze.</t>
  </si>
  <si>
    <t>1 1 1 0 0 0 0 0 0 0 0</t>
  </si>
  <si>
    <t>Maple Bar/300/90/Cooking -7/Maple Bar/It's a sweet doughnut topped with a rich maple glaze./food/1 1 1 0 0 0 0 0 0 0 0/1440</t>
  </si>
  <si>
    <t>Crab Cakes</t>
  </si>
  <si>
    <t>Crab, bread crumbs, and egg formed into patties then fried to a golden brown.</t>
  </si>
  <si>
    <t>0 0 0 0 0 0 0 0 0 1 1</t>
  </si>
  <si>
    <t>Crab Cakes/275/90/Cooking -7/Crab Cakes/Crab, bread crumbs, and egg formed into patties then fried to a golden brown./food/0 0 0 0 0 0 0 0 0 1 1/1440</t>
  </si>
  <si>
    <t>Shrimp Cocktail</t>
  </si>
  <si>
    <t>A sumptuous appetizer made with freshly-caught shrimp.</t>
  </si>
  <si>
    <t>0 1 0 0 1 0 0 0 0 0 0</t>
  </si>
  <si>
    <t>860</t>
  </si>
  <si>
    <t>Shrimp Cocktail/160/90/Cooking -7/Shrimp Cocktail/A sumptuous appetizer made with freshly-caught shrimp./food/0 1 0 0 1 0 0 0 0 0 0/860</t>
  </si>
  <si>
    <t>Woodskip</t>
  </si>
  <si>
    <t>A very sensitive fish that can only live in pools deep in the forest.</t>
  </si>
  <si>
    <t>Woodskip/75/10/Fish -4/Woodskip/A very sensitive fish that can only live in pools deep in the forest./Day^Spring Summer</t>
  </si>
  <si>
    <t>Strawberry Seeds</t>
  </si>
  <si>
    <t>Plant these in spring. Takes 8 days to mature, and keeps producing strawberries after that.</t>
  </si>
  <si>
    <t>Strawberry Seeds/0/-300/Seeds -74/Strawberry Seeds/Plant these in spring. Takes 8 days to mature, and keeps producing strawberries after that.</t>
  </si>
  <si>
    <t>Jack-O-Lantern</t>
  </si>
  <si>
    <t>A whimsical fall decoration.</t>
  </si>
  <si>
    <t>Jack-O-Lantern/0/-300/Crafting -8/Jack-O-Lantern/A whimsical fall decoration.</t>
  </si>
  <si>
    <t>Rotten Plant</t>
  </si>
  <si>
    <t>Decomposing organic material. It's slimy and unpleasant.</t>
  </si>
  <si>
    <t>Rotten Plant/0/-300/Basic -20/Rotten Plant/Decomposing organic material. It's slimy and unpleasant.</t>
  </si>
  <si>
    <t>Omni Geode</t>
  </si>
  <si>
    <t>A blacksmith can break this open for you. These geodes contain a wide variety of Minerals.</t>
  </si>
  <si>
    <t>538 542 548 549 552 555 556 557 558 566 568 569 571 574 576 541 544 545 546 550 551 559 560 561 564 567 572 573 577 539 540 543 547 553 554 562 563 565 570 575 578 121 122 123</t>
  </si>
  <si>
    <t>Omni Geode/0/-300/Basic/Omni Geode/A blacksmith can break this open for you. These geodes contain a wide variety of Minerals./538 542 548 549 552 555 556 557 558 566 568 569 571 574 576 541 544 545 546 550 551 559 560 561 564 567 572 573 577 539 540 543 547 553 554 562 563 565 570 575 578 121 122 123</t>
  </si>
  <si>
    <t>There's copper ore in this stone.</t>
  </si>
  <si>
    <t>Stone/0/15/Basic/Stone/There's copper ore in this stone.</t>
  </si>
  <si>
    <t>Stone/0/15/Basic/Stone/...</t>
  </si>
  <si>
    <t>gold ore</t>
  </si>
  <si>
    <t>Stone/0/15/Basic/Stone/gold ore</t>
  </si>
  <si>
    <t>iridium ore</t>
  </si>
  <si>
    <t>Stone/0/15/Basic/Stone/iridium ore</t>
  </si>
  <si>
    <t>Slime</t>
  </si>
  <si>
    <t>A shimmering, gelatinous glob with no smell.</t>
  </si>
  <si>
    <t>Slime/5/-300/Basic -28/Slime/A shimmering, gelatinous glob with no smell.</t>
  </si>
  <si>
    <t>Bat Wing</t>
  </si>
  <si>
    <t>The material is surprisingly delicate.</t>
  </si>
  <si>
    <t>Bat Wing/15/-300/Basic -28/Bat Wing/The material is surprisingly delicate.</t>
  </si>
  <si>
    <t>Solar Essence</t>
  </si>
  <si>
    <t>The glowing face is warm to the touch.</t>
  </si>
  <si>
    <t>Solar Essence/40/-300/Basic -28/Solar Essence/The glowing face is warm to the touch.</t>
  </si>
  <si>
    <t>Void Essence</t>
  </si>
  <si>
    <t>It's quivering with dark energy.</t>
  </si>
  <si>
    <t>Void Essence/50/-300/Basic -28/Void Essence/It's quivering with dark energy.</t>
  </si>
  <si>
    <t>Mixed Seeds</t>
  </si>
  <si>
    <t>There's a little bit of everything here. Plant them and see what grows!</t>
  </si>
  <si>
    <t>Mixed Seeds/0/-300/Seeds -74/Mixed Seeds/There's a little bit of everything here. Plant them and see what grows!</t>
  </si>
  <si>
    <t>Fiber</t>
  </si>
  <si>
    <t>Raw material sourced from plants.</t>
  </si>
  <si>
    <t>Fiber/1/-300/Basic -16/Fiber/Raw material sourced from plants.</t>
  </si>
  <si>
    <t>Oil of Garlic</t>
  </si>
  <si>
    <t>Drink this and weaker monsters will avoid you.</t>
  </si>
  <si>
    <t>Oil of Garlic/1000/80/Cooking -7/Oil of Garlic/Drink this and weaker monsters will avoid you./drink/0 0 0 0 0 0 0 0 0 0 0/0</t>
  </si>
  <si>
    <t>Life Elixir</t>
  </si>
  <si>
    <t>Restores health to full.</t>
  </si>
  <si>
    <t>Life Elixir/500/80/Cooking -7/Life Elixir/Restores health to full./drink/0 0 0 0 0 0 0 0 0 0 0/0</t>
  </si>
  <si>
    <t>Wild Bait</t>
  </si>
  <si>
    <t>A unique recipe from Linus that gives you a chance to catch two fish at once.</t>
  </si>
  <si>
    <t>Wild Bait/15/-300/Basic -21/Wild Bait/A unique recipe from Linus that gives you a chance to catch two fish at once.</t>
  </si>
  <si>
    <t>Glacierfish</t>
  </si>
  <si>
    <t>Builds a nest on the underside of glaciers.</t>
  </si>
  <si>
    <t>Glacierfish/1000/10/Fish -4/Glacierfish/Builds a nest on the underside of glaciers./Day^Winter</t>
  </si>
  <si>
    <t>Battery Pack</t>
  </si>
  <si>
    <t>It's fully charged with precious energy.</t>
  </si>
  <si>
    <t>Battery Pack/500/-300/Basic -16/Battery Pack/It's fully charged with precious energy.</t>
  </si>
  <si>
    <t>Lost Axe</t>
  </si>
  <si>
    <t>Robin's been looking everywhere for it.</t>
  </si>
  <si>
    <t>Lost Axe/0/-300/Quest/Lost Axe/Robin's been looking everywhere for it.</t>
  </si>
  <si>
    <t>Lucky Purple Shorts</t>
  </si>
  <si>
    <t>Better not inspect these too closely.</t>
  </si>
  <si>
    <t>Lucky Purple Shorts/0/-300/Quest/Lucky Purple Shorts/Better not inspect these too closely.</t>
  </si>
  <si>
    <t>Berry Basket</t>
  </si>
  <si>
    <t>The fibers are stained with berry juice.</t>
  </si>
  <si>
    <t>Berry Basket/0/-300/Quest/Berry Basket/The fibers are stained with berry juice.</t>
  </si>
  <si>
    <t>Void Salmon</t>
  </si>
  <si>
    <t>A salmon, twisted by void energy. The fresh meat is jet black, but rapidly turns pink when exposed to air.</t>
  </si>
  <si>
    <t>Void Salmon/150/25/Fish -4/Void Salmon/A salmon, twisted by void energy. The fresh meat is jet black, but rapidly turns pink when exposed to air./Day^Spring Summer</t>
  </si>
  <si>
    <t>Slimejack</t>
  </si>
  <si>
    <t>He's coated in a very thick layer of slime. He keeps slipping out of your hands!</t>
  </si>
  <si>
    <t>Slimejack/100/15/Fish -4/Slimejack/He's coated in a very thick layer of slime. He keeps slipping out of your hands!/Day^Spring Summer</t>
  </si>
  <si>
    <t>Pearl</t>
  </si>
  <si>
    <t>A rare treasure from the sea.</t>
  </si>
  <si>
    <t>Pearl/2500/-300/Basic/Pearl/A rare treasure from the sea.</t>
  </si>
  <si>
    <t>Midnight Squid</t>
  </si>
  <si>
    <t>A strange and mysterious denizen of the ocean's twilight depths.</t>
  </si>
  <si>
    <t>Midnight Squid/100/15/Fish -4/Midnight Squid/A strange and mysterious denizen of the ocean's twilight depths./Day^Spring Summer</t>
  </si>
  <si>
    <t>Spook Fish</t>
  </si>
  <si>
    <t>The huge eyes can detect the faint silhouettes of prey.</t>
  </si>
  <si>
    <t>Spook Fish/220/15/Fish -4/Spook Fish/The huge eyes can detect the faint silhouettes of prey./Day^Spring Summer</t>
  </si>
  <si>
    <t>Blobfish</t>
  </si>
  <si>
    <t>This odd creature floats above the ocean floor, consuming any edible material in its path.</t>
  </si>
  <si>
    <t>Blobfish/500/15/Fish -4/Blobfish/This odd creature floats above the ocean floor, consuming any edible material in its path./Day^Spring Summer</t>
  </si>
  <si>
    <t>Wedding Ring</t>
  </si>
  <si>
    <t>An old Zuzu City tradition... It's used to ask for another farmer's hand in marriage.</t>
  </si>
  <si>
    <t>Wedding Ring/2000/-300/Ring/Wedding Ring/An old Zuzu City tradition... It's used to ask for another farmer's hand in marriage.</t>
  </si>
  <si>
    <t>Cactus Seeds</t>
  </si>
  <si>
    <t>Can only be grown indoors. Takes 12 days to mature, and then produces fruit every 3 days.</t>
  </si>
  <si>
    <t>Cactus Seeds/0/-300/Seeds -74/Cactus Seeds/Can only be grown indoors. Takes 12 days to mature, and then produces fruit every 3 days.</t>
  </si>
  <si>
    <t>Iridium Milk</t>
  </si>
  <si>
    <t>A powerful 'milk' of unknown origin...</t>
  </si>
  <si>
    <t>Iridium Milk/0/-2/Basic/Iridium Milk/A powerful 'milk' of unknown origin.../drink/0 0 0 0 0 0 0 0 0 0 0/0</t>
  </si>
  <si>
    <t>Tree Fertilizer</t>
  </si>
  <si>
    <t>Sprinkle on a wild tree to ensure rapid growth, even in winter. Doesn't work on fruit trees.</t>
  </si>
  <si>
    <t>Tree Fertilizer/10/-300/Basic -19/Tree Fertilizer/Sprinkle on a wild tree to ensure rapid growth, even in winter. Doesn't work on fruit trees.</t>
  </si>
  <si>
    <t>Dinosaur Mayonnaise</t>
  </si>
  <si>
    <t>It's thick and creamy, with a vivid green hue. It smells like grass and leather.</t>
  </si>
  <si>
    <t>Dinosaur Mayonnaise/800/-300/Basic -26/Dinosaur Mayonnaise/It's thick and creamy, with a vivid green hue. It smells like grass and leather.</t>
  </si>
  <si>
    <t>Void Ghost Pendant</t>
  </si>
  <si>
    <t>It's symoblic to the shadow people. As a gift, it signifies the desire to move in together as friends.</t>
  </si>
  <si>
    <t>Void Ghost Pendant/4500/-300/Basic/Void Ghost Pendant/It's symoblic to the shadow people. As a gift, it signifies the desire to move in together as friends.</t>
  </si>
  <si>
    <t>Movie Ticket</t>
  </si>
  <si>
    <t>Admits one to the movie theater. Giving this to a friend invites them to the movies with you.</t>
  </si>
  <si>
    <t>Movie Ticket/500/-300/Basic/Movie Ticket/Admits one to the movie theater. Giving this to a friend invites them to the movies with you.</t>
  </si>
  <si>
    <t>Crabshell Ring</t>
  </si>
  <si>
    <t>The top of the ring is made from enchanted crab shell.</t>
  </si>
  <si>
    <t>Crabshell Ring/2000/-300/Ring/Crabshell Ring/The top of the ring is made from enchanted crab shell.</t>
  </si>
  <si>
    <t>Napalm Ring</t>
  </si>
  <si>
    <t>When you defeat an enemy, they explode.</t>
  </si>
  <si>
    <t>Napalm Ring/2000/-300/Ring/Napalm Ring/When you defeat an enemy, they explode.</t>
  </si>
  <si>
    <t>Roe</t>
  </si>
  <si>
    <t>Fresh fish eggs. These can be aged in a preserves jar to bring out more flavor.</t>
  </si>
  <si>
    <t>Roe/30/20/Basic -23/Roe/Fresh fish eggs. These can be aged in a preserves jar to bring out more flavor.</t>
  </si>
  <si>
    <t>Squid Ink</t>
  </si>
  <si>
    <t>Squid use this ink to confuse would-be predators.</t>
  </si>
  <si>
    <t>Squid Ink/110/-300/Basic -23/Squid Ink/Squid use this ink to confuse would-be predators.</t>
  </si>
  <si>
    <t>Tea Leaves</t>
  </si>
  <si>
    <t>The young leaves of the tea plant. Can be brewed into the popular, energizing beverage.</t>
  </si>
  <si>
    <t>Tea Leaves/50/-300/Basic -75/Tea Leaves/The young leaves of the tea plant. Can be brewed into the popular, energizing beverage.</t>
  </si>
  <si>
    <t>Event ID list from both base game and mods to help prevent conflicts. One suggestion for new modders is to use 8- or 9-digit numbers where the first 4 digits correspond to Nexus mod id. Mods updated 17Sep2019</t>
  </si>
  <si>
    <t>Source</t>
  </si>
  <si>
    <t>File / Location</t>
  </si>
  <si>
    <t>Event ID</t>
  </si>
  <si>
    <t>Brief Description</t>
  </si>
  <si>
    <t>Preconditions (Base Game Events Only)</t>
  </si>
  <si>
    <t>Base Game (1.3)</t>
  </si>
  <si>
    <t>ArchaeologyHouse</t>
  </si>
  <si>
    <t>First museum donation</t>
  </si>
  <si>
    <t>n somethingToDonate</t>
  </si>
  <si>
    <t>SeedShop</t>
  </si>
  <si>
    <t>Abigail 2H (video game)</t>
  </si>
  <si>
    <t>f Abigail 500/p Abigail/d Sat</t>
  </si>
  <si>
    <t>Mountain</t>
  </si>
  <si>
    <t>Abigail 4H (playing flute)</t>
  </si>
  <si>
    <t>f Abigail 1000/w rainy/t 1200 1900/z winter</t>
  </si>
  <si>
    <t>Abigail 8H (spirit board)</t>
  </si>
  <si>
    <t>f Abigail 2000/p Abigail/t 2000 2200/n abbySpiritBoard</t>
  </si>
  <si>
    <t>Town</t>
  </si>
  <si>
    <t>Abigail 6H (graveyard)</t>
  </si>
  <si>
    <t>f Abigail 1500/t 2100 2400/w sunny</t>
  </si>
  <si>
    <t>Farm</t>
  </si>
  <si>
    <t>Abigail visit after Ouija Board thing</t>
  </si>
  <si>
    <t>e 3/v Abigail</t>
  </si>
  <si>
    <t>ScienceHouse</t>
  </si>
  <si>
    <t>Maru 2H (lab)</t>
  </si>
  <si>
    <t>f Maru 500/p Maru</t>
  </si>
  <si>
    <t>Hospital</t>
  </si>
  <si>
    <t>Maru 4H (broken sample)</t>
  </si>
  <si>
    <t>f Maru 1000/p Maru</t>
  </si>
  <si>
    <t>Maru 6H (telescope)</t>
  </si>
  <si>
    <t>f Maru 1500/w sunny/t 2100 2340</t>
  </si>
  <si>
    <t>Maru 8H (shock)</t>
  </si>
  <si>
    <t>f Maru 2000/p Maru</t>
  </si>
  <si>
    <t>Maru 10H (MarILDA)</t>
  </si>
  <si>
    <t>f Maru 2500/t 900 1600</t>
  </si>
  <si>
    <t>HaleyHouse</t>
  </si>
  <si>
    <t>Haley 2H (cleaning under the cushions)</t>
  </si>
  <si>
    <t>f Haley 500/p Haley/p Emily</t>
  </si>
  <si>
    <t>Haley 4H (opening a jar)</t>
  </si>
  <si>
    <t>f Haley 1000/p Haley</t>
  </si>
  <si>
    <t>Beach</t>
  </si>
  <si>
    <t>Haley 6H (Lost Bracelet)</t>
  </si>
  <si>
    <t>f Haley 1500/z winter/t 1000 1600</t>
  </si>
  <si>
    <t>Forest</t>
  </si>
  <si>
    <t>Haley 8H (cow photos)</t>
  </si>
  <si>
    <t>f Haley 2000/z winter/t 1000 1600/w sunny</t>
  </si>
  <si>
    <t>Haley 10H (darkroom)</t>
  </si>
  <si>
    <t>f Haley 2500/p Haley</t>
  </si>
  <si>
    <t>Pierre 6H (secret stash)</t>
  </si>
  <si>
    <t>f Pierre 1500/p Pierre</t>
  </si>
  <si>
    <t>Caroline 6H (arguing with Abigail)</t>
  </si>
  <si>
    <t>f Caroline 1500/p Caroline/p Abigail</t>
  </si>
  <si>
    <t>JoshHouse</t>
  </si>
  <si>
    <t>George 6H (discusses accident)</t>
  </si>
  <si>
    <t>f George 1500/p George</t>
  </si>
  <si>
    <t>Evelyn 4H (cookie recipe)</t>
  </si>
  <si>
    <t>f Evelyn 1000/p Evelyn</t>
  </si>
  <si>
    <t>Alex 2H (Catch on Beach)</t>
  </si>
  <si>
    <t>f Alex 500/z winter/p Alex/w sunny</t>
  </si>
  <si>
    <t>Alex 5H (can't read)</t>
  </si>
  <si>
    <t>f Alex 1250/p Alex</t>
  </si>
  <si>
    <t>Demetrius 6H (tomato a fruit?)</t>
  </si>
  <si>
    <t>f Demetrius 1500/p Demetrius/p Robin</t>
  </si>
  <si>
    <t>Linus 4H (visit tent, get wild bait)</t>
  </si>
  <si>
    <t>f Linus 1000/w sunny/t 2000 2400</t>
  </si>
  <si>
    <t>SebastianRoom</t>
  </si>
  <si>
    <t>Sebastian 6H (role play game)</t>
  </si>
  <si>
    <t>f Sebastian 1500/p Sebastian</t>
  </si>
  <si>
    <t>Sebastian 8H (on dock in rain, shares umbrella)</t>
  </si>
  <si>
    <t>f Sebastian 2000/t 1200 2300/w rainy</t>
  </si>
  <si>
    <t>Robin 6H (flute &amp; drum blueprints)</t>
  </si>
  <si>
    <t>f Robin 1500/p Robin</t>
  </si>
  <si>
    <t>Penny 2H (George mailbox)</t>
  </si>
  <si>
    <t>f Penny 500/t 900 1400/w sunny</t>
  </si>
  <si>
    <t>Trailer</t>
  </si>
  <si>
    <t>Penny 4H (cleaning)</t>
  </si>
  <si>
    <t>f Penny 1000/p Penny</t>
  </si>
  <si>
    <t>Penny 6H (cooking)</t>
  </si>
  <si>
    <t>f Penny 1500/p Penny</t>
  </si>
  <si>
    <t>BathHouse_Pool</t>
  </si>
  <si>
    <t>Penny 10H (Spa pool)</t>
  </si>
  <si>
    <t>f Penny 2500/t 1900 2400/n pennySpa</t>
  </si>
  <si>
    <t>ElliottHouse</t>
  </si>
  <si>
    <t>Elliott 2H - choose book genre</t>
  </si>
  <si>
    <t>f Elliott 500/p Elliott</t>
  </si>
  <si>
    <t>Saloon</t>
  </si>
  <si>
    <t>Elliott 4H (saloon)</t>
  </si>
  <si>
    <t>f Elliott 1000/p Gus/t 1500 2200</t>
  </si>
  <si>
    <t>Elliott 10H (boat ride)</t>
  </si>
  <si>
    <t>f Elliott 2500/w sunny/t 700 1300</t>
  </si>
  <si>
    <t>SamHouse</t>
  </si>
  <si>
    <t>Sam 2H (band practice)</t>
  </si>
  <si>
    <t>f Sam 500/p Sam</t>
  </si>
  <si>
    <t>Sam 6H (skateboard trick)</t>
  </si>
  <si>
    <t>f Sam 1500/t 1200 1600/w sunny</t>
  </si>
  <si>
    <t>Sam 4H (dropped egg)</t>
  </si>
  <si>
    <t>f Sam 1000/p Sam</t>
  </si>
  <si>
    <t>Sam pre8H (invite to band performance)</t>
  </si>
  <si>
    <t>f Sam 2000/t 600 800/e 44</t>
  </si>
  <si>
    <t>LeahHouse</t>
  </si>
  <si>
    <t>Leah 2H (sculpting)</t>
  </si>
  <si>
    <t>f Leah 500/p Leah</t>
  </si>
  <si>
    <t>Leah 4H (phone call)</t>
  </si>
  <si>
    <t>f Leah 1000/p Leah</t>
  </si>
  <si>
    <t>Leah 6H (picking fruit from tree)</t>
  </si>
  <si>
    <t>f Leah 1500/p Leah/z winter</t>
  </si>
  <si>
    <t>Leah 8H (art show)</t>
  </si>
  <si>
    <t>e 55/t 1500 1700</t>
  </si>
  <si>
    <t>Leah 10H (picnic)</t>
  </si>
  <si>
    <t>f Leah 2500/t 1100 1600/z winter</t>
  </si>
  <si>
    <t>Leah pre8H (invitation to art show)</t>
  </si>
  <si>
    <t>f Leah 2000/t 600 800/z winter/n LeahArtShowSuggestion</t>
  </si>
  <si>
    <t>Harvey 2H (George checkup)</t>
  </si>
  <si>
    <t>f Harvey 500/p George</t>
  </si>
  <si>
    <t>Harvey 4H (check up)</t>
  </si>
  <si>
    <t>f Harvey 1000/p Harvey</t>
  </si>
  <si>
    <t>Harvey 6H (aerobics)</t>
  </si>
  <si>
    <t>f Harvey 1500/t 1100 1500</t>
  </si>
  <si>
    <t>Kent back in town</t>
  </si>
  <si>
    <t>y 2/t 600 1800</t>
  </si>
  <si>
    <t>Demetrius cave choices</t>
  </si>
  <si>
    <t>m 25000/t 600 1200</t>
  </si>
  <si>
    <t>Gunther gives key</t>
  </si>
  <si>
    <t>e 295672/t 600 700</t>
  </si>
  <si>
    <t>SandyHouse</t>
  </si>
  <si>
    <t>Sandy first meeting</t>
  </si>
  <si>
    <t>m 10</t>
  </si>
  <si>
    <t>letter mom1</t>
  </si>
  <si>
    <t>m 5000/g male/x mom1</t>
  </si>
  <si>
    <t>letter mom2</t>
  </si>
  <si>
    <t>m 15000/g male/x mom2</t>
  </si>
  <si>
    <t>letter mom3</t>
  </si>
  <si>
    <t>m 32000/g male/x mom3</t>
  </si>
  <si>
    <t>letter mom4</t>
  </si>
  <si>
    <t>m 120000/g male/x mom4</t>
  </si>
  <si>
    <t>letter dad1</t>
  </si>
  <si>
    <t>m 5000/g female/x dad1</t>
  </si>
  <si>
    <t>letter dad2</t>
  </si>
  <si>
    <t>m 15000/g female/x dad2</t>
  </si>
  <si>
    <t>letter dad3</t>
  </si>
  <si>
    <t>m 32000/g female/x dad3</t>
  </si>
  <si>
    <t>letter dad4</t>
  </si>
  <si>
    <t>m 120000/g female/x dad4</t>
  </si>
  <si>
    <t>letter newsstory</t>
  </si>
  <si>
    <t>m 27000/x newsstory</t>
  </si>
  <si>
    <t>Marnie pre3H (asks for cave carrot)</t>
  </si>
  <si>
    <t>f Marnie 750/t 600 930</t>
  </si>
  <si>
    <t>AnimalShop</t>
  </si>
  <si>
    <t>Marnie 3H (cave carrot delivery)</t>
  </si>
  <si>
    <t>e 91/i 78/t 900 1700</t>
  </si>
  <si>
    <t>Jodi pre4H (invites to dinner)</t>
  </si>
  <si>
    <t>f Jodi 1000/t 600 930/d Tue Wed Thu Fri Sat Sun</t>
  </si>
  <si>
    <t>Jodi 4H (dinner; without Kent)</t>
  </si>
  <si>
    <t>e 93/k 95/t 1800 1950/i 136/y 1</t>
  </si>
  <si>
    <t>Jodi 4H (dinner; with Kent)</t>
  </si>
  <si>
    <t>e 93/k 94/t 1800 1950/i 136/y 2</t>
  </si>
  <si>
    <t>Gus 4H (Pam's bar tab)</t>
  </si>
  <si>
    <t>f Gus 1000/f Pam 500/p Gus</t>
  </si>
  <si>
    <t>Clint 3H (advice)</t>
  </si>
  <si>
    <t>f Clint 750/t 1900 2300/d Tue Wed Thu Fri Sat Sun</t>
  </si>
  <si>
    <t>Kent 3H (popcorn)</t>
  </si>
  <si>
    <t>f Kent 750/p Kent/p Jodi</t>
  </si>
  <si>
    <t>Clint 6H (ask Emily to carnival)</t>
  </si>
  <si>
    <t>f Clint 1500/e 97/k 2123243/k 2123343/o Emily/t 900 1830/a 0 90</t>
  </si>
  <si>
    <t>Pierre visits, new seeds for year 2</t>
  </si>
  <si>
    <t>z spring/z summer/z fall/d Mon Tue Wed Thu Fri Sat/y 1</t>
  </si>
  <si>
    <t>WizardHouse</t>
  </si>
  <si>
    <t>Wizard cauldron - read Junimo notes</t>
  </si>
  <si>
    <t>n seenJunimoNote</t>
  </si>
  <si>
    <t>letter Pierre begins stocking fertilizer</t>
  </si>
  <si>
    <t>u 15/x fertilizers</t>
  </si>
  <si>
    <t>letter Pierre adds second tier fertilizers</t>
  </si>
  <si>
    <t>y 2/x fertilizers2</t>
  </si>
  <si>
    <t>BusStop</t>
  </si>
  <si>
    <t>Robin greets farmer on first arrival</t>
  </si>
  <si>
    <t>u 0</t>
  </si>
  <si>
    <t>Mine</t>
  </si>
  <si>
    <t>Marlon gives rusty sword</t>
  </si>
  <si>
    <t>t 600 2600</t>
  </si>
  <si>
    <t>Penny 8H (field trip)</t>
  </si>
  <si>
    <t>f Penny 2000/t 900 1600</t>
  </si>
  <si>
    <t>Community Center completion ceremony</t>
  </si>
  <si>
    <t>n ccFishTank/n ccBulletin/n ccPantry/n ccVault/n ccBoilerRoom/n ccCraftsRoom/l jojaFishTank/l jojaPantry/l jojaVault/l jojaBoilerRoom/l jojaCraftsRoom/l JojaMember/w sunny</t>
  </si>
  <si>
    <t>1.3b All girls 10H (cold shoulder)</t>
  </si>
  <si>
    <t>f Haley 2500/f Emily 2500/f Penny 2500/f Abigail 2500/f Leah 2500/f Maru 2500/o Abigail/o Penny/o Leah/o Emily/o Maru/o Haley/o Shane/o Harvey/o Sebastian/o Sam/o Elliott/o Alex/e 38/e 2123343/e 10/e 901756/e 54/e 15/k 195019</t>
  </si>
  <si>
    <t>1.3b All boys 10H (cold shoulder)</t>
  </si>
  <si>
    <t>f Shane 2500/f Sebastian 2500/f Sam 2500/f Harvey 2500/f Alex 2500/f Elliott 2500/o Abigail/o Penny/o Leah/o Emily/o Maru/o Haley/o Shane/o Harvey/o Sebastian/o Sam/o Elliott/o Alex/e 911526/e 528052/e 9581348/e 43/e 384882/e 233104/k 195099</t>
  </si>
  <si>
    <t>1.3b All girls 10H (gossip -- rabbit's foot)</t>
  </si>
  <si>
    <t>f Haley 2500/f Emily 2500/f Penny 2500/f Abigail 2500/f Leah 2500/f Maru 2500/o Abigail/o Penny/o Leah/o Emily/o Maru/o Haley/o Shane/o Harvey/o Sebastian/o Sam/o Elliott/o Alex/e 38/e 2123343/e 10/e 901756/e 54/e 15/i 446/k 195012</t>
  </si>
  <si>
    <t>1.3b All boys 10H (pool -- rabbit's foot)</t>
  </si>
  <si>
    <t>f Shane 2500/f Sebastian 2500/f Sam 2500/f Harvey 2500/f Alex 2500/f Elliott 2500/o Abigail/o Penny/o Leah/o Emily/o Maru/o Haley/o Shane/o Harvey/o Sebastian/o Sam/o Elliott/o Alex/e 911526/e 528052/e 9581348/e 43/e 384882/e 233104/i 446/k 195013</t>
  </si>
  <si>
    <t>Sam 10H (sneak into room)</t>
  </si>
  <si>
    <t>f Sam 2500/t 2000 2400/w sunny/n samMessage</t>
  </si>
  <si>
    <t>Alex 8H (remembering mother)</t>
  </si>
  <si>
    <t>f Alex 2000/p Alex/w sunny</t>
  </si>
  <si>
    <t>Jas &amp; Vincent at the sewer entrance</t>
  </si>
  <si>
    <t>j 10/t 900 1600/d Tue Wed Fri Sat</t>
  </si>
  <si>
    <t>321777</t>
  </si>
  <si>
    <t>No event script and not in any event files. It is hardcoded to be assigned when a player requests a re-evaluation at grandpa's shrine. The eventsSeen flag for this ID gets removed after a re-evaluation event.</t>
  </si>
  <si>
    <t>1.3b Linus 8H</t>
  </si>
  <si>
    <t>f Linus 2000/w sunny/t 600 1700/a 12 26</t>
  </si>
  <si>
    <t>Sebastian 10H (bike ride)</t>
  </si>
  <si>
    <t>f Sebastian 2500/t 2000 2400</t>
  </si>
  <si>
    <t>Sebastian 4H (working on bike)</t>
  </si>
  <si>
    <t>f Sebastian 1000/t 1100 1700</t>
  </si>
  <si>
    <t>Willy gives gold pan</t>
  </si>
  <si>
    <t>n ccFishTank</t>
  </si>
  <si>
    <t>Return magic ink to wizard</t>
  </si>
  <si>
    <t>n hasPickedUpMagicInk</t>
  </si>
  <si>
    <t>Elliott playing piano (6H)</t>
  </si>
  <si>
    <t>f Elliott 1500/p Elliott</t>
  </si>
  <si>
    <t>Emily 4H (injured bird)</t>
  </si>
  <si>
    <t>f Emily 1000/e 471942/w sunny/z winter</t>
  </si>
  <si>
    <t>Emily 2H (dream)</t>
  </si>
  <si>
    <t>f Emily 500/p Emily</t>
  </si>
  <si>
    <t>Joja Community Development completion ceremony</t>
  </si>
  <si>
    <t>J/w sunny</t>
  </si>
  <si>
    <t>Linus digging through George's trash</t>
  </si>
  <si>
    <t>w sunny/f Linus 50/j 7/t 2000 2400</t>
  </si>
  <si>
    <t>Trailer_big</t>
  </si>
  <si>
    <t>1.3b Pam 9H</t>
  </si>
  <si>
    <t>f Pam 2250/A pamHouseUpgrade/A pamHouseUpgradeAnonymous/Hn pamHouseUpgrade</t>
  </si>
  <si>
    <t>1.3b Krobus winter event</t>
  </si>
  <si>
    <t>a 0 23/t 600 1600/z spring/z fall/z summer</t>
  </si>
  <si>
    <t>Railroad</t>
  </si>
  <si>
    <t>Harvey 10H (balloon ride)</t>
  </si>
  <si>
    <t>f Harvey 2500/t 900 1700/n harveyBalloon</t>
  </si>
  <si>
    <t>Wizard Dark Talisman</t>
  </si>
  <si>
    <t>C</t>
  </si>
  <si>
    <t>FarmHouse</t>
  </si>
  <si>
    <t>Grandpa ghost after automatic evaluation</t>
  </si>
  <si>
    <t>y 3</t>
  </si>
  <si>
    <t>Grandpa ghost after manual reevaluation</t>
  </si>
  <si>
    <t>e 321777/t 600 620</t>
  </si>
  <si>
    <t>Harvey 8H (airplane radio)</t>
  </si>
  <si>
    <t>f Harvey 2000</t>
  </si>
  <si>
    <t>Leah 8H (for online)</t>
  </si>
  <si>
    <t>f Leah 2000/p Leah/n LeahInternet</t>
  </si>
  <si>
    <t>1.3b Pam House Upgrade</t>
  </si>
  <si>
    <t>Hn pamHouseUpgrade[/o Penny]</t>
  </si>
  <si>
    <t>Lewis unlocks Community Center</t>
  </si>
  <si>
    <t>j 4/t 800 1300/w sunny/a 0 54</t>
  </si>
  <si>
    <t>Shane 2H (drinking on the pier)</t>
  </si>
  <si>
    <t>f Shane 500/t 2000 2400</t>
  </si>
  <si>
    <t>Lewis &amp; Marnie 6H (discussing relationship)</t>
  </si>
  <si>
    <t>f Lewis 1500/f Marnie 1500/t 1900 2300/w sunny</t>
  </si>
  <si>
    <t>Marlon after slime hutch</t>
  </si>
  <si>
    <t>n slimeHutchBuilt</t>
  </si>
  <si>
    <t>Sewer</t>
  </si>
  <si>
    <t>Dwarf and Krobus fight</t>
  </si>
  <si>
    <t>f Dwarf 50/n CF_Sewer</t>
  </si>
  <si>
    <t>1.3b Willy6H</t>
  </si>
  <si>
    <t>t 600 1710/f Willy 1500</t>
  </si>
  <si>
    <t>Sam 3H (with Vinny at beach, talking about father)</t>
  </si>
  <si>
    <t>f Sam 750/w sunny/t 700 1500/z winter/y 1</t>
  </si>
  <si>
    <t>Meet Willy for first time, receive Bamboo Pole</t>
  </si>
  <si>
    <t>t 600 1710/j 1</t>
  </si>
  <si>
    <t>Shane 7H (video commercial)</t>
  </si>
  <si>
    <t>f Shane 1750/f Clint 500/f Emily 500/t 1000 1600/w sunny</t>
  </si>
  <si>
    <t>Marnie stray dog</t>
  </si>
  <si>
    <t>m 1000/t 600 930/d Mon Tue Thu Sat Sun/w sunny/h dog</t>
  </si>
  <si>
    <t>1.3b Evelyn gives garden pot &amp; recipe</t>
  </si>
  <si>
    <t>t 600 1130/Hn ccPantry/A cc_Greenhouse/w sunny</t>
  </si>
  <si>
    <t>Abigail 10H (bats)</t>
  </si>
  <si>
    <t>f Abigail 2500/t 1700 2400/o Abigail</t>
  </si>
  <si>
    <t>Alex 10H (dinner)</t>
  </si>
  <si>
    <t>f Alex 2500/t 1900 2200/n joshMessage</t>
  </si>
  <si>
    <t>Emily 6H (dance)</t>
  </si>
  <si>
    <t>e 463391/f Emily 1500/p Emily</t>
  </si>
  <si>
    <t>Leah 6H (gives sculpture)</t>
  </si>
  <si>
    <t>t 600 1130/f Leah 1500/w sunny</t>
  </si>
  <si>
    <t>Clint furnace blueprint</t>
  </si>
  <si>
    <t>t 600 1130/n copperFound</t>
  </si>
  <si>
    <t>Marnie stray cat</t>
  </si>
  <si>
    <t>m 1000/t 600 930/d Mon Tue Thu Sat Sun/w sunny/h cat</t>
  </si>
  <si>
    <t>Elliott's 8H book reading</t>
  </si>
  <si>
    <t>f Elliott 2000/t 1300 1900/n elliottReading</t>
  </si>
  <si>
    <t>Emily letter invitation to clothing therapy</t>
  </si>
  <si>
    <t>e 917409/f Emily 2000/x EmilyClothingTherapy</t>
  </si>
  <si>
    <t>Emily letter invitation to camping</t>
  </si>
  <si>
    <t>e 2123243/f Emily 2502/w sunny/D Emily/x EmilyCamping</t>
  </si>
  <si>
    <t>Shane post6H (apology after hospital event)</t>
  </si>
  <si>
    <t>e 3910975/t 600 800</t>
  </si>
  <si>
    <t>Alex 6H (weightlifting)</t>
  </si>
  <si>
    <t>f Alex 1500/p Alex</t>
  </si>
  <si>
    <t>Woods</t>
  </si>
  <si>
    <t>1.3b Bear (Maple Syrup)</t>
  </si>
  <si>
    <t>S 23/i 724/t 600 1900</t>
  </si>
  <si>
    <t>ManorHouse</t>
  </si>
  <si>
    <t>Emily 8H (clothing therapy)</t>
  </si>
  <si>
    <t>e 2111194</t>
  </si>
  <si>
    <t>Emily 10H (camping)</t>
  </si>
  <si>
    <t>e 2111294/t 2200 2540/w sunny/F/D Emily</t>
  </si>
  <si>
    <t>Shane pre10H (invites to gridball game)</t>
  </si>
  <si>
    <t>e 3900074/t 600 630/f Shane 2500/D Shane</t>
  </si>
  <si>
    <t>Candle lighting scene for grandpa's shrine</t>
  </si>
  <si>
    <t>y 3/H</t>
  </si>
  <si>
    <t>trigger for Alex 10H letter (dinner at saloon)</t>
  </si>
  <si>
    <t>f Alex 2502/x joshMessage</t>
  </si>
  <si>
    <t>trigger for Sam 10H letter (visit house)</t>
  </si>
  <si>
    <t>f Sam 2502/x samMessage</t>
  </si>
  <si>
    <t>trigger for Harvey 10H letter (balloon ride)</t>
  </si>
  <si>
    <t>f Harvey 2502/x harveyBalloon</t>
  </si>
  <si>
    <t>trigger for Elliott 10H letter (boat ride)</t>
  </si>
  <si>
    <t>f Elliott 2502/x elliottBoat</t>
  </si>
  <si>
    <t>trigger for Elliott 8H letter (book reading)</t>
  </si>
  <si>
    <t>f Elliott 2002/x elliottReading</t>
  </si>
  <si>
    <t>trigger for Penny 10H letter (spa)</t>
  </si>
  <si>
    <t>f Penny 2505/x pennySpa</t>
  </si>
  <si>
    <t>trigger for Abigail letter (spirit board)</t>
  </si>
  <si>
    <t>f Abigail 2010/x abbySpiritBoard</t>
  </si>
  <si>
    <t>Alex 4H (Dusty the dog)</t>
  </si>
  <si>
    <t>f Alex 1000/t 900 1600</t>
  </si>
  <si>
    <t>Sebastian 2H (working at computer)</t>
  </si>
  <si>
    <t>f Sebastian 500/p Sebastian</t>
  </si>
  <si>
    <t>Morris offers 50% off coupons</t>
  </si>
  <si>
    <t>j 15</t>
  </si>
  <si>
    <t>Pierre letter new hours</t>
  </si>
  <si>
    <t>e 191393/x pierreHours</t>
  </si>
  <si>
    <t>Shane 8H - blue chicken reveal</t>
  </si>
  <si>
    <t>f Shane 2000/e 2118991/p Shane</t>
  </si>
  <si>
    <t>Shane 4H (passed out in room)</t>
  </si>
  <si>
    <t>f Shane 1000</t>
  </si>
  <si>
    <t>Shane 6.8H (cuts back on drinking and buys Jas a gift)</t>
  </si>
  <si>
    <t>f Shane 1700/e 3910975/p Shane</t>
  </si>
  <si>
    <t>Shane 6H (cliffside)</t>
  </si>
  <si>
    <t>f Shane 1500/e 3910674/t 900 2000/w rainy</t>
  </si>
  <si>
    <t>1.3b Jas &amp; Vincent 8H (spring onion)</t>
  </si>
  <si>
    <t>f Vincent 2000/f Jas 2000/t 600 1700/z summer/z fall/z winter/w sunny</t>
  </si>
  <si>
    <t>Sam 8H (band performance)</t>
  </si>
  <si>
    <t>e 47/t 1600 1900</t>
  </si>
  <si>
    <t>Shane 10H (gridball)</t>
  </si>
  <si>
    <t>e 2128292/t 1600 1800</t>
  </si>
  <si>
    <t>Base Game (1.4)</t>
  </si>
  <si>
    <t>Sunroom</t>
  </si>
  <si>
    <t>Caroline 2H (Tea)</t>
  </si>
  <si>
    <t>t 900 1700/w sunny (Note: Need 2H to enter room)</t>
  </si>
  <si>
    <t>(Code)</t>
  </si>
  <si>
    <t>TrashBear Cleanup</t>
  </si>
  <si>
    <t>Initial appearance: "Game1.year &gt; 2 &amp;&amp; !Game1.isRaining" Cleanup event happens after 4 items given</t>
  </si>
  <si>
    <t>Gus 5H (mini jukebox)</t>
  </si>
  <si>
    <t>t 600 1130/w sunny/f Gus 1250</t>
  </si>
  <si>
    <t>Emily Tailoring Intro (not married)</t>
  </si>
  <si>
    <t>t 600 1130/n clothFound/o Emily/w sunny</t>
  </si>
  <si>
    <t>Emily Tailoring Intro (married)</t>
  </si>
  <si>
    <t>t 600 1130/n clothFound/O Emily/w sunny</t>
  </si>
  <si>
    <t>Leah 14H Pt 2</t>
  </si>
  <si>
    <t>e 3911124/O Leah/w sunny/t 1130 1400/A leahPaint</t>
  </si>
  <si>
    <t>Leah 14H Pt 1</t>
  </si>
  <si>
    <t>f Leah 3500/O Leah/t 500 820/w sunny/z winter/d Sun</t>
  </si>
  <si>
    <t>Elliott 14H Pt 1</t>
  </si>
  <si>
    <t>f Elliott 3500/O Elliott/t 500 1500/p Elliott/U 8</t>
  </si>
  <si>
    <t>Elliott 14H Letter 1</t>
  </si>
  <si>
    <t>e 3912125/A ElliottGone1/x elliottLetter1 true</t>
  </si>
  <si>
    <t>Elliott 14H Letter 2</t>
  </si>
  <si>
    <t>e 3912126/A ElliottGone2/n elliottLetter1/x elliottLetter2 true</t>
  </si>
  <si>
    <t>Elliott 14H Letter 3</t>
  </si>
  <si>
    <t>e 3912127/A ElliottGone3/n elliottLetter2/x elliottLetter3 true</t>
  </si>
  <si>
    <t>Elliott 14H Letter 4</t>
  </si>
  <si>
    <t>e 3912128/A ElliottGone4/n elliottLetter3/x elliottLetter4 true</t>
  </si>
  <si>
    <t>Elliott 14H Letter 5</t>
  </si>
  <si>
    <t>e 3912129/A ElliottGone5/n elliottLetter4/x elliottLetter5 true</t>
  </si>
  <si>
    <t>Elliott 14H Letter 6</t>
  </si>
  <si>
    <t>e 3912130/A ElliottGone6/n elliottLetter5/x elliottLetter6 true</t>
  </si>
  <si>
    <t>Elliott 14H Pt 2</t>
  </si>
  <si>
    <t>e 3912126/O Elliott/A elliottGone</t>
  </si>
  <si>
    <t>Shane 14H Pt 1</t>
  </si>
  <si>
    <t>f Shane 3500/O Shane/d Fri/t 800 1700</t>
  </si>
  <si>
    <t>Shane 14H Pt 2</t>
  </si>
  <si>
    <t>e 3917584/O Shane/A shaneSaloon1</t>
  </si>
  <si>
    <t>Shane 14H Pt 3</t>
  </si>
  <si>
    <t>e 3917585/O Shane/A shaneSaloon2</t>
  </si>
  <si>
    <t>Alex 14H Pt 1</t>
  </si>
  <si>
    <t>f Alex 3500/O Alex/t 500 820/M 5000/d Sun/y 2</t>
  </si>
  <si>
    <t>Alex 14H Pt 2</t>
  </si>
  <si>
    <t>n gaveAlexMoney/O Alex/d Mon/d Tue/d Wed/d Thu/d Fri/d Sat</t>
  </si>
  <si>
    <t>Alex 14H Pt 3</t>
  </si>
  <si>
    <t>n saloonSportsRoom/O Alex</t>
  </si>
  <si>
    <t>Emily 14H Pt 1</t>
  </si>
  <si>
    <t>f Emily 3500/O Emily/t 500 820</t>
  </si>
  <si>
    <t>Emily 14H Pt 2</t>
  </si>
  <si>
    <t>f Emily 3500/O Emily/n emilyFiber/A emilyFiber/t 2000 2400/p Emily</t>
  </si>
  <si>
    <t>Harvey 14H</t>
  </si>
  <si>
    <t>f Harvey 3500/O Harvey/t 2000 2400/p Harvey/L</t>
  </si>
  <si>
    <t>Maru 14H Pt 1</t>
  </si>
  <si>
    <t>f Maru 3500/O Maru/t 610 1700/p Maru/d Sun/z winter</t>
  </si>
  <si>
    <t>Sam 14H Pt 1</t>
  </si>
  <si>
    <t>f Sam 3500/O Sam/t 610 1700/p Sam/L</t>
  </si>
  <si>
    <t>Sam 14H Pt 2</t>
  </si>
  <si>
    <t>e 3918600/O Sam/t 610 1700/A samJob1/p Sam/L</t>
  </si>
  <si>
    <t>Sam 14H Pt 3</t>
  </si>
  <si>
    <t>e 3918601/O Sam/t 610 1700/A samJob2/p Sam/L</t>
  </si>
  <si>
    <t>Sam 14H Pt 4</t>
  </si>
  <si>
    <t>e 3918602/O Sam/t 610 1700/A samJob3/p Sam/L</t>
  </si>
  <si>
    <t>Penny 14H Pt 2</t>
  </si>
  <si>
    <t>e 4325434/O Penny/A pennyRedecorating/l noQuilt</t>
  </si>
  <si>
    <t>Penny 14H Pt 1</t>
  </si>
  <si>
    <t>f Penny 3500/O Penny/t 1500 1900/p Penny</t>
  </si>
  <si>
    <t>Maru 14H Pt 2</t>
  </si>
  <si>
    <t>e 3917666/O Maru/w sunny/t 2200 2500</t>
  </si>
  <si>
    <t>Haley 14H Pt 1</t>
  </si>
  <si>
    <t>f Haley 3500/O Haley/t 800 1500/w sunny</t>
  </si>
  <si>
    <t>Haley 14H Pt 3</t>
  </si>
  <si>
    <t>e 8675611/O Haley/A haleyCakewalk2/t 600 1500/w sunny/i 220</t>
  </si>
  <si>
    <t>Backwoods</t>
  </si>
  <si>
    <t>Abigail 14H</t>
  </si>
  <si>
    <t>f Abigail 3500/O Abigail/t 610 1700</t>
  </si>
  <si>
    <t>Krobus 14H</t>
  </si>
  <si>
    <t>t 2000 2500/f Krobus 3500/w sunny</t>
  </si>
  <si>
    <t>Haley 14H Pt 2</t>
  </si>
  <si>
    <t>e 6184643/O Haley/A haleyCakewalk1/t 620 1700/p Haley</t>
  </si>
  <si>
    <t>Sebastian 14H Pt 1</t>
  </si>
  <si>
    <t>O Sebastian/f Sebastian 3500/w rainy/t 600 1900</t>
  </si>
  <si>
    <t>Sebastian 14H Pt 2</t>
  </si>
  <si>
    <t>e 9333219/O Sebastian/A sebastianFrog/t 620 1900</t>
  </si>
  <si>
    <t>59443123</t>
  </si>
  <si>
    <t>Shane 9H</t>
  </si>
  <si>
    <t>59443124</t>
  </si>
  <si>
    <t>Shane 10H Part 1</t>
  </si>
  <si>
    <t>59443125</t>
  </si>
  <si>
    <t>Shane 10H Part 2</t>
  </si>
  <si>
    <t>59443143</t>
  </si>
  <si>
    <t>Shane 10H Other</t>
  </si>
  <si>
    <t>500100</t>
  </si>
  <si>
    <t>Abigail 3H</t>
  </si>
  <si>
    <t>500200</t>
  </si>
  <si>
    <t>Abigail 5H</t>
  </si>
  <si>
    <t>500300</t>
  </si>
  <si>
    <t>Abigail 7H</t>
  </si>
  <si>
    <t>500400</t>
  </si>
  <si>
    <t>Abigail 9H</t>
  </si>
  <si>
    <t>1000001</t>
  </si>
  <si>
    <t>Alex 7H</t>
  </si>
  <si>
    <t>2119821</t>
  </si>
  <si>
    <t>Alex 6H</t>
  </si>
  <si>
    <t>24</t>
  </si>
  <si>
    <t>Alex 1H</t>
  </si>
  <si>
    <t>288848</t>
  </si>
  <si>
    <t>Alex 10H</t>
  </si>
  <si>
    <t>288849</t>
  </si>
  <si>
    <t>Alex 8H</t>
  </si>
  <si>
    <t>9990</t>
  </si>
  <si>
    <t>Sends a letter</t>
  </si>
  <si>
    <t>9991</t>
  </si>
  <si>
    <t>9992</t>
  </si>
  <si>
    <t>9993</t>
  </si>
  <si>
    <t>9994</t>
  </si>
  <si>
    <t>9995</t>
  </si>
  <si>
    <t>9996</t>
  </si>
  <si>
    <t>9997</t>
  </si>
  <si>
    <t>17170004</t>
  </si>
  <si>
    <t>Gregory 8H</t>
  </si>
  <si>
    <t>17170010</t>
  </si>
  <si>
    <t>??</t>
  </si>
  <si>
    <t>3000090</t>
  </si>
  <si>
    <t>Clint 5H</t>
  </si>
  <si>
    <t>3000091</t>
  </si>
  <si>
    <t>Clint 3H</t>
  </si>
  <si>
    <t>Blacksmith</t>
  </si>
  <si>
    <t>3000095</t>
  </si>
  <si>
    <t>Clint 7H Option 1</t>
  </si>
  <si>
    <t>3000096</t>
  </si>
  <si>
    <t>Clint 7H Option 2</t>
  </si>
  <si>
    <t>420100</t>
  </si>
  <si>
    <t>420101</t>
  </si>
  <si>
    <t>420102</t>
  </si>
  <si>
    <t>420103</t>
  </si>
  <si>
    <t>420104</t>
  </si>
  <si>
    <t>333300000</t>
  </si>
  <si>
    <t>Configurable event</t>
  </si>
  <si>
    <t>9588563</t>
  </si>
  <si>
    <t>Example event</t>
  </si>
  <si>
    <t>958564</t>
  </si>
  <si>
    <t>Lizzandra 4H</t>
  </si>
  <si>
    <t>Miku 4H</t>
  </si>
  <si>
    <t>Rudy 4H</t>
  </si>
  <si>
    <t>Zack 4H</t>
  </si>
  <si>
    <t>9925530</t>
  </si>
  <si>
    <t>Recipe delivery event</t>
  </si>
  <si>
    <t>9925535</t>
  </si>
  <si>
    <t>Recipe unlock</t>
  </si>
  <si>
    <t>9925536</t>
  </si>
  <si>
    <t>9925537</t>
  </si>
  <si>
    <t>9925538</t>
  </si>
  <si>
    <t>9925539</t>
  </si>
  <si>
    <t>9925540</t>
  </si>
  <si>
    <t>9925541</t>
  </si>
  <si>
    <t>9925542</t>
  </si>
  <si>
    <t>9925543</t>
  </si>
  <si>
    <t>9925544</t>
  </si>
  <si>
    <t>Pilla 4H</t>
  </si>
  <si>
    <t>958568</t>
  </si>
  <si>
    <t>Yamani 6H Letter</t>
  </si>
  <si>
    <t>200000000</t>
  </si>
  <si>
    <t>656565</t>
  </si>
  <si>
    <t>Cave Choice Repeat</t>
  </si>
  <si>
    <t>1000000</t>
  </si>
  <si>
    <t>Abigail 2H</t>
  </si>
  <si>
    <t>Abigail 6H</t>
  </si>
  <si>
    <t>1100000</t>
  </si>
  <si>
    <t>Haley 2H</t>
  </si>
  <si>
    <t>1300000</t>
  </si>
  <si>
    <t>Haley 6H</t>
  </si>
  <si>
    <t>3600000</t>
  </si>
  <si>
    <t>Penny 2H</t>
  </si>
  <si>
    <t>3600001</t>
  </si>
  <si>
    <t>Penny 6H</t>
  </si>
  <si>
    <t>4719420</t>
  </si>
  <si>
    <t>Emily 2H</t>
  </si>
  <si>
    <t>5000000</t>
  </si>
  <si>
    <t>Leah 2H</t>
  </si>
  <si>
    <t>5200000</t>
  </si>
  <si>
    <t>Leah 6H</t>
  </si>
  <si>
    <t>8000000</t>
  </si>
  <si>
    <t>Maru 6H</t>
  </si>
  <si>
    <t>9174090</t>
  </si>
  <si>
    <t>Emily 6H</t>
  </si>
  <si>
    <t>HarveyRoom</t>
  </si>
  <si>
    <t>111111111</t>
  </si>
  <si>
    <t>Harvey 12H</t>
  </si>
  <si>
    <t>35000</t>
  </si>
  <si>
    <t>35001</t>
  </si>
  <si>
    <t>35002</t>
  </si>
  <si>
    <t>35003</t>
  </si>
  <si>
    <t>35004</t>
  </si>
  <si>
    <t>35005</t>
  </si>
  <si>
    <t>35010</t>
  </si>
  <si>
    <t>35101</t>
  </si>
  <si>
    <t>35110</t>
  </si>
  <si>
    <t>35220</t>
  </si>
  <si>
    <t>59443111</t>
  </si>
  <si>
    <t>Shane 10H</t>
  </si>
  <si>
    <t>Shane 11H</t>
  </si>
  <si>
    <t>Shane 12H Part 1</t>
  </si>
  <si>
    <t>Shane 12H Part 2</t>
  </si>
  <si>
    <t>Shane 12H Other</t>
  </si>
  <si>
    <t>59443413</t>
  </si>
  <si>
    <t>Shane 8H</t>
  </si>
  <si>
    <t>John Intro</t>
  </si>
  <si>
    <t>9588564</t>
  </si>
  <si>
    <t>John 1H</t>
  </si>
  <si>
    <t>9588565</t>
  </si>
  <si>
    <t>John 2H</t>
  </si>
  <si>
    <t>9588566</t>
  </si>
  <si>
    <t>John 4H</t>
  </si>
  <si>
    <t>9588567</t>
  </si>
  <si>
    <t>John 6H</t>
  </si>
  <si>
    <t>9588568</t>
  </si>
  <si>
    <t>John 5H</t>
  </si>
  <si>
    <t>9588569</t>
  </si>
  <si>
    <t>John 7H</t>
  </si>
  <si>
    <t>9588570</t>
  </si>
  <si>
    <t>John 8H</t>
  </si>
  <si>
    <t>696969</t>
  </si>
  <si>
    <t>95278</t>
  </si>
  <si>
    <t>Kel 4H</t>
  </si>
  <si>
    <t>958277</t>
  </si>
  <si>
    <t>Kel 2H</t>
  </si>
  <si>
    <t>958279</t>
  </si>
  <si>
    <t>Kel 6H</t>
  </si>
  <si>
    <t>958280</t>
  </si>
  <si>
    <t>Kel 8H</t>
  </si>
  <si>
    <t>958281</t>
  </si>
  <si>
    <t>Kel 10H</t>
  </si>
  <si>
    <t>282815601</t>
  </si>
  <si>
    <t>Clint 8H</t>
  </si>
  <si>
    <t>282815602</t>
  </si>
  <si>
    <t>Clint 10H Part 1</t>
  </si>
  <si>
    <t>282815603</t>
  </si>
  <si>
    <t>Clint 10H Part 2</t>
  </si>
  <si>
    <t>282815604</t>
  </si>
  <si>
    <t>Gus 8H</t>
  </si>
  <si>
    <t>282815605</t>
  </si>
  <si>
    <t>Gus 10H Part 1</t>
  </si>
  <si>
    <t>282815606</t>
  </si>
  <si>
    <t>Gus 10H Part 2</t>
  </si>
  <si>
    <t>282815607</t>
  </si>
  <si>
    <t>Marnie 8H</t>
  </si>
  <si>
    <t>282815608</t>
  </si>
  <si>
    <t>Lewis 8H</t>
  </si>
  <si>
    <t>282815609</t>
  </si>
  <si>
    <t>Marnie 8H Alt</t>
  </si>
  <si>
    <t>282815610</t>
  </si>
  <si>
    <t>Lewis 8H Alt</t>
  </si>
  <si>
    <t>282815611</t>
  </si>
  <si>
    <t>Lewis 10H</t>
  </si>
  <si>
    <t>282815612</t>
  </si>
  <si>
    <t>Marnie 10H</t>
  </si>
  <si>
    <t>282815613</t>
  </si>
  <si>
    <t>Linus 8H</t>
  </si>
  <si>
    <t>282815614</t>
  </si>
  <si>
    <t>Linus 10H</t>
  </si>
  <si>
    <t>282815615</t>
  </si>
  <si>
    <t>Linus 10H Letter</t>
  </si>
  <si>
    <t>282815616</t>
  </si>
  <si>
    <t>Pam 8H</t>
  </si>
  <si>
    <t>282815617</t>
  </si>
  <si>
    <t>Pam 10H Letter</t>
  </si>
  <si>
    <t>282815618</t>
  </si>
  <si>
    <t>Pam 10H</t>
  </si>
  <si>
    <t>282815619</t>
  </si>
  <si>
    <t>Sandy 8H</t>
  </si>
  <si>
    <t>282815620</t>
  </si>
  <si>
    <t>Sandy 10H Letter</t>
  </si>
  <si>
    <t>282815621</t>
  </si>
  <si>
    <t>Sandy 10H</t>
  </si>
  <si>
    <t>282815622</t>
  </si>
  <si>
    <t>Willy 8H Letter</t>
  </si>
  <si>
    <t>282815623</t>
  </si>
  <si>
    <t>Willy 8H</t>
  </si>
  <si>
    <t>282815624</t>
  </si>
  <si>
    <t>Willy 10H Letter</t>
  </si>
  <si>
    <t>282815625</t>
  </si>
  <si>
    <t>Willy 10H</t>
  </si>
  <si>
    <t>282815627</t>
  </si>
  <si>
    <t>Wizard 10H Letter</t>
  </si>
  <si>
    <t>282815628</t>
  </si>
  <si>
    <t>Wizard 10H</t>
  </si>
  <si>
    <t>282815630</t>
  </si>
  <si>
    <t>Wizard 8H</t>
  </si>
  <si>
    <t>282815631</t>
  </si>
  <si>
    <t>Wizard 9H</t>
  </si>
  <si>
    <t>2346995</t>
  </si>
  <si>
    <t>Elliott Intro Letter</t>
  </si>
  <si>
    <t>2346996</t>
  </si>
  <si>
    <t>Elliott 4H Letter</t>
  </si>
  <si>
    <t>2346997</t>
  </si>
  <si>
    <t>Elliott 6H Letter</t>
  </si>
  <si>
    <t>2346998</t>
  </si>
  <si>
    <t>Elliott 2H Letter</t>
  </si>
  <si>
    <t>26000</t>
  </si>
  <si>
    <t>3716520</t>
  </si>
  <si>
    <t>5029690</t>
  </si>
  <si>
    <t>7505</t>
  </si>
  <si>
    <t>7507</t>
  </si>
  <si>
    <t>7540</t>
  </si>
  <si>
    <t>7550</t>
  </si>
  <si>
    <t>7560</t>
  </si>
  <si>
    <t>7570</t>
  </si>
  <si>
    <t>7609</t>
  </si>
  <si>
    <t>7610</t>
  </si>
  <si>
    <t>Wizard 3H (teaches magic)</t>
  </si>
  <si>
    <t>101010101</t>
  </si>
  <si>
    <t>101010102</t>
  </si>
  <si>
    <t>101010103</t>
  </si>
  <si>
    <t>303030300</t>
  </si>
  <si>
    <t>303030301</t>
  </si>
  <si>
    <t>303030302</t>
  </si>
  <si>
    <t>40276931</t>
  </si>
  <si>
    <t>40276932</t>
  </si>
  <si>
    <t>40276933</t>
  </si>
  <si>
    <t>404040401</t>
  </si>
  <si>
    <t>404040402</t>
  </si>
  <si>
    <t>404040403</t>
  </si>
  <si>
    <t>505050501</t>
  </si>
  <si>
    <t>505050502</t>
  </si>
  <si>
    <t>505050503</t>
  </si>
  <si>
    <t>808080801</t>
  </si>
  <si>
    <t>808080802</t>
  </si>
  <si>
    <t>808080803</t>
  </si>
  <si>
    <t>111111112</t>
  </si>
  <si>
    <t>111111113</t>
  </si>
  <si>
    <t>111111114</t>
  </si>
  <si>
    <t>111111115</t>
  </si>
  <si>
    <t>111111116</t>
  </si>
  <si>
    <t>222222211</t>
  </si>
  <si>
    <t>Rin 4H</t>
  </si>
  <si>
    <t>15299300</t>
  </si>
  <si>
    <t>15299301</t>
  </si>
  <si>
    <t>15299302</t>
  </si>
  <si>
    <t>15299303</t>
  </si>
  <si>
    <t>15299304</t>
  </si>
  <si>
    <t>15299306</t>
  </si>
  <si>
    <t>15299307</t>
  </si>
  <si>
    <t>15299308</t>
  </si>
  <si>
    <t>15299309</t>
  </si>
  <si>
    <t>15299310</t>
  </si>
  <si>
    <t>15299311</t>
  </si>
  <si>
    <t>15299312</t>
  </si>
  <si>
    <t>15299313</t>
  </si>
  <si>
    <t>16299300</t>
  </si>
  <si>
    <t>5299300</t>
  </si>
  <si>
    <t>5299301</t>
  </si>
  <si>
    <t>52993014</t>
  </si>
  <si>
    <t>5299302</t>
  </si>
  <si>
    <t>5299303</t>
  </si>
  <si>
    <t>529955</t>
  </si>
  <si>
    <t>529956</t>
  </si>
  <si>
    <t>529957</t>
  </si>
  <si>
    <t>529958</t>
  </si>
  <si>
    <t>529960</t>
  </si>
  <si>
    <t>77702</t>
  </si>
  <si>
    <t>Elliott (Komaeda) 2H</t>
  </si>
  <si>
    <t>77704</t>
  </si>
  <si>
    <t>Elliott (Komaeda) 4H</t>
  </si>
  <si>
    <t>77706</t>
  </si>
  <si>
    <t>Elliott (Komaeda) 6H</t>
  </si>
  <si>
    <t>77708</t>
  </si>
  <si>
    <t>Elliott (Komaeda) 8H</t>
  </si>
  <si>
    <t>77710</t>
  </si>
  <si>
    <t>Elliott (Komaeda) 10H</t>
  </si>
  <si>
    <t>11111</t>
  </si>
  <si>
    <t>Mona 2H</t>
  </si>
  <si>
    <t>11151</t>
  </si>
  <si>
    <t>Mona 5H</t>
  </si>
  <si>
    <t>11181</t>
  </si>
  <si>
    <t>Mona 8H</t>
  </si>
  <si>
    <t>11191</t>
  </si>
  <si>
    <t>Mona 10H</t>
  </si>
  <si>
    <t>11192</t>
  </si>
  <si>
    <t>Mona 10H Letter</t>
  </si>
  <si>
    <t>100112</t>
  </si>
  <si>
    <t>Paul 2H</t>
  </si>
  <si>
    <t>100113</t>
  </si>
  <si>
    <t>Paul 4H</t>
  </si>
  <si>
    <t>100114</t>
  </si>
  <si>
    <t>Paul 6H #1</t>
  </si>
  <si>
    <t>100115</t>
  </si>
  <si>
    <t>Paul 8H</t>
  </si>
  <si>
    <t>100116</t>
  </si>
  <si>
    <t>Paul 10H #1</t>
  </si>
  <si>
    <t>100117</t>
  </si>
  <si>
    <t>Paul 10H #2</t>
  </si>
  <si>
    <t>100118</t>
  </si>
  <si>
    <t>Paul 6H #2</t>
  </si>
  <si>
    <t>Paul (Popuri) 2H</t>
  </si>
  <si>
    <t>Paul (Popuri) 4H</t>
  </si>
  <si>
    <t>Paul (Popuri) 6H #1</t>
  </si>
  <si>
    <t>Paul (Popuri) 8H</t>
  </si>
  <si>
    <t>Paul (Popuri) 10H #1</t>
  </si>
  <si>
    <t>Paul (Popuri) 10H #2</t>
  </si>
  <si>
    <t>Paul (Popuri) 6H #2</t>
  </si>
  <si>
    <t>444810001</t>
  </si>
  <si>
    <t>444810002</t>
  </si>
  <si>
    <t>444810003</t>
  </si>
  <si>
    <t>444810004</t>
  </si>
  <si>
    <t>444810005</t>
  </si>
  <si>
    <t>444810006</t>
  </si>
  <si>
    <t>444810007</t>
  </si>
  <si>
    <t>444810008</t>
  </si>
  <si>
    <t>4444444</t>
  </si>
  <si>
    <t>Wizard 2H</t>
  </si>
  <si>
    <t>4444445</t>
  </si>
  <si>
    <t>Wizard 4H #1</t>
  </si>
  <si>
    <t>4444446</t>
  </si>
  <si>
    <t>Wizard 4H #2</t>
  </si>
  <si>
    <t>4444447</t>
  </si>
  <si>
    <t>Wizard 6H</t>
  </si>
  <si>
    <t>4444448</t>
  </si>
  <si>
    <t>Wizard 7H</t>
  </si>
  <si>
    <t>4444459</t>
  </si>
  <si>
    <t>4444460</t>
  </si>
  <si>
    <t>4444461</t>
  </si>
  <si>
    <t>4444462</t>
  </si>
  <si>
    <t>420691</t>
  </si>
  <si>
    <t>Raphtalia 4H</t>
  </si>
  <si>
    <t>420693</t>
  </si>
  <si>
    <t>Raphtalia 8H</t>
  </si>
  <si>
    <t>420694</t>
  </si>
  <si>
    <t>Raphtalia 10H</t>
  </si>
  <si>
    <t>69696</t>
  </si>
  <si>
    <t>Raphtalia 10H letter</t>
  </si>
  <si>
    <t>11053</t>
  </si>
  <si>
    <t>75001</t>
  </si>
  <si>
    <t>75002</t>
  </si>
  <si>
    <t>Wizard 4H</t>
  </si>
  <si>
    <t>75003</t>
  </si>
  <si>
    <t>75004</t>
  </si>
  <si>
    <t>75005</t>
  </si>
  <si>
    <t>90000</t>
  </si>
  <si>
    <t>Multiple 8H</t>
  </si>
  <si>
    <t>13161022</t>
  </si>
  <si>
    <t>Maru and Penny 10H</t>
  </si>
  <si>
    <t>131661022</t>
  </si>
  <si>
    <t>Maru and Penny 10H Letter</t>
  </si>
  <si>
    <t>1316612122</t>
  </si>
  <si>
    <t>Maru and Penny 12H Pt 1</t>
  </si>
  <si>
    <t>1316612222</t>
  </si>
  <si>
    <t>Maru and Penny 12H Pt 2</t>
  </si>
  <si>
    <t>1316612322</t>
  </si>
  <si>
    <t>Maru and Penny 12H Pt 3</t>
  </si>
  <si>
    <t>1316612422</t>
  </si>
  <si>
    <t>Maru and Penny 12H Pt 4</t>
  </si>
  <si>
    <t>1316822</t>
  </si>
  <si>
    <t>Maru and Penny 8H</t>
  </si>
  <si>
    <t>134822</t>
  </si>
  <si>
    <t>Maru 4H</t>
  </si>
  <si>
    <t>136822</t>
  </si>
  <si>
    <t>138822</t>
  </si>
  <si>
    <t>Maru 8H</t>
  </si>
  <si>
    <t>164822</t>
  </si>
  <si>
    <t>Penny 4H</t>
  </si>
  <si>
    <t>16681222</t>
  </si>
  <si>
    <t>Penny 6H Letter</t>
  </si>
  <si>
    <t>166822</t>
  </si>
  <si>
    <t>Trailer_Big</t>
  </si>
  <si>
    <t>1668222</t>
  </si>
  <si>
    <t>Penny 6H Alt</t>
  </si>
  <si>
    <t>168822</t>
  </si>
  <si>
    <t>Penny 8H</t>
  </si>
  <si>
    <t>1914822</t>
  </si>
  <si>
    <t>Sam 4H</t>
  </si>
  <si>
    <t>191482213</t>
  </si>
  <si>
    <t>Sam 4H Alt</t>
  </si>
  <si>
    <t>1916822</t>
  </si>
  <si>
    <t>Sam 6H</t>
  </si>
  <si>
    <t>1918822</t>
  </si>
  <si>
    <t>Sam 8H</t>
  </si>
  <si>
    <t>1954822</t>
  </si>
  <si>
    <t>Sebastian 4H</t>
  </si>
  <si>
    <t>1956822</t>
  </si>
  <si>
    <t>Sebastian 6H</t>
  </si>
  <si>
    <t>1958822</t>
  </si>
  <si>
    <t>Sebastian 8H</t>
  </si>
  <si>
    <t>76090</t>
  </si>
  <si>
    <t>Pam 1H</t>
  </si>
  <si>
    <t>76100</t>
  </si>
  <si>
    <t>Pam 3H</t>
  </si>
  <si>
    <t>76110</t>
  </si>
  <si>
    <t>Pam 4H</t>
  </si>
  <si>
    <t>76120</t>
  </si>
  <si>
    <t>Pam 5H #1</t>
  </si>
  <si>
    <t>76130</t>
  </si>
  <si>
    <t>Pam 5H #2</t>
  </si>
  <si>
    <t>76140</t>
  </si>
  <si>
    <t>Pam 7H</t>
  </si>
  <si>
    <t>7616</t>
  </si>
  <si>
    <t>76170</t>
  </si>
  <si>
    <t>Pam 8H Letter</t>
  </si>
  <si>
    <t>76180</t>
  </si>
  <si>
    <t>Pam 2H</t>
  </si>
  <si>
    <t>16000</t>
  </si>
  <si>
    <t>Willy 1H</t>
  </si>
  <si>
    <t>16001</t>
  </si>
  <si>
    <t>Willy 4H</t>
  </si>
  <si>
    <t>16002</t>
  </si>
  <si>
    <t>Willy 2H</t>
  </si>
  <si>
    <t>16006</t>
  </si>
  <si>
    <t>Willy 7H</t>
  </si>
  <si>
    <t>16007</t>
  </si>
  <si>
    <t>16008</t>
  </si>
  <si>
    <t>6661</t>
  </si>
  <si>
    <t>6662</t>
  </si>
  <si>
    <t>6663</t>
  </si>
  <si>
    <t>958563</t>
  </si>
  <si>
    <t>Shiko 2H</t>
  </si>
  <si>
    <t>Shiko 4H</t>
  </si>
  <si>
    <t>958565</t>
  </si>
  <si>
    <t>Shiko 6H</t>
  </si>
  <si>
    <t>958566</t>
  </si>
  <si>
    <t>Shiko 8H</t>
  </si>
  <si>
    <t>958567</t>
  </si>
  <si>
    <t>Shiko 10H</t>
  </si>
  <si>
    <t>247101</t>
  </si>
  <si>
    <t>Sorren 2H</t>
  </si>
  <si>
    <t>247110</t>
  </si>
  <si>
    <t>Sorren 4H</t>
  </si>
  <si>
    <t>247111</t>
  </si>
  <si>
    <t>Sorren 6H</t>
  </si>
  <si>
    <t>247112</t>
  </si>
  <si>
    <t>Sorren 8H</t>
  </si>
  <si>
    <t>247113</t>
  </si>
  <si>
    <t>Sorren 10H</t>
  </si>
  <si>
    <t>247120</t>
  </si>
  <si>
    <t>Sorren 10H Letter</t>
  </si>
  <si>
    <t>Desert</t>
  </si>
  <si>
    <t>ForestWest</t>
  </si>
  <si>
    <t>SusanHouse</t>
  </si>
  <si>
    <t>ShearwaterBridge</t>
  </si>
  <si>
    <t>AdventureGuild</t>
  </si>
  <si>
    <t>SpriteSpring</t>
  </si>
  <si>
    <t>JenkinsHouse</t>
  </si>
  <si>
    <t>OliviaCellar</t>
  </si>
  <si>
    <t>1000002</t>
  </si>
  <si>
    <t>1000003</t>
  </si>
  <si>
    <t>1000004</t>
  </si>
  <si>
    <t>1000005</t>
  </si>
  <si>
    <t>1000006</t>
  </si>
  <si>
    <t>LostWoods</t>
  </si>
  <si>
    <t>1000007</t>
  </si>
  <si>
    <t>1000008</t>
  </si>
  <si>
    <t>1000009</t>
  </si>
  <si>
    <t>1000010</t>
  </si>
  <si>
    <t>1000011</t>
  </si>
  <si>
    <t>1000012</t>
  </si>
  <si>
    <t>1000013</t>
  </si>
  <si>
    <t>1000014</t>
  </si>
  <si>
    <t>1000015</t>
  </si>
  <si>
    <t>1000016</t>
  </si>
  <si>
    <t>1000017</t>
  </si>
  <si>
    <t>1000018</t>
  </si>
  <si>
    <t>1000019</t>
  </si>
  <si>
    <t>BlueMoonVineyard</t>
  </si>
  <si>
    <t>1000020</t>
  </si>
  <si>
    <t>1000021</t>
  </si>
  <si>
    <t>Summit</t>
  </si>
  <si>
    <t>1000022</t>
  </si>
  <si>
    <t>1000023</t>
  </si>
  <si>
    <t>TownEast</t>
  </si>
  <si>
    <t>1000024</t>
  </si>
  <si>
    <t>1000025</t>
  </si>
  <si>
    <t>MarnieShed</t>
  </si>
  <si>
    <t>1000026</t>
  </si>
  <si>
    <t>1000027</t>
  </si>
  <si>
    <t>1000028</t>
  </si>
  <si>
    <t>1000029</t>
  </si>
  <si>
    <t>1000030</t>
  </si>
  <si>
    <t>1000031</t>
  </si>
  <si>
    <t>1000032</t>
  </si>
  <si>
    <t>1000033</t>
  </si>
  <si>
    <t>1000034</t>
  </si>
  <si>
    <t>1000035</t>
  </si>
  <si>
    <t>1000036</t>
  </si>
  <si>
    <t>1000037</t>
  </si>
  <si>
    <t>Steve 2H</t>
  </si>
  <si>
    <t>Steve 4H</t>
  </si>
  <si>
    <t>Steve 6H</t>
  </si>
  <si>
    <t>Steve 7H</t>
  </si>
  <si>
    <t>Steve 9H</t>
  </si>
  <si>
    <t>958569</t>
  </si>
  <si>
    <t>Steve 10H</t>
  </si>
  <si>
    <t>985822</t>
  </si>
  <si>
    <t>Steve 8H</t>
  </si>
  <si>
    <t>Ram 8H</t>
  </si>
  <si>
    <t>Ram 6H</t>
  </si>
  <si>
    <t>Ram 4H</t>
  </si>
  <si>
    <t>Ram 10H</t>
  </si>
  <si>
    <t>Ram 10H Letter</t>
  </si>
  <si>
    <t>Ram 2H Letter</t>
  </si>
  <si>
    <t>Ram 8H Letter</t>
  </si>
  <si>
    <t>Ram 9H Letter</t>
  </si>
  <si>
    <t>Ram 5H Letter</t>
  </si>
  <si>
    <t>Cave Choice Y2</t>
  </si>
  <si>
    <t>Wizard 8H (female)</t>
  </si>
  <si>
    <t>Wizard 8H (male)</t>
  </si>
  <si>
    <t>Leah 10H</t>
  </si>
  <si>
    <t>Sprite frames for the farmer</t>
  </si>
  <si>
    <t>Usage example:</t>
  </si>
  <si>
    <r>
      <rPr>
        <rFont val="Cambria"/>
        <b/>
        <sz val="9.0"/>
      </rPr>
      <t xml:space="preserve">showFrame 101 </t>
    </r>
    <r>
      <rPr>
        <rFont val="Cambria"/>
        <b/>
        <color rgb="FFFF0000"/>
        <sz val="9.0"/>
      </rPr>
      <t>or</t>
    </r>
    <r>
      <rPr>
        <rFont val="Cambria"/>
        <b/>
        <sz val="9.0"/>
      </rPr>
      <t xml:space="preserve"> showFrame farmer 101</t>
    </r>
  </si>
  <si>
    <t>Calling a farmer frame only changes parts of the farmer sprite, not all of it.</t>
  </si>
  <si>
    <t>This means that the farmer needs to be facing the proper direction before the</t>
  </si>
  <si>
    <t>call is made, or you are likely to get hair and heads on backwards, and odd</t>
  </si>
  <si>
    <t>locations for limbs. See this image for an example:</t>
  </si>
  <si>
    <r>
      <rPr>
        <rFont val="Cambria"/>
        <sz val="9.0"/>
      </rPr>
      <t xml:space="preserve">NOTE: Specifying "farmer" actually </t>
    </r>
    <r>
      <rPr>
        <rFont val="Cambria"/>
        <b/>
        <color rgb="FFFF0000"/>
        <sz val="9.0"/>
      </rPr>
      <t>rotates the frame</t>
    </r>
    <r>
      <rPr>
        <rFont val="Cambria"/>
        <sz val="9.0"/>
      </rPr>
      <t xml:space="preserve">. If </t>
    </r>
    <r>
      <rPr>
        <rFont val="Cambria"/>
        <b/>
        <sz val="9.0"/>
      </rPr>
      <t>showFrame 101</t>
    </r>
  </si>
  <si>
    <r>
      <rPr>
        <rFont val="Cambria"/>
        <sz val="9.0"/>
      </rPr>
      <t xml:space="preserve">looks wrong, try doing </t>
    </r>
    <r>
      <rPr>
        <rFont val="Cambria"/>
        <b/>
        <sz val="9.0"/>
      </rPr>
      <t>showFrame farmer 101</t>
    </r>
    <r>
      <rPr>
        <rFont val="Cambria"/>
        <sz val="9.0"/>
      </rPr>
      <t>, or vice versa.</t>
    </r>
  </si>
  <si>
    <t>Image</t>
  </si>
  <si>
    <t>Data</t>
  </si>
  <si>
    <t>Animation ID:</t>
  </si>
  <si>
    <t>unknown</t>
  </si>
  <si>
    <t>Frame ID:</t>
  </si>
  <si>
    <t>Notes:</t>
  </si>
  <si>
    <t>none</t>
  </si>
  <si>
    <t>7</t>
  </si>
  <si>
    <t>9</t>
  </si>
  <si>
    <t>Actually missing, from</t>
  </si>
  <si>
    <t>what I can tell.</t>
  </si>
  <si>
    <t>11</t>
  </si>
  <si>
    <t>13</t>
  </si>
  <si>
    <t>14</t>
  </si>
  <si>
    <t>17</t>
  </si>
  <si>
    <t>19</t>
  </si>
  <si>
    <t>21</t>
  </si>
  <si>
    <t>22</t>
  </si>
  <si>
    <t>23</t>
  </si>
  <si>
    <t>26</t>
  </si>
  <si>
    <t>27</t>
  </si>
  <si>
    <t>28</t>
  </si>
  <si>
    <t>29</t>
  </si>
  <si>
    <t>31</t>
  </si>
  <si>
    <t>33</t>
  </si>
  <si>
    <t>37</t>
  </si>
  <si>
    <t>38</t>
  </si>
  <si>
    <t>Note the arms. It looks</t>
  </si>
  <si>
    <t>even worse from all</t>
  </si>
  <si>
    <t>other angles.</t>
  </si>
  <si>
    <t>39</t>
  </si>
  <si>
    <t>41</t>
  </si>
  <si>
    <t>42</t>
  </si>
  <si>
    <t>43</t>
  </si>
  <si>
    <t>Yes, the arms are missing.</t>
  </si>
  <si>
    <t>I don't know why; must</t>
  </si>
  <si>
    <t>be part of another frame.</t>
  </si>
  <si>
    <t>44</t>
  </si>
  <si>
    <t>Clearly broken, possibly</t>
  </si>
  <si>
    <t>part of a multiframe.</t>
  </si>
  <si>
    <t>47</t>
  </si>
  <si>
    <t>48</t>
  </si>
  <si>
    <t>49</t>
  </si>
  <si>
    <t>51</t>
  </si>
  <si>
    <t>53</t>
  </si>
  <si>
    <t>56</t>
  </si>
  <si>
    <t>57</t>
  </si>
  <si>
    <t>58</t>
  </si>
  <si>
    <t>59</t>
  </si>
  <si>
    <t>61</t>
  </si>
  <si>
    <t>62</t>
  </si>
  <si>
    <t>63</t>
  </si>
  <si>
    <t>Possibly should be</t>
  </si>
  <si>
    <t>facing down instead?</t>
  </si>
  <si>
    <t>67</t>
  </si>
  <si>
    <t>69</t>
  </si>
  <si>
    <t>71</t>
  </si>
  <si>
    <t>72</t>
  </si>
  <si>
    <t>73</t>
  </si>
  <si>
    <t>74</t>
  </si>
  <si>
    <t>76</t>
  </si>
  <si>
    <t>77</t>
  </si>
  <si>
    <t>78</t>
  </si>
  <si>
    <t>79</t>
  </si>
  <si>
    <t>81</t>
  </si>
  <si>
    <t>82</t>
  </si>
  <si>
    <t>83</t>
  </si>
  <si>
    <t>84</t>
  </si>
  <si>
    <t>87</t>
  </si>
  <si>
    <t>89</t>
  </si>
  <si>
    <t>91</t>
  </si>
  <si>
    <t>92</t>
  </si>
  <si>
    <t>93</t>
  </si>
  <si>
    <t>94</t>
  </si>
  <si>
    <t>97</t>
  </si>
  <si>
    <t>98</t>
  </si>
  <si>
    <t>99</t>
  </si>
  <si>
    <t>101</t>
  </si>
  <si>
    <t>102</t>
  </si>
  <si>
    <t>103</t>
  </si>
  <si>
    <t>104</t>
  </si>
  <si>
    <t>106</t>
  </si>
  <si>
    <t>107</t>
  </si>
  <si>
    <t>108</t>
  </si>
  <si>
    <t>109</t>
  </si>
  <si>
    <t>Using this produces</t>
  </si>
  <si>
    <t>an odd looping sound</t>
  </si>
  <si>
    <t>for some reason.</t>
  </si>
  <si>
    <t>111</t>
  </si>
  <si>
    <t>112</t>
  </si>
  <si>
    <t>113</t>
  </si>
  <si>
    <t>114</t>
  </si>
  <si>
    <t>116</t>
  </si>
  <si>
    <t>117</t>
  </si>
  <si>
    <t>118</t>
  </si>
  <si>
    <t>118 to 122 were all blank</t>
  </si>
  <si>
    <t>so I am assuming there are</t>
  </si>
  <si>
    <t>no more sprites.</t>
  </si>
  <si>
    <t>Frame IDs for emotes</t>
  </si>
  <si>
    <t>emote Abigail 20</t>
  </si>
  <si>
    <r>
      <rPr>
        <rFont val="Cambria"/>
        <sz val="9.0"/>
      </rPr>
      <t xml:space="preserve">ID must be in </t>
    </r>
    <r>
      <rPr>
        <rFont val="Cambria"/>
        <b/>
        <sz val="9.0"/>
      </rPr>
      <t>multiples of 4</t>
    </r>
    <r>
      <rPr>
        <rFont val="Cambria"/>
        <sz val="9.0"/>
      </rPr>
      <t>. You cannot call an individual emote frame.</t>
    </r>
  </si>
  <si>
    <t>Note: emotes will normally play in their entirety before the script resumes.</t>
  </si>
  <si>
    <t>To make an emote command asynchronous, add an extra argument: true</t>
  </si>
  <si>
    <r>
      <rPr>
        <rFont val="Cambria"/>
        <sz val="9.0"/>
      </rPr>
      <t xml:space="preserve">(example: </t>
    </r>
    <r>
      <rPr>
        <rFont val="Cambria"/>
        <i/>
        <sz val="9.0"/>
      </rPr>
      <t>/emote Leah 12 true/emote farmer 12</t>
    </r>
    <r>
      <rPr>
        <rFont val="Cambria"/>
        <sz val="9.0"/>
      </rPr>
      <t xml:space="preserve"> will happen simultaneously.)</t>
    </r>
  </si>
  <si>
    <t>Emote</t>
  </si>
  <si>
    <t>NPC Portrait IDs</t>
  </si>
  <si>
    <t>Usage examples:</t>
  </si>
  <si>
    <t>"Oh, hey @!#$b#You look good in that outfit.$l"</t>
  </si>
  <si>
    <t>"What a crappy day.$9#$b#And my parents insist on making it worse.$5"</t>
  </si>
  <si>
    <t>If you end any line of dialogue with $[number] it shows the corresponding</t>
  </si>
  <si>
    <t>portrait, from $0 to $11 depending on how many frames the NPC has.</t>
  </si>
  <si>
    <t>You do not have to specify $0 in dialogue; this is the default portrait and</t>
  </si>
  <si>
    <t>it defaults to it if you don't specify another frame.</t>
  </si>
  <si>
    <r>
      <rPr>
        <rFont val="Cambria"/>
        <sz val="9.0"/>
      </rPr>
      <t xml:space="preserve">You can also use </t>
    </r>
    <r>
      <rPr>
        <rFont val="Cambria"/>
        <b/>
        <sz val="9.0"/>
      </rPr>
      <t>$h</t>
    </r>
    <r>
      <rPr>
        <rFont val="Cambria"/>
        <sz val="9.0"/>
      </rPr>
      <t xml:space="preserve"> for happy, </t>
    </r>
    <r>
      <rPr>
        <rFont val="Cambria"/>
        <b/>
        <sz val="9.0"/>
      </rPr>
      <t>$s</t>
    </r>
    <r>
      <rPr>
        <rFont val="Cambria"/>
        <sz val="9.0"/>
      </rPr>
      <t xml:space="preserve"> for sad, </t>
    </r>
    <r>
      <rPr>
        <rFont val="Cambria"/>
        <b/>
        <sz val="9.0"/>
      </rPr>
      <t>$u</t>
    </r>
    <r>
      <rPr>
        <rFont val="Cambria"/>
        <sz val="9.0"/>
      </rPr>
      <t xml:space="preserve"> for unique, </t>
    </r>
    <r>
      <rPr>
        <rFont val="Cambria"/>
        <b/>
        <sz val="9.0"/>
      </rPr>
      <t>$l</t>
    </r>
    <r>
      <rPr>
        <rFont val="Cambria"/>
        <sz val="9.0"/>
      </rPr>
      <t xml:space="preserve"> for love, </t>
    </r>
    <r>
      <rPr>
        <rFont val="Cambria"/>
        <b/>
        <sz val="9.0"/>
      </rPr>
      <t>$a</t>
    </r>
    <r>
      <rPr>
        <rFont val="Cambria"/>
        <sz val="9.0"/>
      </rPr>
      <t xml:space="preserve"> for angry</t>
    </r>
  </si>
  <si>
    <t>Abigail</t>
  </si>
  <si>
    <t>Alex</t>
  </si>
  <si>
    <t>Bear</t>
  </si>
  <si>
    <t>Bouncer</t>
  </si>
  <si>
    <t>Caroline</t>
  </si>
  <si>
    <t>Clint</t>
  </si>
  <si>
    <t>Demetrius</t>
  </si>
  <si>
    <t>Dobson</t>
  </si>
  <si>
    <t>Dwarf</t>
  </si>
  <si>
    <t>Elliott</t>
  </si>
  <si>
    <t>Emily</t>
  </si>
  <si>
    <t>Evelyn</t>
  </si>
  <si>
    <t>George</t>
  </si>
  <si>
    <t>Gil</t>
  </si>
  <si>
    <t>Governor</t>
  </si>
  <si>
    <t>Grandpa</t>
  </si>
  <si>
    <t>Gunther</t>
  </si>
  <si>
    <t>Gus</t>
  </si>
  <si>
    <t>Haley</t>
  </si>
  <si>
    <t>Harvey</t>
  </si>
  <si>
    <t>Henchman</t>
  </si>
  <si>
    <t>Jas</t>
  </si>
  <si>
    <t>Jodi</t>
  </si>
  <si>
    <t>Kent</t>
  </si>
  <si>
    <t>Krobus</t>
  </si>
  <si>
    <t>Leah</t>
  </si>
  <si>
    <t>Lewis</t>
  </si>
  <si>
    <t>Linus</t>
  </si>
  <si>
    <t>Marlon</t>
  </si>
  <si>
    <t>Marnie</t>
  </si>
  <si>
    <t>Maru</t>
  </si>
  <si>
    <t>Maru_Hospital</t>
  </si>
  <si>
    <t>Morris</t>
  </si>
  <si>
    <t>MrQi</t>
  </si>
  <si>
    <t>Pam</t>
  </si>
  <si>
    <t>Penny</t>
  </si>
  <si>
    <t>Pierre</t>
  </si>
  <si>
    <t>Robin</t>
  </si>
  <si>
    <t>Sam</t>
  </si>
  <si>
    <t>Sandy</t>
  </si>
  <si>
    <t>Sebastian</t>
  </si>
  <si>
    <t>Shane</t>
  </si>
  <si>
    <t>Vincent</t>
  </si>
  <si>
    <t>Willy</t>
  </si>
  <si>
    <t>Wizard</t>
  </si>
  <si>
    <t>NPC Sprite IDs</t>
  </si>
  <si>
    <t>showFrame Abigail 33</t>
  </si>
  <si>
    <t>animate Abigail false true 250 16 17 18 19</t>
  </si>
  <si>
    <r>
      <rPr>
        <rFont val="Cambria"/>
        <sz val="9.0"/>
      </rPr>
      <t xml:space="preserve">NOTE: Some NPCs are </t>
    </r>
    <r>
      <rPr>
        <rFont val="Cambria"/>
        <b/>
        <sz val="9.0"/>
      </rPr>
      <t>currently</t>
    </r>
    <r>
      <rPr>
        <rFont val="Cambria"/>
        <sz val="9.0"/>
      </rPr>
      <t xml:space="preserve"> missing from this sheet, most notably </t>
    </r>
    <r>
      <rPr>
        <rFont val="Cambria"/>
        <b/>
        <sz val="9.0"/>
      </rPr>
      <t>Clint,</t>
    </r>
  </si>
  <si>
    <r>
      <rPr>
        <rFont val="Cambria"/>
        <sz val="9.0"/>
      </rPr>
      <t xml:space="preserve">but also the </t>
    </r>
    <r>
      <rPr>
        <rFont val="Cambria"/>
        <b/>
        <sz val="9.0"/>
      </rPr>
      <t>Bear</t>
    </r>
    <r>
      <rPr>
        <rFont val="Cambria"/>
        <sz val="9.0"/>
      </rPr>
      <t xml:space="preserve">, </t>
    </r>
    <r>
      <rPr>
        <rFont val="Cambria"/>
        <b/>
        <sz val="9.0"/>
      </rPr>
      <t>Maru's robot</t>
    </r>
    <r>
      <rPr>
        <rFont val="Cambria"/>
        <sz val="9.0"/>
      </rPr>
      <t>, etc. This is because they contain sprites</t>
    </r>
  </si>
  <si>
    <r>
      <rPr>
        <rFont val="Cambria"/>
        <sz val="9.0"/>
      </rPr>
      <t>which are uneven/not aligned and requires testing before I can add them</t>
    </r>
    <r>
      <rPr>
        <rFont val="Cambria"/>
        <b/>
        <sz val="9.0"/>
      </rPr>
      <t>.</t>
    </r>
  </si>
  <si>
    <t>Here's Clint's sheet, shows what I mean:</t>
  </si>
  <si>
    <t>I can't think of anything else, so here's a gif of a cat:</t>
  </si>
  <si>
    <t>Dick</t>
  </si>
  <si>
    <t>Marcello</t>
  </si>
  <si>
    <t>Mariner</t>
  </si>
  <si>
    <t>Shane_JojaMart</t>
  </si>
  <si>
    <t>Symbols in textAboveHead</t>
  </si>
  <si>
    <t>textAboveHead \"&lt;\"</t>
  </si>
  <si>
    <r>
      <rPr>
        <rFont val="Cambria"/>
        <sz val="9.0"/>
      </rPr>
      <t xml:space="preserve">In </t>
    </r>
    <r>
      <rPr>
        <rFont val="Cambria"/>
        <b/>
        <sz val="9.0"/>
      </rPr>
      <t>textAboveHead</t>
    </r>
    <r>
      <rPr>
        <rFont val="Cambria"/>
        <sz val="9.0"/>
      </rPr>
      <t xml:space="preserve"> and some other places (</t>
    </r>
    <r>
      <rPr>
        <rFont val="Cambria"/>
        <b/>
        <sz val="9.0"/>
      </rPr>
      <t>$r dialogue</t>
    </r>
    <r>
      <rPr>
        <rFont val="Cambria"/>
        <sz val="9.0"/>
      </rPr>
      <t>) you can add</t>
    </r>
  </si>
  <si>
    <t>symbols to the text output:</t>
  </si>
  <si>
    <t>https://i.imgur.com/ZSXhkVy.png</t>
  </si>
  <si>
    <r>
      <rPr>
        <rFont val="Cambria"/>
        <sz val="9.0"/>
      </rPr>
      <t xml:space="preserve">This list is </t>
    </r>
    <r>
      <rPr>
        <rFont val="Cambria"/>
        <b/>
        <sz val="9.0"/>
      </rPr>
      <t>incomplete</t>
    </r>
    <r>
      <rPr>
        <rFont val="Cambria"/>
        <sz val="9.0"/>
      </rPr>
      <t>! You can help fill it out by contacting Cane</t>
    </r>
  </si>
  <si>
    <r>
      <rPr>
        <rFont val="Cambria"/>
        <sz val="9.0"/>
      </rPr>
      <t xml:space="preserve">on the </t>
    </r>
    <r>
      <rPr>
        <rFont val="Cambria"/>
        <b/>
        <sz val="9.0"/>
      </rPr>
      <t>#modding</t>
    </r>
    <r>
      <rPr>
        <rFont val="Cambria"/>
        <sz val="9.0"/>
      </rPr>
      <t xml:space="preserve"> channel on the Stardew Valley Discord.</t>
    </r>
  </si>
  <si>
    <t>♥</t>
  </si>
  <si>
    <t>Symbols</t>
  </si>
  <si>
    <t>&lt;</t>
  </si>
  <si>
    <t>Less Than Sign</t>
  </si>
  <si>
    <t>=</t>
  </si>
  <si>
    <t>Equals Sign</t>
  </si>
  <si>
    <t>$</t>
  </si>
  <si>
    <t>Dollar Sign</t>
  </si>
  <si>
    <t>@</t>
  </si>
  <si>
    <t>At Sign</t>
  </si>
  <si>
    <t>`</t>
  </si>
  <si>
    <t>Grave Accent</t>
  </si>
  <si>
    <t>&gt;</t>
  </si>
  <si>
    <t>Greater Than Sign</t>
  </si>
  <si>
    <t>All Events</t>
  </si>
  <si>
    <t>AnimalShop:</t>
  </si>
  <si>
    <t>92/e 91/i 78/t 900 1700: "jaunty/13 17/farmer 13 19 0 Marnie 13 14 2/move farmer 0 -1 0/removeQuest 21/emote Marnie 16/speed Marnie 4/move Marnie 0 -1 2/speed Marnie 4/move Marnie 2 0 2/speed Marnie 4/move Marnie 0 3 2/move Marnie -2 0 2/pause 300/speak Marnie \"Oh! You brought the cave carrot! Thank you so much, Mr. @.$h^Oh! You brought the cave carrot! Thank you so much, Ms. @.$h\"/pause 500/move farmer 0 -1 1/faceDirection farmer 1/pause 500/playSound woodyStep/addObject 14 17 78/showFrame 35/pause 500/showFrame 6/pause 400/faceDirection farmer 1/move Marnie 1 0 2/emote Marnie 32/speak Marnie \"This looks great... I almost want to eat it myself!$h#$b#...almost.\"/faceDirection farmer 1/pause 600/speak Marnie \"I hope it wasn't too much trouble... I really do appreciate it.\"/pause 300/removeItem 78/removeObject 14 17/pause 400/friendship Marnie 100/end dialogue Marnie \"Thanks again for helping me out.$h#$e#...and my goats say 'thanks' too.\"" #!String</t>
  </si>
  <si>
    <t>3910674/f Shane 1000: "shaneTheme/-2000 -2000/farmer 18 18 1 Marnie 21 14 0 Jas 25 16 2 Shane -1000 -1000 2/skippable/specificTemporarySprite shanePassedOut/viewport 22 8 true/pause 2000/speak Marnie \"Shane?\"/pause 2000/doAction 21 13/pause 500/move Marnie 0 -7 1/textAboveHead Marnie \"Oh dear...\"/doAction 21 13/removeTile 21 13 Buildings/removeTile 21 12 Front/move farmer 3 0 0/faceDirection Jas 3 true/move farmer 0 -10 1/faceDirection Marnie 2/pause 500/speak Marnie \"@... Can you do something? He's out cold.$s\"/pause 500/faceDirection farmer 0/pause 500/faceDirection farmer 1/move farmer 3 0 0/faceDirection Marnie 1 true/move farmer 0 -1 1/pause 1000/speak Shane \"buhhh...$7\"/pause 2000/specificTemporarySprite waterShane/pause 250/playSound wateringCan/pause 1000/specificTemporarySprite waterShaneDone/warp Shane 25 7/textAboveHead Shane \"Whaa..?!\"/jump Shane/shake Shane 2000/showFrame Shane 18/pause 3000/showFrame Shane 0/move farmer -1 0 1/faceDirection Shane 3/speak Marnie \"Shane! What's the matter with you? All you do anymore is mope around your room and drink beer!$s\"/move Jas -4 0 0 true/pause 200/faceDirection Shane 2 true/pause 50/faceDirection Shane 1/emote Shane 12/shake Shane 1000/textAboveHead Shane \"...\"/pause 1500/speak Shane \"You wouldn't understand...\"/pause 1000/textAboveHead Marnie \"I'm worried...\"/move Jas 0 -8 1/speak Marnie \"What's your plan? Don't you ever think about the future?\"/faceDirection Shane 0/textAboveHead Shane \"Plan?\"/pause 2000/speak Shane \"Hopefully I won't be around long enough to need a 'plan'...\"/jump Jas/pause 500/shake Jas 10000/speed Jas 4/textAboveHead Jas \"...*sob*...\"/move Jas 0 10 2 true/faceDirection Marnie 2/emote Marnie 28 true/faceDirection farmer 3/faceDirection Shane 1 true/pause 50/faceDirection Shane 2/pause 600/move Marnie 0 10 2 true/pause 1000/textAboveHead Shane \"Jas...\"/pause 500/faceDirection farmer 1/pause 400/showFrame Shane 19/pause 1000/textAboveHead Shane \"I'm sorry...\"/pause 3000/faceDirection Shane 1 true/showFrame Shane 4/pause 500/showFrame Shane 35/playSound thudStep/shake Shane 4000/pause 2000/end" #!String</t>
  </si>
  <si>
    <t>3910974/f Shane 1700/e 3910975/p Shane: "shaneTheme/-2000 -2000/farmer -1000 -1000 1 Marnie 12 14 2 Jas 25 16 3 Shane -1000 -1000 0/skippable/showFrame Jas 22/viewport 13 14 clamp true/pause 2000/playSound doorClose/warp Shane 13 19/move Shane 0 -3 0/pause 500/speak Marnie \"Hi Shane... you look unusually happy today.\"/pause 1000/speak Shane \"You're right... I haven't felt this light since I was a kid.$h\"/emote Marnie 8/move Marnie 1 0 2/speak Marnie \"Let me guess... Gus had a clearance sale on canned beer?$u\"/pause 500/playSound shwip/faceDirection Shane 1 true/pause 50/faceDirection Shane 2 true/pause 500/textAboveHead Shane \"Good one...\"/pause 500/showFrame Shane 19/pause 1000/speak Shane \"No, actually. I've been drinking sparkling water instead of beer... and I feel great!$h\"/pause 500/showFrame Shane 0/pause 200/faceDirection Shane 1 true/pause 50/faceDirection Shane 0/speak Shane \"You know, I sometimes forget that I really do have friends, people that care about me.#$b#And it's okay for me to rely on them... it doesn't make me weak.\"/pause 500/emote Marnie 32/viewport move 1 0 6000/move Shane 4 0 2/textAboveHead Marnie \"He looks sharp!\"/move Shane 0 2 1/move Shane 4 0 0/move Shane 0 -2 1/speak Shane \"Hi Jas. I've got something for you.$6\"/pause 500/showFrame Shane 26/specificTemporarySprite jasGift/playSound coin/pause 500/showFrame Shane 4/emote Jas 8 true/move Jas -2 0 3/pause 800/playSound woodWhack/specificTemporarySprite jasGiftOpen/pause 500/showFrame Jas 24/playSound yoba/pause 2000/speak Jas \"Th... These are real bunny-jewel slippers!!$h\"/pause 200/speed Jas 6/jump Jas/move Jas -1 0 3/showFrame Jas 23/positionOffset Jas -2 1/pause 10/positionOffset Jas -2 0/pause 10/positionOffset Jas -2 0/pause 10/positionOffset Jas -2 0/showFrame Shane 18/pause 10/positionOffset Jas -2 0/pause 10/positionOffset Jas -2 0/pause 10/positionOffset Jas -2 0/pause 10/positionOffset Jas -2 0/pause 10/positionOffset Jas -2 0/pause 10/positionOffset Jas -2 0/pause 10/positionOffset Jas -2 0/pause 10/positionOffset Jas -2 0/pause 10/positionOffset Jas -2 0/pause 10/positionOffset Jas -2 0/pause 10/positionOffset Jas -2 0/pause 10/positionOffset Jas -2 1/pause 2000/viewport -2000 -2000/playMusic none/pause 1000/speak Jas \"B... But these are so expensive!$3#$b#How did you afford them?$3\"/pause 1000/speak Shane \"I've cut back on an expensive habit. I have a lot more spending money now!$h\"/pause 1000/end" #!String</t>
  </si>
  <si>
    <t>3900074/f Shane 2000/e 2118991/p Shane: "distantBanjo/27 14/farmer 22 15 1 Jas 30 14 2 Shane -1000 -1000 0/skippable/pause 1000/faceDirection Jas 3/pause 400/jump Jas/pause 1500/move farmer 8 0 0/faceDirection Jas 2/pause 500/speak Jas \"Uncle Shane's in the barn. He said... Uh... He said to tell you he wants to show you something.\"/pause 500/faceDirection Jas 0/pause 500/playSound doorClose/warp Jas -1000 -1000/pause 800/move farmer 0 -1 0/playSound doorClose/warp farmer -1000 -1000/pause 1600/globalFade/viewport -2000 -2000/changeToTemporaryMap MarnieBarn false/viewport -2000 -2000/addTemporaryActor White_Chicken 16 16 8 5 2 false Animal chicken1/addTemporaryActor Blue_Chicken 16 16 8 9 3 false Animal chicken2/addTemporaryActor Blue_Chicken 16 16 7 7 1 false Animal chicken3/addTemporaryActor Blue_Chicken 16 16 14 11 3 false Animal chicken4/addTemporaryActor Blue_Chicken 16 16 9 11 2 false Animal chicken5/warp Shane 5 3/faceDirection Shane 0/animate Shane false true 500 32 33/viewport 7 3 true/pause 500/move chicken5 -1 0 2 true/pause 1000/move chicken2 3 0 1 true/pause 1500/move chicken4 0 1 2 true/pause 1000/speak Shane \"That should do it...$6\"/pause 500/stopAnimation Shane/pause 500/faceDirection Shane 3 true/pause 50/faceDirection Shane 2/pause 1000/move Shane 0 1 2/move Shane 3 0 2/pause 1000/showFrame Shane 30/pause 500/playSound coin/showFrame Shane 29/warp chicken1 -100 -100/pause 500/showFrame Shane 28/move chicken3 0 -1 0 true/pause 1000/move chicken4 0 -1 0/pause 1000/speak Shane \"It's the perfect home for you hens...$8#$b#We'll have the best eggs in the whole valley!$8#$b#Fresh and healthy, with rich golden yolks. Not like those pale, sickly Joja eggs...$8\"/move chicken2 -1 0 2/pause 1000/move chicken3 0 1 2/emote Shane 28/pause 1500/move chicken4 -1 0 3 true/pause 500/move chicken3 1 0 1 true/move chicken2 1 0 1 true/pause 500/speak Shane \"...*sigh*...$9#$b#...You know, Charlie... I was thinking... $9#$b#A guy like me is always teetering on the edge of despair... know what I mean?$9#$b#...But you and the other hens are going to keep me upright from now on... I know it.$9#$b#...$9#$b#What's wrong... too much pressure? *chuckle*$8\"/pause 500/playSound doorClose/warp Jas 3 8/move Jas 0 -1 0/move Jas 0 -3 1 true/pause 500/warp farmer 3 8/playSound doorClose/move farmer 0 -3 1 false/pause 1000/showFrame Shane 29/pause 500/move chicken2 0 -1 0 true/showFrame Shane 30/warp chicken1 8 5/playSound thudStep/pause 500/move chicken3 -1 0 3/showFrame Shane 0/faceDirection chicken3 2/pause 1000/faceDirection Shane 3/speak Shane \"Hey, @... so, what do you think?$h\"/animate chicken1 false true 500 16 17/pause 500/animate chicken4 false true 700 16 17/advancedMove chicken2 false 0 -4 -2 0/move farmer 2 0 1/advancedMove chicken3 false -1 0 0 -2/move farmer 0 -1 1/move farmer 2 0 2/faceDirection Shane 2/speak Shane \"My special blue hens... I've been raising them in secret for the last few months.$6\"/faceDirection Shane 3/speak Shane \"I... Well, I won't be living here forever, and I wanted to pass something on to Jas. I've been teaching her how to care for them.$6#$b#...I want to feel like I'm not just a leech on the world. I want to contribute somehow, even in a small way like this.\"/move Jas 3 0 2/faceDirection Shane 2/pause 2000/showFrame Shane 19/pause 500/pause 1000/end" #!String</t>
  </si>
  <si>
    <t>ArchaeologyHouse:</t>
  </si>
  <si>
    <t>1848481/f Elliott 2000/t 1300 1900/n elliottReading: "breezy/14 11/Elliott 14 9 2 Pierre 10 13 1 Caroline 11 13 3 Marnie 11 15 1 Lewis 12 15 3 Sebastian 11 17 2 Abigail 12 18 3 Sam 10 18 1 Leah 15 15 0 Emily 16 16 2 Clint 15 17 1 Jodi 19 13 2 Robin 20 14 3 Demetrius 20 11 3 Maru 10 10 1 Penny 11 9 1 Gus 18 16 0 Shane 19 16 0 Willy 21 11 3 farmer 6 14 1/skippable/move farmer 6 0 0/move farmer 0 -1 0/move Elliott 0 4 3/faceDirection farmer 1/speak Elliott \"@, you made it!$h#$b#I feel so relieved to be done with my book... it's like an elephant's been lifted off my shoulders.\"/pause 800/faceDirection Elliott 2/pause 500/faceDirection Elliott 1/pause 500/faceDirection Elliott 3/pause 500/speak Elliott \"Well, I'd better get started with the reading... Wish me luck.$8\"/pause 700/move Elliott 0 -4 2/faceDirection farmer 0/pause 500/faceDirection Elliott 1/faceDirection Elliott 2/faceDirection Elliott 3/faceDirection Elliott 2/speak Elliott \"Good afternoon, everyone.\"/pause 500/faceDirection Caroline 0 true/faceDirection Emily 0 true/textAboveHead Emily \"Hi!\"/faceDirection Abigail 0/faceDirection Sebastian 0 true/faceDirection Lewis 0/faceDirection Sam 0 true/faceDirection Marnie 0/faceDirection Pierre 0 true/faceDirection Jodi 0/faceDirection Clint 0/speak Elliott \"Ever since I was a young boy, I've dreamt of becoming a writer.#$b#When the time came for me to leave home and start my own life, I moved here. I was drawn to the peaceful beauty of the valley, and hoped that days of quiet reflection in this idyllic atmosphere would fan the literary flames.\"/showFrame Elliott 32/pause 200/showFrame Elliott 34/fork 958699 mysteryBook/fork 958700 romanceBook/speak Elliott \"After countless hours scribbling at my writing desk, I present to you my first novel: 'The Rise And Fall Of Planet Yazzo'... It's a sci-fi epic spanning thousands of years in an exotic planetary system.\"/animate Elliott false true 1000 33 33 34/pause 500/speak Elliott \"Chapter One.#$b#Commander Yutkin stepped through the golden archway as the airlock snapped shut behind him. Today was his first day on Planet Yazzo, and all 14 of the alliance delegates had been summoned to the Grand Spire...\"/playMusic none/globalFade/viewport -100 -100/pause 1000/warp Sebastian -1000 -1000/warp Sam -1000 -1000/warp Abigail -1000 -1000/warp Jodi -1000 -1000/warp Robin -1000 -1000/warp Demetrius -1000 -1000/warp Shane -1000 -1000/warp Maru -1000 -1000/warp Pierre -1000 -1000/warp Caroline -1000 -1000/viewport 14 11 true/pause 1000/speak Elliott \"...And as the 7th moon descended beneath the horizon, the planet of Yazzo would begin its sinister transformation... an event for which Commander Yutkin was completely unprepared.\"/stopAnimation Elliott/showFrame Elliott 34/pause 800/speak Elliott \"Well, that concludes my reading. I'll be selling signed copies of the book by the front desk. Thanks for listening!$h\"/faceDirection Lewis 3/faceDirection Marnie 1/faceDirection Emily 2 true/faceDirection Clint 1/move Elliott 0 4 3/faceDirection farmer 1/pause 600/speak Elliott \"Well, how was it?\"/emote farmer 32/speak Elliott \"Thanks. $h#$b#You know, I got the idea for making a sci-fi book from you. Do you remember?#$b#That's why I've dedicated this book to you...$l\"/move Elliott -1 0 3/emote Elliott 32/pause 1000/end" #!String</t>
  </si>
  <si>
    <t>mysteryBook: "pause 400/speak Elliott \"After countless hours scribbling at my writing desk, I present to you my first book: 'Blue Tower'... It's a mystery novel set in a surreal, dystopian future.\"/animate Elliott false true 1000 33 33 34/pause 500/speak Elliott \"Chapter One.#$b#From the shadows emerged a man, radiating with enigmatic omniscience. 'Good Evening, Mr. Lu,' he said, the corners of his mouth quivering. Lu seemed astonished. 'How did you know my name?'\"/playMusic none/globalFade/viewport -100 -100/pause 1000/warp Sebastian -1000 -1000/warp Sam -1000 -1000/warp Abigail -1000 -1000/warp Jodi -1000 -1000/warp Robin -1000 -1000/warp Demetrius -1000 -1000/warp Shane -1000 -1000/warp Maru -1000 -1000/warp Pierre -1000 -1000/warp Caroline -1000 -1000/viewport 14 11 true/pause 1000/speak Elliott \"Lu checked Jenu's pockets, then stood up and walked into the bedroom. He quickly found the small golden key that he was looking for and slipped it into his coat pocket.\"/stopAnimation Elliott/showFrame Elliott 34/pause 800/speak Elliott \"Well, that concludes my reading. I'll be selling signed copies of the book by the front desk. Thanks for listening!$h\"/faceDirection Lewis 3/faceDirection Marnie 1/faceDirection Emily 2 true/faceDirection Clint 1/move Elliott 0 4 3/faceDirection farmer 1/pause 600/speak Elliott \"Well, how was it?\"/emote farmer 32/speak Elliott \"Thanks. $h#$b#You know, I got the idea for making a mystery from you. Do you remember?#$b#That's why I've dedicated this book to you...$l\"/move Elliott -1 0 3/emote Elliott 32/pause 1000/end" #!String</t>
  </si>
  <si>
    <t>romanceBook: "pause 400/speak Elliott \"After countless hours scribbling at my writing desk, I present to you my first novel: 'Camellia Station'... It's a romance novel about a train stewardess who falls in love with a traveling architect...\"/animate Elliott false true 1000 33 33 34/pause 500/speak Elliott \"Chapter One.#$b#'Your ticket, sir?' Ticket collector Gozman extended a gloved hand towards the young commuter. 'Ah, yes. I have it right here,' he replied, reaching into his coat pocket. Mortified, he discovered that the ticket was missing.\"/playMusic none/globalFade/viewport -100 -100/pause 1000/warp Sebastian -1000 -1000/warp Sam -1000 -1000/warp Abigail -1000 -1000/warp Jodi -1000 -1000/warp Robin -1000 -1000/warp Demetrius -1000 -1000/warp Shane -1000 -1000/warp Maru -1000 -1000/warp Pierre -1000 -1000/warp Caroline -1000 -1000/viewport 14 11 true/pause 1000/speak Elliott \"...'Clara, there's something I must tell you,' he blurted as she turned to leave. Clara turned, slowly, and saw the look of desperation in Horatio's eye. At that moment Gozman burst into the compartment, red-faced.\"/stopAnimation Elliott/showFrame Elliott 34/pause 800/speak Elliott \"Well, that concludes my reading. I'll be selling signed copies of the book by the front desk. Thanks for listening!$h\"/faceDirection Lewis 3/faceDirection Marnie 1/faceDirection Emily 2 true/faceDirection Clint 1/move Elliott 0 4 3/faceDirection farmer 1/pause 600/speak Elliott \"Well, how was it?\"/emote farmer 32/speak Elliott \"Thanks. $h#$b#You know, I got the idea for writing a romance novel from you. Do you remember?#$b#That's why I've dedicated this book to you...$l\"/move Elliott -1 0 3/emote Elliott 32/pause 1000/end" #!String</t>
  </si>
  <si>
    <t>0/n somethingToDonate/l somethingWasDonated: "libraryTheme/29 12/farmer 22 13 1 Gunther 31 12 2/removeQuest 23/addQuest 24/skippable/pause 1000/showFrame Gunther 4/pause 500/showFrame Gunther 0/pause 500/showFrame Gunther 12/pause 500/showFrame Gunther 0/pause 1000/showFrame Gunther 1/pause 500/speak Gunther \"Abysmal...#$b#Not a single piece in the entire collection.\"/move farmer 7 0 1/showFrame Gunther 12/pause 800/emote Gunther 16/jump Gunther/pause 800/speak Gunther \"What's this? You found something? Let me see it!\"/move farmer 0 -1 1/move farmer 1 0 1/pause 500/playSound coin/animate Gunther false true 500 2 3/pause 3000/speak Gunther \"Remarkable!#$b#It's very old.#$b#I'd love to study this in greater detail... But it is yours.\"/stopAnimation Gunther/showFrame Gunther 12/pause 1000/speak Gunther \"Hmmm...#$b#I've got a favor to ask you.#$b#Would you consider donating any new artifacts or minerals that you find?#$b#We could make a groundbreaking discovery together!#$b#Oh, and who knows... If you keep donating I might come across some interesting items to send your way.\"/pause 1000/showFrame Gunther 0/pause 500/speak Gunther \"Think about it, will you?#$b#If you decide to donate, just bring the objects to the front desk.\"/move farmer -3 0 2 true/pause 400/showFrame Gunther 1/proceedPosition farmer/move farmer 0 1 3/move farmer -7 0 3 true/pause 1000/globalFade/viewport -1000 -1000/end" #!String</t>
  </si>
  <si>
    <t>BathHouse_Pool:</t>
  </si>
  <si>
    <t>38/f Penny 2500/t 1900 2400/n pennySpa: "echos/-1000 -1000/farmer 13 23 2 Penny 9 29 1/swimming farmer/swimming Penny/showFrame Penny 31/viewport 13 27 true/pause 2000/playSound slosh/move farmer 0 6 3/positionOffset farmer 0 16/pause 700/speak Penny \"There you are... I was worried you didn't get my note.$6\"/playSound slosh/move Penny 1 0 1/pause 1500/faceDirection Penny 0/speak Penny \"It looks like we're alone.$8\"/pause 800/speak Penny \"The water feels so good after being out in the cold of night, doesn't it?$6\"/faceDirection farmer 0/pause 1300/faceDirection Penny 1/pause 500/playSound slosh/move Penny 1 0 1/faceDirection farmer 3/speak Penny \"$q -1 null#Do you know why I asked you here tonight?$8#$r -1 0 event_pool1#You have something to tell me.#$r -1 0 event_pool2#I'm not exactly sure.#$r -1 0 event_pool3#You wanted to see me in my bathing suit.\"/faceDirection Penny 3/pause 800/faceDirection Penny 1/speak Penny \"Um, how do I say this...$8\"/pause 1000/playSound slosh/move Penny 1 0 1/pause 500/speak Penny \"I've been meaning to tell you for a while now... about how I feel.$8#$b#I can't stop thinking about you...$8#$b#I've never felt this way about anyone.$8\"/speak Penny \"$q -1 null#...$8#$r -1 0 event_pool4#I feel the same way about you.#$r -1 -1500 event_pool5#Sorry, but I don't like you in that way...\"/fork pennyHeartbroken/pause 1000/showFrame Penny 32/pause 200/playSound slosh/positionOffset Penny 2 0/pause 50/positionOffset Penny 2 0/pause 50/positionOffset Penny 2 0/pause 50/positionOffset Penny 2 0/positionOffset farmer -2 0/pause 50/positionOffset Penny 2 0/positionOffset farmer -2 0/pause 50/eyes 1 -10000/positionOffset Penny 2 0/positionOffset farmer -2 2/pause 50/positionOffset Penny 2 0/positionOffset farmer -2 0/pause 50/positionOffset Penny 2 0/positionOffset farmer -2 0/pause 50/positionOffset Penny 2 0/positionOffset farmer -2 0/pause 50/positionOffset Penny 2 0/positionOffset farmer -2 0/specificTemporarySprite heart 13 29/pause 1200/globalFade/viewport -1000 -1000/pause 2000/stopSwimming farmer/stopSwimming Penny/end warpOut" #!String</t>
  </si>
  <si>
    <t>pennyHeartbroken: "move Penny 0 -2 0/faceDirection farmer 0/shake Penny 5000/globalFade/viewport -1000 -1000/stopSwimming farmer/stopSwimming Penny/end warpOut" #!String</t>
  </si>
  <si>
    <t>Beach:</t>
  </si>
  <si>
    <t>13/f Haley 1500/z winter/t 1000 1600: "desolate/35 11/farmer 35 3 2 Haley 35 11 2/speed Haley 4/skippable/move Haley -2 0 3/pause 300/faceDirection Haley 2/move Haley 4 0 1/pause 300/faceDirection Haley 0/move Haley -2 0 2/emote Haley 28/move farmer 0 5 2/faceDirection Haley 0/emote Haley 16/speak Haley \"@! Come here, quick!$s\"/move farmer 0 2 2/speak Haley \"My bracelet is gone! I know I had it on when I got here... $s#$b#But now it's gone and I can't find it anywhere...$s\"/emote farmer 16/faceDirection farmer 3/faceDirection farmer 1/faceDirection farmer 2/emote farmer 8/speak Haley \"$q 48 null#I'll never find another one like it...$s#$r 48 -30 Event_beach1#Relax, I'll just buy you a new one!#$r 48 50 Event_beach2#I'm really sorry...\"/faceDirection Haley 2/move farmer 1 0 2/move farmer 0 1 3/pause 500/faceDirection farmer 2/pause 600/showFrame Haley 22/pause 500/speak Haley \"Sorry, Great-Grandma. I lost your precious bracelet. Please forgive me.$s\"/playMusic ocean/pause 1000/message \"Could she have dropped it nearby?\"/playerControl haleyBeach/globalFade .015/viewport -1000 -1000/warp farmer 36 11/faceDirection farmer 3/positionOffset farmer 0 16/faceDirection Haley 1/pause 500/viewport 35 11 true/pause 800/playMusic sadpiano/speak Haley \"Is that...?$8\"/emote Haley 16/jump Haley/pause 600/speak Haley \"You found it!$h\"/showFrame Haley 23/positionOffset Haley 2 0/pause 50/positionOffset Haley 2 0/pause 50/positionOffset Haley 2 0/pause 50/positionOffset Haley 2 0/pause 50/positionOffset Haley 2 1/pause 50/positionOffset Haley 2 1/pause 50/positionOffset Haley 2 1/pause 50/eyes 5 -5000/positionOffset Haley 2 1/pause 50/positionOffset Haley 2 0/pause 50/positionOffset Haley 2 0/pause 50/positionOffset Haley 2 0/pause 50/positionOffset Haley 2 0/pause 50/positionOffset Haley 2 0/pause 50/speak Haley \"Thank you so much, @. You're a lifesaver.\"/eyes 1 -5000/pause 3000/speak Haley \"I won't forget what you did for me here.$l\"/end dialogue Haley \"I really owe you one, @.\"" #!String</t>
  </si>
  <si>
    <t>20/f Alex 500/z winter/p Alex/w sunny: "playful/-100 -100/farmer 27 7 2 Alex 25 17 2/showFrame Alex 23/skippable/animate Alex false true 125 16 17 18 19 20 21 22 23 23 23 23 23 23 23 23 23 23 23 23/viewport 28 14 true/move farmer 0 10 2/stopAnimation Alex/showFrame Alex 24/pause 600/showFrame Alex 23/speak Alex \"Oh, hi.\"/pause 300/emote Alex 40/speak Alex \"Um, it's @, right?\"/pause 800/faceDirection farmer 3/pause 800/faceDirection farmer 2/speak Alex \"I'm just enjoying this great weather, @.\"/pause 1000/faceDirection Alex 1/pause 500/showFrame Alex 24/speak Alex \"Hmm...$u#$b#Hey, go long!$h\"/pause 500/move farmer 2 0 3/pause 1000/showFrame Alex 4/animate Alex false false 80 24 25 25 26 4/pause 240/playSound throw/animate farmer true true 100 30/specificTemporarySprite joshFootball/null/pause 500/stopAnimation farmer/pause 700/speak Alex \"Heh... Nice try.\"/pause 500/move farmer -2 0 2/pause 800/faceDirection Alex 2/speak Alex \"I'm going to be the first professional gridball player from Stardew Valley... There's no doubt in my mind.#$b#I already led my school's team to the regional playoffs... Now I'm just training and getting stronger so I can claim my spot on the roster of the Zuzu City Tunnelers. You just wait!\"/pause 1000/question fork1 \"#I believe in you!#Wow, you're really arrogant.\"/fork arrogantJosh/faceDirection Alex 1/pause 500/speak Alex \"Thanks, @. I'll remember that.\"/move Alex 1 0 1/pause 500/end dialogue Alex \"Hey, that was fun, huh?\"" #!String</t>
  </si>
  <si>
    <t>arrogantJosh: "pause 500/faceDirection Alex 3/emote Alex 12/faceDirection Alex 2/speak Alex \"Hmmph... I think someone's a little jealous.$a\"/move Alex 0 -15 0 true/speak Alex \"I'm out of here.$a\"/faceDirection farmer 0/end dialogue Alex \"...$a\"" #!String</t>
  </si>
  <si>
    <t>288847/f Alex 2000/p Alex/w sunny: "ocean/-100 -100/farmer 52 13 2 Alex 53 24 2/showFrame Alex 38/skippable/viewport 53 24 true/pause 2000/speak Alex \"*sniff*...$s\"/move farmer 0 11 2/pause 1000/showFrame Alex 36/pause 500/showFrame Alex 37/pause 500/speak Alex \"Oh... @. You saw me crying.$s\"/pause 500/showFrame Alex 36/pause 1000/showFrame 95/pause 2000/speak Alex \"It was today, twelve years ago... that my Mom died.$9\"/pause 1000/speak Alex \"I still remember her well... she'd make salted radish sandwiches for lunch... and toss the gridball with me in the back yard.$9#$b#She took good care of me... and I was too young to really say 'thanks'. Now she's gone forever.$9\"/pause 1000/showFrame Alex 38/pause 1000/speak Alex \"This is the only keepsake I have left... her secret music box.$s\"/pause 1000/playSound openBox/showFrame Alex 35/pause 500/playMusic tinymusicbox/pause 10000/specificTemporarySprite JoshMom/pause 20000/playMusic ocean/pause 900/showFrame Alex 37/pause 900/showFrame Alex 36/pause 800/speak Alex \"$q -1 null#So... What are you thinking right now, @?$9#$r -1 0 event_box1#Honor your mother's memory by always doing your best.#$r -1 0 event_box2#You shouldn't dwell in the past.#$r -1 0 event_box3#I'll always be here for you if you get lonely.#$r -1 0 event_box4#Get over it. Life is hard for everyone.\"/pause 1000/showFrame Alex 36/pause 1000/speak Alex \"Well, there's no sense sitting around sniveling... let's head back to town.$9\"/showFrame Alex 0/stopAnimation farmer/move Alex 0 -2 0 true/move farmer 0 -2 0 false/pause 1000/faceDirection Alex 3/pause 800/speak Alex \"Um... @?$9\"/pause 800/faceDirection farmer 1/pause 500/speak Alex \"Don't tell anyone I was crying. Okay?$7\"/pause 500/faceDirection farmer 2/animate farmer false true 100 102 103/pause 100/jump Alex/pause 1500/stopAnimation farmer/move farmer 0 -8 0 true/faceDirection Alex 0/emote Alex 16/speak Alex \"Hey!$7\"/move Alex 0 -8 0 true/globalFade/viewport -1000 -1000/end" #!String</t>
  </si>
  <si>
    <t>29/f Sebastian 2000/t 1200 2300/w rainy: "rain/12 38/farmer 12 29 2 Sebastian 12 39 2/skippable/move farmer 0 7 2/faceDirection Sebastian 0/pause 400/speak Sebastian \"@?\"/pause 500/move farmer 0 2 2/speak Sebastian \"Hey. I'm surprised to find you out here in the rain.\"/pause 500/faceDirection Sebastian 2/pause 200/move farmer 1 0 2/move farmer 0 1 3/pause 500/faceDirection farmer 2/pause 1000/playMusic echos/pause 1000/speak Sebastian \"Look at those dark clouds looming over the horizon...\"/pause 2000/speak Sebastian \"I hope they come this way.\"/faceDirection farmer 3/pause 800/faceDirection farmer 2/pause 1000/speak Sebastian \"I like this weather because it makes everyone disappear... you know?#$b#Being around people makes me feel anxious.$s\"/faceDirection Sebastian 1/pause 400/faceDirection Sebastian 2/pause 400/speak Sebastian \"I don't feel that way around you, though.$7\"/pause 2000/emote Sebastian 28/speak Sebastian \"We're getting soaked...\"/pause 900/showFrame Sebastian 39/animate Sebastian false false 300 37 38 39/pause 300/playSound cast/pause 280/specificTemporarySprite umbrella/pause 800/speak Sebastian \"Here... There's room for two.$7\"/pause 500/faceDirection farmer 3/animate farmer true true 100 6 7/playSound dwop/positionOffset farmer -2 0/pause 100/positionOffset farmer -2 0/pause 100/positionOffset farmer -2 0/pause 100/positionOffset farmer -2 0/pause 100/stopAnimation farmer/pause 800/faceDirection farmer 3/animate farmer true true 100 6 7/playSound dwop/positionOffset farmer -2 0/pause 100/positionOffset farmer -2 0/pause 100/positionOffset farmer -2 0/pause 100/positionOffset farmer -2 0/pause 100/stopAnimation farmer/pause 800/faceDirection farmer 3/animate farmer true true 100 6 7/playSound dwop/positionOffset farmer -2 0/pause 100/positionOffset farmer -2 0/pause 100/positionOffset farmer -2 0/pause 100/positionOffset farmer -2 0/pause 100/stopAnimation farmer/faceDirection farmer 2/pause 3500/end" #!String</t>
  </si>
  <si>
    <t>43/f Elliott 2500/w sunny/t 700 1300: "ocean/-1000 -1000/farmer 13 16 2 Elliott 13 27 1/specificTemporarySprite elliottBoat/skippable/viewport 17 26 clamp true/move farmer 0 8 2/faceDirection Elliott 0/speak Elliott \"Hey.\"/move farmer 0 2 2/faceDirection Elliott 1/faceDirection farmer 1/speak Elliott \"Look... I fixed up that old rowboat that's been sitting by my house. Pretty nice, huh?\"/pause 500/faceDirection Elliott 0/pause 500/speak Elliott \"@... Would you do me the honor of joining me for her maiden voyage?$l\"/faceDirection farmer 2/question fork1 \"Get in the boat?#Yes#No\"/fork NoToElliott/globalFade/viewport -1000 -1000/changeToTemporaryMap ElliottSea/playSound wateringCan/pause 1000/playSound wateringCan/playMusic 50s/warp farmer 26 20/positionOffset farmer 0 8/warp Elliott 26 20/showFrame Elliott 25/positionOffset Elliott 0 60/viewport 25 20 true/pause 5000/speak Elliott \"So my book's been out for a while now... It's not a best-seller or anything, but it's been getting some good reviews from the critics.#$b#And I really couldn't have finished it without your moral support.$l\"/pause 1000/speak Elliott \"Actually, that's not true at all. I would've finished it either way.$h#$b#But I am grateful that you believed in me... in my vision. And, well...\"/pause 500/speak Elliott \"Um... @? How do I say this...$8\"/emote Elliott 40/speak Elliott \"Well, we've been friends for a while now... But I'm... I'm not sure if I feel that way about you anymore.$l\"/emote farmer 16/speak Elliott \"No! I'm not saying I want to cut all ties with you!$8#$b#In fact... quite the opposite.$l\"/pause 1000/emote Elliott 40/pause 500/speak Elliott \"...Let's see, how do I put this...?$l#$b#For once, I'm at a loss for words...\"/playMusic elliottPiano/pause 2500/showFrame Elliott 35/screenFlash 1/warp Elliott 26 20/positionOffset Elliott 24 8/positionOffset farmer -20 16/faceDirection farmer 1 true/showFrame 101/specificTemporarySprite heart 26 20/playSound dwop/pause 1500/startJittering/pause 700/speak Elliott \"$q -1 null#@? You're trembling...$l#$r -1 50 event_boat1#I'm happy.#$r -1 -50 event_boat2#You're making me very uncomfortable. Stop.\"/stopJittering/fork tooBold/pause 1800/globalFade/viewport -1000 -1000/speak Elliott \"We'd better head back before the southern wind picks up.$l^Uh oh... The vibration from your body has caught the attention of a Crimsonfish... We'd better get out of here.$l\"/pause 1400/speak Elliott \"Look at the valley from here... it finally looks like 'Home'.\"/pause 4000/speak Elliott \"*sigh*... What a day...$l\"/end" #!String</t>
  </si>
  <si>
    <t>NoToElliott: "emote Elliott 16/pause 800/faceDirection Elliott 1/showFrame Elliott 31/pause 1000/emote Elliott 28/pause 600/speak Elliott \"I see.$7\"/move farmer 0 -10 0 true/pause 800/end dialogue Elliott \"...$a\"" #!String</t>
  </si>
  <si>
    <t>733330/f Sam 750/w sunny/t 700 1500/z winter/y 1: "ocean/-1000 -1000/farmer 40 9 2 Sam 41 18 2 Vincent 43 22 2/skippable/animate Vincent false true 500 18 19/specificTemporarySprite beachStuff/viewport 42 19 true/move farmer 0 9 1/faceDirection Sam 3/speak Sam \"Hello @. Nice day, isn't it?\"/faceDirection farmer 2/faceDirection Sam 2/pause 800/speak Sam \"I'm just keeping an eye on my little brother. It's good for him to get some fresh air on a day like this.\"/pause 1700/speak Sam \"Our Dad used to take us to the beach on sunny days like this.$h\"/jump Vincent/stopAnimation Vincent/showFrame Vincent 0/pause 1000/move Vincent 0 -4 3/move Vincent -1 0 3/faceDirection Sam 1/faceDirection farmer 1/playMusic desolate/speak Vincent \"Sam...?$u\"/pause 900/speak Vincent \"Is Dad ever going to come home?$s\"/emote Sam 28/showFrame Sam 34/pause 800/speak Sam \"Of course, Vince. Dad's going to come back as soon as he possibly can.$7\"/pause 600/speak Vincent \"But I heard some grown-ups saying that... that all of our troops are getting shot to pieces.$s\"/showFrame Sam 35/pause 1500/speak Sam \"Don't believe everything you hear!$8\"/showFrame Sam 4/speak Sam \"Don't you remember how strong Dad is? He'd never let a pathetic Gotoro grunt get him like that! Don't you worry!$a#$b#And always remember that Mom and I are here to play with you if you ever feel lonely.\"/playMusic ocean/speak Vincent \"Okay!\"/jump Vincent/pause 1000/move Vincent 1 0 2/showFrame Sam 4 true/faceDirection Sam 2 true/move Vincent 0 4 2/animate Vincent false true 500 18 19/playSound sandyStep/pause 800/faceDirection Sam 3/pause 800/faceDirection Sam 2/faceDirection farmer 2/pause 1000/speak Sam \"To be honest, I have no idea if my old man will come back... We've all read the reports. Our soldiers are falling by the thousands.$s#$b#But what am I going to say to Vincent?$7\"/pause 1000/question null \"#It's best to be honest with kids.#You did the right thing. Kids should have hope.\"/emote Sam 40/pause 1000/splitSpeak Sam \"You think so?$7#$b#Maybe you're right... The world is a cruel place, but kids have to learn that one way or another.$s~Yeah... kids should play and have fun while they still have the chance.\"/pause 700/faceDirection Sam 3/faceDirection farmer 1/speak Sam \"Hey did I tell you the band's starting to come together?#$b#Yeah! It turns out Abigail's a pretty good drummer. And Sebastian seemed to really want her in the band...$h\"/pause 500/globalFade/viewport -1000 -1000/end" #!String</t>
  </si>
  <si>
    <t>739330/t 600 1710/*n spring_2_1: "ocean/-1000 -1000/farmer 28 35 1 Willy 44 35 1/removeQuest 13/addMailReceived NOQUEST_13/skippable/animate Willy false true 250 28 29 30 31/viewport 44 35 true/move farmer 7 0 1/playSound seagulls/move farmer 7 0 1/pause 500/playSound seagulls/pause 1000/playSound seagulls/speak Willy \"Ahoy there, son.$u^Ahoy there, miss.$u#$b#Heard there was a newcomer in town... Good to finally meet ya.$u\"/pause 500/playSound seagulls/pause 1000/stopAnimation Willy/playSound dwop/faceDirection Willy 2 true/pause 50/faceDirection Willy 3/pause 1000/speak Willy \"Ah... I'm still tryin' to unwind from a month out on the salty seas...$h#$b#It was a big haul! I sold a lot of good fish.#$b#Finally saved enough to buy me a new rod.$h\"/move Willy -1 0 3/pause 1000/speak Willy \"Here, I want you to have my old fishing rod.$h#$b#It's important to me that the art o' fishing stays alive. And hey, maybe you'll buy somethin' from the shop once in a while.$h\"/pause 1000/playSound seagulls/pause 500/faceDirection farmer 2/itemAboveHead rod/pause 3300/awardFestivalPrize rod/faceDirection farmer 2/pause 1000/playSound seagulls/move Willy 0 1 2/pause 1000/showFrame Willy 24/pause 1000/speak Willy \"There's good water here in the valley. All kinds o' fish.\"/pause 1000/faceDirection Willy 3/speak Willy \"Oh yeah. My shop's back open now, so come by if you need supplies.$h#$b#I'll also buy anything you catch.#$b#'If it smells, it sells'. Heh heh. That's what my ol' Pappy used to say, anyway.$h\"/pause 500/playSound seagulls/pause 500/move farmer 0 1 2/pause 1000/pause 500/animate Willy false true 250 28 29 30 31/viewport move 1 0 5500/pause 1500/playSound seagulls/pause 1500/playSound seagulls/pause 2000/end position 42 36" #!String</t>
  </si>
  <si>
    <t>711130/t 600 1710/f Willy 1500: "ocean/30 34/farmer 27 35 1 Willy 30 34 2 Gus -10 -10 0/skippable/addConversationTopic willyCrabs/showFrame Willy 24/move farmer 3 0 0/showFrame Willy 0/pause 800/speak Willy \"Ah... it's a good thing you turned up, lad.^Ah... It's a good thing you turned up, miss.#$b#I've got a... a bit of a problem I could use a hand with...\"/faceDirection Willy 3/faceDirection Willy 0/pause 1000/faceDirection Willy 3 true/pause 100/faceDirection Willy 2/speak Willy \"Er... It'd be best if I just showed ya...\"/pause 600/faceDirection Willy 3 true/pause 100/faceDirection Willy 0/speak Willy \"Take a deep breath, now.\"/pause 300/playSound doorClose/warp Willy -100 -100/move farmer 0 -1 0/pause 500/playSound doorClose/warp farmer -100 -100/fade/viewport -1000 -1000/changeLocation FishShop/specificTemporarySprite willyCrabExperiment/warp Willy 5 7/faceDirection Willy 0/playMusic ragtime/pause 500/viewport 5 7 true/pause 5000/warp farmer 5 9/playSound doorClose/pause 100/jump farmer/pause 1000/emote farmer 16/faceDirection Willy 3 true/pause 100/faceDirection Willy 2/speak Willy \"As you can see...#$b#And smell... heh...#$b#The old girls 'ran wild' last night... heh...$h#$b#My experiment needs a little work...\"/move farmer 0 -1 0/move farmer 2 0 1/emote farmer 56/warp Gus 5 9/playSound doorClose/pause 100/jump Gus/pause 1000/speak Gus \"Hooo~... Back at it again, huh Willy?$h\"/textAboveHead Willy \"Aye...\"/move Gus 0 -1 3/move Gus -2 0 3/pause 1000/speak Gus \"They look fresh all right...\"/faceDirection Willy 3/speak Willy \"Aye... These are the finest, meatiest crabs you'll ever set yer eyes on.$h#$b#They be a little too feisty, though...$s\"/pause 1000/emote Gus 40/pause 500/jump Gus/pause 1000/speak Gus \"I'll take the whole lot!$h#$b#With a discount for the extra labor, of course...\"/pause 2000/move farmer 1 0 0 true/move Gus -1 0 0 false/move farmer 0 -1 0 true/move Gus 0 -1 0 false/faceDirection Willy 0/pause 1000/playSound slimeHit/specificTemporarySprite removeSprite 3/pause 1000/playSound slimeHit/specificTemporarySprite removeSprite 1/pause 1000/playSound fishSlap/specificTemporarySprite removeSprite 2/pause 500/fade/viewport -1000 -1000/pause 1500/speak Gus \"Looks like we got 'em all...\"/pause 1000/speak Willy \"Goodbye, me sweet ladies...$s\"/pause 1000/speak Gus \"Psst... @... Don't tell Willy, but I'll be doing a special on crab cakes at the saloon for the next few days...\"/pause 1000/end position 30 34" #!String</t>
  </si>
  <si>
    <t>BusStop:</t>
  </si>
  <si>
    <t>60367/u 0: "none/-1000 -1000/farmer 12 10 2 Robin 12 13 0 Lewis -100 -100 2/skippable/pause 500/playSound busDoorOpen/pause 5000/viewport 13 10 clamp true/move farmer 0 2 2/playMusic SettlingIn/speak Robin \"Hello! You must be @.#$b#I'm Robin, the local carpenter. Mayor Lewis sent me here to fetch you and show you the way to your new home. He's there right now, tidying things up for your arrival.#$b#The farm's right over here, if you'll follow me.\"/viewport move 0 2 800/move Robin 0 5 2 true/pause 800/move farmer 0 4 2 true/fade/speed farmer 2/viewport -200 -200/changeLocation Farm/halt/warp Robin 78 17/faceDirection Robin 3/warp farmer 79 17/faceDirection farmer 3/viewport 70 16 clamp/viewport move -1 0 4000/move Robin -8 0 3 farmer -8 0 3/pause 700/faceDirection Robin 2/speak Robin \"This is %farm farm.\"/pause 500/faceDirection farmer 2/showFrame 94/jump farmer/startJittering/pause 1000/emote farmer 28/showFrame 0/stopJittering/pause 800/faceDirection Robin 1/pause 200/speak Robin \"What's the matter?#$b#Sure, it's a bit overgrown, but there's some good soil underneath that mess!#$b#With a little dedication you'll have it cleaned up in no time.\"/pause 500/faceDirection farmer 3/pause 200/move Robin -7 0 0 farmer -7 0 0/pause 400/faceDirection Robin 0/speak Robin \"...And here we are, your new home.$h\"/pause 300/faceDirection farmer 0/pause 500/playSound doorClose/warp Lewis 64 15/pause 1500/speak Lewis \"Ah, the new farmer!$h\"/move Lewis 0 1 2/move Lewis 1 0 2/move Lewis 0 1 3/faceDirection farmer 1/faceDirection Robin 1/pause 600/speak Lewis \"Welcome! I'm Lewis, Mayor of Pelican Town.#$b#You know, everyone's been asking about you.#$b#It's not every day that someone new moves in. It's quite a big deal!\"/pause 1000/faceDirection Lewis 3/pause 100/faceDirection Lewis 0/pause 500/speak Lewis \"So... You're moving into your grandfather's old cottage.#$b#It's a good house... very 'rustic'.\"/pause 300/faceDirection Robin 0 true/faceDirection farmer 0/viewport move 0 -1 2000/pause 3000/speak Robin \"Rustic? That's one way to put it... $4#$b#'Crusty' might be a little more apt, though.$4\"/faceDirection Lewis 3 true/jump Lewis/shake Lewis 1600/textAboveHead Lewis \"Rude!\"/showFrame Lewis 24/pause 500/faceDirection Robin 1 true/pause 100/faceDirection Robin 2 true/pause 100/animate Robin false true 100 32 33/faceDirection farmer 2/pause 1000/showFrame Lewis 12/stopAnimation Robin/pause 300/faceDirection Robin 1/showFrame Lewis 12/faceDirection farmer 1/speak Lewis \"Don't listen to her, @. She's just trying to make you dissatisfied so that you buy one of her house upgrades.$u\"/showFrame Lewis 12/showFrame Robin 19/shake Robin 800/pause 1200/showFrame Robin 0/pause 600/animate Robin false true 300 34 35/textAboveHead Robin \"Hmmph.\"/pause 1500/speak Lewis \"Anyway... You must be tired from the long journey. You should get some rest.#$b#Tomorrow you ought to explore the town a bit and introduce yourself.#$b#The townspeople would appreciate that.\"/move Lewis 4 0 1 true/viewport move 1 0 2000/pause 3000/proceedPosition Lewis/faceDirection Lewis 0/pause 500/faceDirection Lewis 3/speak Lewis \"Oh, I almost forgot. If you have anything to sell, just place it in this box here. I'll come by during the night to collect it.#$b#Well... Good luck!\"/pause 300/move Lewis 8 0 1 true/faceDirection farmer 0/stopAnimation Robin/advancedMove Robin false 0 1 2 0 0 -1 5 0/pause 1000/globalFade/viewport -1000 -1000/playMusic none/pause 2000/playSound rooster/pause 1000/end beginGame" #!String</t>
  </si>
  <si>
    <t>4081148/e 47/t 1600 1900: "none/-1000 -1000/farmer 13 22 0 Sam 14 10 2 Sebastian 15 11 3 Emily 10 11 3 Maru 9 10 2 Shane 12 15 0 Elliott 17 14 1 Leah 18 14 3 Abigail 13 11 1 Penny 18 10 3 Harvey 8 11 1 Linus 21 5 2 Jodi 8 15 2 Vincent 8 16 0/viewport 12 11 clamp true/skippable/move farmer 0 -10 0 true/move Shane 0 -6 0 true/proceedPosition Shane/warp Shane -100 -100/proceedPosition farmer/move farmer 1 0 0 false/speak Sam \"Hi @. Thanks for coming.\"/faceDirection Sam 3/faceDirection Sam 1/faceDirection Sam 2/speak Sam \"Well, our gear's loaded already... Looks like everything's set.\"/jump Sam/pause 800/speak Sam \"Alright, everyone... let's get in the bus!$u\"/pause 600/move Abigail -1 0 0 true/move Emily 1 0 1 true/faceDirection Maru 1/proceedPosition Abigail/move Abigail 0 -2 2 true/move Sebastian -3 0 0 true/move Elliott -5 0 0 true/move Leah -5 0 0 true/globalFade/viewport -1000 -1000/pause 3000/speak Sam \"*gulp*... I'm starting to get really nervous.$8\"/pause 1000/playSound busDoorOpen/pause 4000/speak Sam \"Okay, here we are... wish me luck!$u\"/pause 800/changeToTemporaryMap SamShow/warp Sam 18 14/faceDirection Sam 0 true/warp Sebastian 21 14/positionOffset Sebastian 20 -20/warp Abigail 15 13/positionOffset Abigail 40 -24/warp farmer 18 20/warp Elliott 20 19/faceDirection Elliott 0/warp Leah 21 19/faceDirection Leah 0 true/warp Maru 13 16/faceDirection Maru 1 true/warp Harvey 14 17/faceDirection Harvey 0 true/warp Emily 21 16/faceDirection Emily 0 true/warp Shane 16 20/warp Linus 31 14/faceDirection Linus 0 true/warp Penny 17 16/faceDirection Penny 0 true/faceDirection Sebastian 2 true/warp Jodi 11 19/warp Vincent 12 19/faceDirection Jodi 0/viewport 18 15 true/move farmer 0 -4 0/pause 3000/faceDirection Sam 2/pause 800/jump Sam/pause 1000/cutscene bandFork/mail afterSamShow/end dialogue Sam \"Hey. The show was a great success! Thanks again, @.\"" #!String</t>
  </si>
  <si>
    <t>9581348/e 2128292/t 1600 1800: "continue/-1000 -1000/farmer 12 19 0 Shane 13 10 2 Alex 12 13 0 Gus 9 11 1 Pam 10 10 2/viewport 12 11 clamp true/skippable/move farmer 0 -4 0 true/move Alex 0 -4 0 true/proceedPosition Alex/playSound thudStep/warp Alex -100 -100/move farmer 0 -1 0/move Shane 0 1 2/speak Shane \"Hey, there you are!$6#$b#I'm glad you decided to come. We should get going...$6\"/move Pam 2 0 0/move Pam 0 -1 0/warp Pam -100 -100/playSound thudStep/move Gus 3 0 0/move Gus 0 -2 0/faceDirection Shane 3 true/playSound thudStep/warp Gus -100 -100/move farmer 0 -4 0 true/globalFade/viewport -1000 -1000/playMusic none/pause 800/playSound busDriveOff/pause 4000/changeToTemporaryMap Stadium false/speak Shane \"We're almost there...\"/pause 1500/playSound glug/pause 500/speak Shane \"*gulp* ...pre-game nerves...$10\"/pause 1000/playMusic Stadium_ambient/warp farmer 19 19/faceDirection farmer 2/positionOffset farmer 0 16/warp Alex 14 12/faceDirection Alex 2/warp Gus 30 14/faceDirection Gus 2/warp Shane 22 12/pause 3000/advancedMove Shane false 0 7 -2 0/viewport 22 18 clamp true/proceedPosition Shane/faceDirection Shane 2/speak Shane \"Here, I got you another cold one...\"/showFrame Shane 25/pause 1000/playSound coin/showFrame 90/showFrame Shane 0/pause 2000/farmerEat 184/pause 1000/animate Shane false true 200 20 20 20 20 20 20 20 20 20 20 21 22 23 24 24 24 24 23 22 21 20 20 20 20/pause 6000/animate Shane false true 400 0 30 0 30 0 31 0 31/pause 1000/faceDirection farmer 1/pause 1000/speak Shane \"Hey, I've been meaning to say... $6#$b#Thanks for sticking with me through everything... my anxiety, depression... you know...$6#$b#You've been a really good friend to me.$6\"/pause 2000/faceDirection farmer 2/pause 4000/speak Shane \"Anyway...  it's your first gridball game, huh?\"/pause 1000/speak Shane \"$q -1 null#Well, what do you think?#$r -1 10 event_stadium1#Noisy... It makes me appreciate how peaceful it is back home.#$r -1 10 event_stadium2#Fun... Pelican Town seems really boring in comparison.\"/stopAnimation Shane/pause 100/jump Shane/showFrame Shane 18/pause 1000/speak Shane \"Gahh!! Look, the Tunnelers are on the attack!$10\"/showFrame Shane 0/pause 1500/playSound Stadium_cheer/pause 500/showFrame Shane 31/jump Shane/textAboveHead Shane \"Goal!!\"/jump Alex/jump Gus/pause 100/textAboveHead Alex \"Goal!\"/pause 2000/jump Shane/pause 2000/showFrame Shane 34/positionOffset Shane -2 0/pause 10/positionOffset Shane -2 0/pause 10/positionOffset Shane -2 0/pause 10/positionOffset Shane -2 0/pause 10/positionOffset Shane -2 0/pause 10/positionOffset Shane -2 0/pause 10/positionOffset Shane -2 0/pause 10/positionOffset Shane -2 0/pause 10/positionOffset Shane -2 0/pause 10/positionOffset Shane -2 0/pause 10/showFrame farmer 94/pause 800/showFrame farmer 0/pause 800/faceDirection farmer 1 true/animate farmer false true 100 101/pause 1000/pause 2000/stopAnimation farmer/showFrame Shane 12/positionOffset Shane 2 0/pause 10/positionOffset Shane 2 0/pause 10/positionOffset Shane 2 0/pause 10/positionOffset Shane 2 0/pause 1500/faceDirection Shane 1/speak Shane \"Oh!...$10\"/move Shane 1 0 1/speak Shane \"Um... Sorry... I got carried away there.$10#$b#Maybe I had one too many...\"/pause 3000/faceDirection Shane 3/pause 800/move farmer 2 0 1/pause 1000/animate farmer false true 100 101/positionOffset farmer 2 0/pause 10/positionOffset farmer 2 0/pause 10/positionOffset farmer 2 0/pause 10/positionOffset farmer 2 0/pause 10/showFrame Shane 18/pause 800/showFrame Shane 0/pause 800/showFrame Shane 34/specificTemporarySprite heart 22 18/pause 3000/viewport move -1 -1 5000/pause 3000/globalFade/viewport -2000 -2000/pause 3000/playMusic none/pause 1000/speak Shane \"Well... that was definitely a good game.$l\"/pause 2000/speak Shane \"Oh, yeah... and we won, too.$l\"/pause 1000/pause 1000/speak Shane \"Well... see you soon.$6\"/pause 2000/end" #!String</t>
  </si>
  <si>
    <t>520702/a 0 23/t 600 1600/z spring/z fall/z summer: "winter_day_ambient/-1000 -1000/farmer 0 23 1 Krobus 16 23 3/viewport 14 23 clamp true/addQuest 31/skippable/move Krobus -2 0 3/pause 1000/emote Krobus 16/jump Krobus/pause 500/speed Krobus 8/move Krobus 20 0 1 true/move farmer 2 0 1 true/move false/playSound shadowpeep/warp Krobus -1000 -1000/pause 500/emote farmer 8/pause 1000/end" #!String</t>
  </si>
  <si>
    <t>CommunityCenter:</t>
  </si>
  <si>
    <t>Punch: "pause 100/move George 0 -3 3 true/showFrame Morris 12/textAboveHead Morris \"Hah!\"/pause 500/speak Morris \"This means nothing. I'll just run a 75%-off sale and all my customers will come crawling back to me, begging for forgiveness. You'll see!$h\"/shake Pierre 500/pause 1000/move George -5 0 3 true/speak Pierre \"No... Not this time, Morris.$u#$b#I think it's time we settled this once and for all.$u\"/pause 500/speak Morris \"Oh? And how do you propose we do that?$u\"/playMusic event1/pause 2000/animate Pierre false true 200 20 21/positionOffset Pierre 8 8/pause 1500/speak Morris \"Hah! Primitive...\"/move Morris 0 1 2/speak Pierre \"If you're too scared to fight me then bring one of your co-workers! Or are all Joja employees such cowards?$u\"/faceDirection Morris 1 true/pause 50/faceDirection Morris 0/shake Morris 1000/pause 1500/speak Morris \"Insult me all you like... but don't you DARE slander the good name of Joja!$u\"/speed Morris 4/move Morris 0 -1 3/showFrame Morris 20/positionOffset Morris -4 -4/animate Morris false true 200 20 21/pause 2000/stopAnimation Morris/showFrame Morris 22/playSound clubhit/stopAnimation Pierre/showFrame Pierre 22/pause 500/jump Caroline/textAboveHead Caroline \"Pierre!\"/speed Caroline 4/move Caroline 0 4 1 true/animate Morris false true 200 20 21/animate Pierre false true 200 20 21/pause 1000/jump Robin/showFrame Robin 19/textAboveHead George \"Ha! Good stuff!\"/pause 1000/jump Lewis/stopAnimation Morris/showFrame Morris 22/playSound clubhit/shake Pierre 200/stopAnimation Pierre/showFrame Pierre 22/pause 500/animate Morris false true 200 20 21/animate Pierre false true 200 20 21/pause 2000/stopAnimation Morris/showFrame Morris 22/playSound clubhit/shake Pierre 200/stopAnimation Pierre/showFrame Pierre 22/pause 500/jump Caroline/speak Morris \"You're even weaker than your fresh produce selection!$u\"/animate Morris false true 200 20 21/animate Pierre false true 200 20 21/pause 2000/speak Pierre \"And the way you throw punches is just like Joja...$u#$b#Quantity over quality!\"/pause 1000/stopAnimation Morris/showFrame Morris 22/playSound clubhit/shake Pierre 200/stopAnimation Pierre/showFrame Pierre 22/pause 500/animate Morris false true 200 20 21/animate Pierre false true 200 20 21/pause 1000/pause 500/textAboveHead George \"Get him!\"/pause 2000/stopAnimation Pierre/stopAnimation Morris/showFrame Pierre 17/showFrame Morris 20/pause 100/showFrame Pierre 18/showFrame Morris 23/playSound clubhit/shake Morris 250/pause 50/showFrame Pierre 17/showFrame Morris 20/pause 1000/showFrame Morris 20/pause 100/showFrame Pierre 18/showFrame Morris 23/playSound clubhit/shake Morris 250/pause 50/showFrame Morris 20/showFrame Pierre 17/pause 1000/showFrame Morris 20/pause 100/showFrame Pierre 18/showFrame Morris 23/playSound clubhit/shake Morris 250/pause 50/showFrame Morris 20/showFrame Pierre 17/pause 1000/shake Pierre 1000/showFrame Morris 19/pause 1000/showFrame Pierre 17/positionOffset Pierre 4 0/pause 100/positionOffset Pierre 4 0/showFrame Pierre 18/pause 100/positionOffset Pierre 4 0/showFrame Pierre 19/playSound clubSmash/warp Morris -2000 -2000/specificTemporarySprite morrisFlying/pause 2000/playSound barrelBreak/showFrame Pierre 4/pause 2000/move Pierre 1 0 0/pause 1000/playSound dwop/faceDirection Pierre 1 true/pause 50/faceDirection Pierre 2/pause 100/showFrame Pierre 23/playSound stoneStep/pause 500/globalFade/viewport -9999 -9999/pause 4000/message \"Morris and his JojaMart cronies were never heard from again.\"/pause 500/end position 52 20" #!String</t>
  </si>
  <si>
    <t>ElliottHouse:</t>
  </si>
  <si>
    <t>39/f Elliott 500/p Elliott: "50s/2 5/farmer 3 9 0 Elliott 1 5 0/skippable/move farmer 0 -1 0/pause 400/faceDirection Elliott 2/emote Elliott 16/speak Elliott \"@! Come in.\"/pause 500/move farmer 0 -2 3/move farmer -2 0 0/pause 500/speak Elliott \"Welcome to my humble... well, shack.\"/faceDirection Elliott 0/speak Elliott \"This is my writing desk. It's where I spend most of my time.\"/pause 500/faceDirection Elliott 2/speak Elliott \"For as long as I can remember, I've wanted to be a writer. Have I told you that?#$b#That's why I live out here by myself. I figured a lonely life by the sea would help me focus on my literary aspirations...$s\"/faceDirection Elliott 1/speak Elliott \"Everyone back home said I was nuts... that I could never make it as a writer.#$b#Can you believe it? They said 'For every successful author there's 1000 who fail miserably'. Such pessimism... it's sickening.\"/pause 700/faceDirection Elliott 2/speak Elliott \"I can see it in your eyes... you believe in me, @. You've got that spark.#$b#Now that's inspiring! That's what I'm looking for...\"/pause 500/emote Elliott 16/speak Elliott \"$q 958699 null#A question... What kind of books do you like, @?#$r 958699 30 event_idea1#Mystery#$r 958700 30 event_idea2#Romance#$r 958701 30 event_idea3#Sci-Fi\"/pause 500/speak Elliott \"Well! Enough talk about me!\"/pause 400/emote Elliott 16/speak Elliott \"Hmm... you probably know a lot about plants, don't you?\"/pause 500/faceDirection Elliott 1/speak Elliott \"Would you mind taking a look at this rose, here? I'm afraid it's not doing so well.$7\"/pause 400/move farmer 2 0 0/move farmer 0 -2 3/pause 400/animate farmer true true 100 35/pause 200/end dialogue Elliott \"Thanks for talking with me... I'll be thinking about what you said.\"" #!String</t>
  </si>
  <si>
    <t>423502/f Elliott 1500/p Elliott: "elliottPiano/-200 -1000/farmer 3 9 0 Elliott 8 4 0/skippable/positionOffset Elliott 32 16/animate Elliott false true 400 25 26 26 27 27 26 26 25 26 27 27 26 26 25/pause 1000/viewport 8 4 true/pause 24000/stopAnimation Elliott/showFrame Elliott 24/move farmer 0 -3 0/move farmer 4 0 0/showFrame Elliott 28/pause 1000/speak Elliott \"Ah... I thought someone was there.$7\"/pause 1000/showFrame Elliott 30/animate Elliott false false 200 28 29 30/playSound dwop/pause 1000/question fork1 \"#That was wonderful.#How long have you been playing?\"/fork howLong/pause 500/emote Elliott 32/speak Elliott \"Thank you. I'm not very good, but it's fun to play.$h\"/switchEvent elliottPianoJoin" #!String</t>
  </si>
  <si>
    <t>howLong: "pause 500/resetVariable/speak Elliott \"Oh, I'm not sure... I've been dabbling in piano since I was a kid.$7#$b#I'm not very good, but it's fun.\"/switchEvent elliottPianoJoin" #!String</t>
  </si>
  <si>
    <t>elliottPianoJoin: "pause 800/showFrame Elliott 0/animate Elliott false true 220 0 1 2 3/playSound woodyStep/positionOffset Elliott 0 8/pause 120/positionOffset Elliott 0 8/pause 120/positionOffset Elliott 0 8/pause 120/positionOffset Elliott 0 8/pause 120/positionOffset Elliott 0 8/pause 120/positionOffset Elliott 0 8/stopAnimation Elliott/faceDirection Elliott 2/pause 500/move Elliott 1 0 1 true/faceDirection farmer 1/pause 1500/showFrame Elliott 31/pause 800/emote Elliott 28/pause 800/speak Elliott \"I've been working day and night to try and finish my book... It's been driving me insane, @.$s\"/showFrame Elliott 4/pause 800/move Elliott -2 0 0/pause 800/speak Elliott \"An occasional tune is the only recreation I allow myself.$7\"/pause 600/faceDirection Elliott 2/speak Elliott \"There's just too much work to do! And my bank account's starting to run dry.$7#$b#Sometimes I wish I could just throw it all away and become a farmer like you.$h\"/pause 300/faceDirection farmer 0/question fork1 \"#It's just as hard to be a farmer, you know.#Come live on the farm, I could use the extra help.\"/fork extraHelp/pause 500/emote Elliott 16/speak Elliott \"You're right... that was an insensitive thing to say.$8\"/move Elliott 0 1 3/faceDirection farmer 1/speak Elliott \"What I meant is that I'd like to get away from this dark, musty prison and experience a little bit of real life... that's all.$s\"/animate Elliott true true 100 31/pause 800/emote Elliott 28/pause 500/speak Elliott \"*sigh*... sorry I'm complaining like this. I just need someone to talk to now and then.$7\"/pause 500/stopAnimation Elliott/showFrame Elliott 4/pause 600/faceDirection Elliott 3/globalFade/viewport -1000 -1000/end" #!String</t>
  </si>
  <si>
    <t>extraHelp: "pause 500/emote Elliott 16/speak Elliott \"Seriously?$8\"/faceDirection Elliott 1/pause 400/speak Elliott \"It sounds wonderful... but I can't give up on my novel. It's already half-way done.$7\"/animate Elliott true true 100 31/pause 800/emote Elliott 28/pause 500/speak Elliott \"*sigh*... sorry I'm complaining like this. I just need someone to talk to now and then.$7\"/pause 500/stopAnimation Elliott/showFrame Elliott 4/pause 600/faceDirection Elliott 3/globalFade/viewport -1000 -1000/end" #!String</t>
  </si>
  <si>
    <t>Farm:</t>
  </si>
  <si>
    <t>5/e 3/v Abigail: "continue/64 15/farmer 64 16 2 Abigail 64 18 0/pause 1500/speak Abigail \"Hi. Um... I just wanted to say sorry for acting so weird yesterday.#$b#You probably understand what happened...$l#$b#Uh, okay...bye.\"/pause 500/end" #!String</t>
  </si>
  <si>
    <t>47/f Sam 2000/t 600 800/e 44: "continue/64 15/farmer 64 16 2 Sam 64 18 0/pause 1500/speak Sam \"Hi @. Guess what? My band is playing a show tonight, in Zuzu City!#$b#Meet me at the bus stop around 4:00 this afternoon to leave for the show. You better be there!\"/pause 300/end dialogue Sam \"I'm excited and a little nervous for the show tonight. I'm sure everything will turn out okay.\"" #!String</t>
  </si>
  <si>
    <t>2346097/f Abigail 2010/x abbySpiritBoard: "null" #!String</t>
  </si>
  <si>
    <t>2346096/f Penny 2505/x pennySpa: "null" #!String</t>
  </si>
  <si>
    <t>2346095/f Elliott 2002/x elliottReading: "null" #!String</t>
  </si>
  <si>
    <t>2346094/f Elliott 2502/x elliottBoat: "null" #!String</t>
  </si>
  <si>
    <t>2111194/e 917409/f Emily 2000/x EmilyClothingTherapy: "null" #!String</t>
  </si>
  <si>
    <t>2111294/e 2123243/f Emily 2502/w sunny/D Emily/x EmilyCamping: "null" #!String</t>
  </si>
  <si>
    <t>3333094/e 191393/x pierreHours: "null" #!String</t>
  </si>
  <si>
    <t>2346093/f Harvey 2502/x harveyBalloon: "null" #!String</t>
  </si>
  <si>
    <t>2346092/f Sam 2502/x samMessage: "null" #!String</t>
  </si>
  <si>
    <t>2346091/f Alex 2502/x joshMessage: "null" #!String</t>
  </si>
  <si>
    <t>2146991/y 3/H: "spring_day_ambient/8 7/farmer 64 16 2/broadcastEvent/globalFade/viewport 8 7 clamp true/pause 3000/grandpaCandles/pause 3000/end" #!String</t>
  </si>
  <si>
    <t>55/f Leah 2000/t 600 800/z winter/n LeahArtShowSuggestion: "continue/64 15/farmer 64 16 2 Leah 64 18 0/pause 1500/speak Leah \"Hi @! Are you free this afternoon?#$b#I finally got my act together and I'm doing my art show tonight in the town square!$h#$b#Come into town between 3:00 and 5:00 pm if you want to be there!\"/pause 300/end dialogue Leah \"I'm nervous...$l\"" #!String</t>
  </si>
  <si>
    <t>63/y 2/t 600 1800/H: "continue/64 15/farmer 64 16 2 Kent 64 18 0/broadcastEvent/pause 1500/speak Kent \"Um, hello there. My name's Kent. I just got back last night... from overseas. My wife told me that a new farmer had moved in while I was gone.\"/pause 500/speak Kent \"Well, I just wanted to introduce myself... I'll see you around.\"/pause 300/end" #!String</t>
  </si>
  <si>
    <t>992553/t 600 1130/n copperFound: "continue/64 15/farmer 64 16 2 Clint 64 18 0/skippable/pause 1500/speak Clint \"Uh... Hi there. Good morning.#$b#I noticed that you've been breaking some rocks open and finding ore. That's good!\"/pause 500/speak Clint \"If you want to get the most out of the ores you find, you'll need a furnace.\"/pause 500/speak Clint \"Just so happens I had an extra set of blueprints lying around. Here, I want you to have them.\"/pause 800/itemAboveHead/playSound getNewSpecialItem/addCraftingRecipe Furnace/pause 3300/message \"Learned how to craft a 'Furnace'\"/pause 800/speak Clint \"The furnace allows you to smelt metal bars. The bars can be used for crafting, construction, and tool upgrades.\"/pause 500/faceDirection Clint 1/pause 500/faceDirection Clint 0/speak Clint \" When you've smelted a few copper bars, consider having me upgrade one of your tools. It can make your work a lot easier.#$b#Well, okay. I'm heading home. Take it easy.\"/pause 200/addQuest 11/end" #!String</t>
  </si>
  <si>
    <t>900553/t 600 1130/Hn ccPantry/A cc_Greenhouse/w sunny: "continue/64 15/farmer 64 16 2 Evelyn 64 18 0/skippable/pause 1500/speak Evelyn \"Good morning, dear.\"/pause 500/faceDirection Evelyn 3/pause 500/faceDirection Evelyn 2/speak Evelyn \"It was a lovely walk out here... I haven't seen this old farm in a long time.$s#$b#It looks even better than I remember!$h\"/pause 500/faceDirection Evelyn 3/faceDirection Evelyn 0/pause 500/speak Evelyn \"Here, I brought you a little something.#$b#It's a gift... from one gardener to another.$h\"/pause 800/itemAboveHead pot/playSound getNewSpecialItem/pause 3300/awardFestivalPrize pot/pause 200/message \"Received a 'Garden Pot'\"/pause 800/speak Evelyn \"These pots are really handy. You can use them to grow crops of any season indoors!#$b#They also look nice outside... but out here they can only house in-season crops.\"/pause 500/speak Evelyn \"If you need more, they're really easy to make, too... here, I've got an old magazine clipping with instructions.\"/pause 200/playSound getNewSpecialItem/addCraftingRecipe Garden Pot/pause 500/message \"Learned how to craft a 'Garden Pot'\"/pause 800/speak Evelyn \"Well, I'd better go. George gets grumpy if he doesn't have his oatmeal on time...#$b#You have a great day, honey!$h\"/pause 500/end" #!String</t>
  </si>
  <si>
    <t>992253/t 600 1130/f Leah 1500/w sunny: "continue/64 15/farmer 64 16 2 Leah 64 18 0/pause 1500/speak Leah \"Hi, @. Beautiful day, isn't it?\"/pause 500/speak Leah \"I brought you a gift.#$b#It's a sculpture I've been working on, just for you.\"/pause 500/pause 800/itemAboveHead sculpture/pause 3300/pause 800/awardFestivalPrize sculpture/pause 800/pause 50/speak Leah \"It's called... 'How I Feel About @'. I hope you like it.\"/pause 50/pause 50/end" #!String</t>
  </si>
  <si>
    <t>65/m 25000/t 600 1200/H: "continue/64 15/farmer 64 16 2 Demetrius 64 18 0/speak Demetrius \"Hi @! I have some good news for you. A few days ago I made a breakthrough in my research on the local environment.$h#$b#I'll spare you the technical details and get to the point... You know that empty cave over there, a little ways to the west? Well, I have a way to turn it into something useful... for both of us.#$b#I'd like to set up the cave to attract some local species. That way I can observe them in a more controlled environment. And you can harvest whatever products they produce.#$b#I can either set up the cave to attract mushrooms or fruit bats. The bats will sometimes leave fruit for you to collect.\"/cave/speak Demetrius \"Alright! I'll go set it up for you right now! It shouldn't take any time at all.$h#$b#Thanks for letting me do this.\"/end dialogue Demetrius \"I'm excited to see what happens with that cave. Aren't you?#$e#I hope you're pleased with the work I did.\"" #!String</t>
  </si>
  <si>
    <t>66/e 295672/t 600 700/H: "continue/64 15/farmer 64 16 2 Gunther 64 18 0/broadcastEvent/pause 1500/speak Gunther \"Oh, good morning Mr. @!^Oh, good morning Ms. @!#$b#I hope it's not too early...$s#$b#Well, I just wanted to stop by and thank you in person for all the wonderful artifacts and minerals you've discovered... you've done so much for one person!$h#$b#In fact, I've just received a letter from the office of the regional secretary of artifacts... We're being honored with the coveted 'golden shovel' award for our significant contributions to the field!#$b#And it's all thanks to you!$h#$b#Well, I should let you get back to your work...\"/pause 500/faceDirection Gunther 2/pause 700/emote Gunther 16/faceDirection Gunther 0/speak Gunther \"Oh! I almost forgot!#$b#I have a gift for you... It's an old key that's been sealed in the museum vault for at least 100 years. It's a little rusty, but still beautiful.$h\"/pause 500/pause 500/playSound reward/message \"You got the 'Rusty Key'! It's been added to your wallet\"/pause 500/rustyKey/end" #!String</t>
  </si>
  <si>
    <t>690006/n slimeHutchBuilt/H: "continue/64 15/farmer 64 16 2 Marlon 66 15 2/broadcastEvent/pause 1000/move farmer -1 0 2/move farmer 0 1 1/pause 500/showFrame Marlon 12/pause 1000/speak Marlon \"Bumped into Robin this morning... she told me you've got a new Slime Hutch!\"/showFrame Marlon 8/shake Marlon 1600/textAboveHead Marlon \"Not bad!\"/pause 1600/showFrame Marlon 12/pause 500/speak Marlon \"I was into slime breeding at your age. It's a great hobby... but dangerous.#$b#How'd you think I lost this eye?\"/shake Marlon 1000/showFrame Marlon 12/textAboveHead Marlon \"Hah!\"/pause 1000/textAboveHead Marlon \"Just Kidding.\"/showFrame Marlon 12/pause 200/showFrame Marlon 7/animate Marlon false false 120 4 5 6 7/pause 800/speak Marlon \"Here, I've got something for you.\"/faceDirection farmer 2/itemAboveHead slimeEgg/pause 1000/pause 1000/pause 1300/awardFestivalPrize slimeEgg/pause 300/faceDirection farmer 1 true/pause 500/showFrame Marlon 12/speak Marlon \"It's a slime egg. You can place that inside a slime incubator to hatch it.#$b#Now, take a good hard look at that egg. Next time you're out slime-hunting keep your eyes peeled for more eggs. They're rare, but slimes do drop them from time to time.#$b#Collect eggs from different slimes to add some variety to your herd!\"/pause 500/end" #!String</t>
  </si>
  <si>
    <t>68/m 5000/g male/x mom1: "null" #!String</t>
  </si>
  <si>
    <t>69/m 15000/g male/x mom2: "null" #!String</t>
  </si>
  <si>
    <t>70/m 32000/g male/x mom3: "null" #!String</t>
  </si>
  <si>
    <t>71/m 120000/g male/x mom4: "null" #!String</t>
  </si>
  <si>
    <t>72/m 5000/g female/x dad1: "null" #!String</t>
  </si>
  <si>
    <t>73/m 15000/g female/x dad2: "null" #!String</t>
  </si>
  <si>
    <t>74/m 32000/g female/x dad3: "null" #!String</t>
  </si>
  <si>
    <t>75/m 120000/g female/x dad4: "null" #!String</t>
  </si>
  <si>
    <t>76/m 27000/x newsstory: "null" #!String</t>
  </si>
  <si>
    <t>706/u 15/x fertilizers: "null" #!String</t>
  </si>
  <si>
    <t>707/y 2/x fertilizers2: "null" #!String</t>
  </si>
  <si>
    <t>1590166/m 1000/t 600 930/d Mon Tue Thu Sat Sun/w sunny/h cat/H: "continue/64 15/farmer 64 15 2 Marnie 65 16 0 cat 63 16 2/faceDirection Cat 2/pause 500/animate Cat false false 120 16 17 18/pause 2000/speak Marnie \"Hello @!$h#$b#You see this cat here?\"/faceDirection Marnie 3/pause 400/showFrame Cat 18/playSound cat/pause 1200/faceDirection Marnie 0/speak Marnie \"I found it sitting outside the entrance to your farm! I think it's a stray... poor little thing.$s\"/showFrame Cat 19/pause 500/showFrame Cat 18/playSound cat/shake Cat 150/pause 1500/speak Marnie \"I think it likes this place! Hey, um.... Don't you think this farm could use a good cat?$h\"/catQuestion/pause 1000/faceDirection Marnie 3/speak Marnie \"Well, little %pet... You be a good kitty now... okay?\"/pause 500/showFrame Cat 19/shake Cat 100/playSound cat/pause 800/animate Cat false false 120 20 21 22 23 21 22 23 21 22 23 21 22 23 21 22 23 21 22 23 21 22 23/pause 200/globalFade/viewport -1000 -1000/end" #!String</t>
  </si>
  <si>
    <t>897405/m 1000/t 600 930/d Mon Tue Thu Sat Sun/w sunny/h dog/H: "continue/64 15/farmer 64 15 2 Marnie 65 16 0 dog 63 16 2/faceDirection Dog 1/pause 500/animate Dog false false 120 20 21 22 23/pause 2000/speak Marnie \"Hello @!$h#$b#You see this dog here?\"/faceDirection Marnie 3/pause 400/showFrame Dog 26/playSound dog_bark/pause 200/showFrame Dog 23/pause 600/showFrame Dog 26/playSound dog_bark/pause 200/showFrame Dog 23/pause 1000/animate Dog false true 200 24 25/playSound dog_pant/pause 400/playSound dog_pant/pause 400/playSound dog_pant/pause 1200/faceDirection Marnie 0/speak Marnie \"I found it sitting outside the entrance to your farm! I think it's a stray... poor thing.$s\"/pause 500/animate Dog false true 400 23 31/pause 1500/speak Marnie \"Hey, it seems to like this place! Hey, um.... Don't you think this farm could use a good dog?$h\"/catQuestion/pause 1000/faceDirection Marnie 3/speak Marnie \"Well,  %pet... You be a good pooch now... okay?\"/pause 500/stopAnimation Dog/showFrame Dog 26/playSound dog_bark/pause 200/showFrame Dog 23/pause 1000/globalFade/viewport -1000 -1000/end" #!String</t>
  </si>
  <si>
    <t>91/f Marnie 750/t 600 930: "continue/64 15/farmer 64 16 2 Marnie 64 18 0/pause 1500/addQuest 21/speak Marnie \"Good morning, Mr. @!$h^Good Morning, Ms. @!$h#$b#I came by to ask you a favor, since you're such a kind neighbor.#$b#You see, I'm trying to train my goats to say 'hello'... but they simply won't pay attention to me unless I have their favorite treat, cave carrots!$u#$b#So... since I'm scared of the mines... I thought, well, maybe you would bring me a cave carrot when you have the chance?#$b#There's no pressure... but if you want to, just swing by my house between 9:00 AM and 5:00 PM with a cave carrot. You'll make an old girl very happy. Bye.\"/pause 300/end dialogue Marnie \"My goats go wild over cave carrot... I can't imagine why.\"" #!String</t>
  </si>
  <si>
    <t>93/f Jodi 1000/t 600 930/d Tue Wed Thu Fri Sat Sun: "continue/64 15/farmer 64 16 2 Jodi 64 18 0/pause 1500/addQuest 22/speak Jodi \"*puff* ...hi @! *pant* Whew... that was quite a workout, walking all the way up here.$h\"/pause 200/emote Jodi 28/pause 200/speak Jodi \"Anyway... I came by to ask if you wanted to have dinner with us tonight!#$b#You don't have to... but if you decide to come, could you please bring a largemouth bass with you?#$b#...that's right. One of those big, slimy fish from the lake. I need one for the casserole I'm making.$h#$b#Okay, well... it'll be at our house at around 7:00 PM tonight... don't forget the largemouth bass! Bye.\"/pause 300/end dialogue Jodi \"Fish casserole always hits the spot.\"" #!String</t>
  </si>
  <si>
    <t>102/z spring/z summer/z fall/d Mon Tue Wed Thu Fri Sat/y 1/H: "continue/64 15/farmer 64 16 2 Pierre 64 18 0/broadcastEvent/pause 1500/speak Pierre \"Hello there, @. So! Your first year in Stardew Valley is almost over, huh?#$b#If you keep buying seeds from me, you'll be twice as productive next year!$h#$b#And I have some exciting news...#$b#I'll be selling new seed varieties in my shop next year! I should have 1 new variety per season.#$b#...Well, that's all I wanted to say. Have a good one.\"/pause 300/move Pierre 0 1 2/pause 1000/faceDirection Pierre 0/speak Pierre \"You know... I wouldn't even bother trying my competitor's seeds.$u#$b# Pierre's seeds are the *highest* quality seeds you'll find anywhere. That's a promise.$h\"/pause 500/end" #!String</t>
  </si>
  <si>
    <t>2118991/e 3910975/t 600 800: "continue/64 15/farmer 64 16 2 Shane 64 18 0/pause 1500/skippable/speak Shane \"Hey...\"/pause 500/faceDirection Shane 1/pause 500/faceDirection Shane 0/speak Shane \"Oh man... Uh... How do I say this?$s#$b#I'm really sorry about what happened at the cliffs. That was... embarrassing...\"/pause 500/speak Shane \"$q -1 null#  #$r -1 10 event_apologize1#I'm glad I was there to help.#$r -1 -10 event_apologize2#You needed a serious wake-up call.#$r -1 10 event_apologize3#I'm just happy you're still here.\"/pause 1000/faceDirection Shane 1/pause 1000/speak Shane \"I've decided I want to see a therapist. Harvey got me in touch with a colleague of his...$s\"/pause 500/faceDirection Shane 0/speak Shane \"Anyway... I just wanted to thank you for taking care of me. And I want you to know that I'm going to take things a little more seriously from now on.#$b#I don't want to be a burden on anyone...\"/pause 1000/faceDirection Shane 1 true/pause 50/faceDirection Shane 2/pause 500/showFrame Shane 19/pause 2000/end" #!String</t>
  </si>
  <si>
    <t>2128292/e 3900074/t 600 630/f Shane 2500/D Shane: "continue/64 15/farmer 64 16 2 Shane 64 18 0/pause 1500/skippable/speak Shane \"Hey, @!$6\"/pause 1000/speak Shane \"Uh... So I got two tickets to the Tunnelers game tonight.$6\"/pause 2000/speak Shane \"If you want to come, meet me at the bus stop around 5pm.$6\"/pause 1000/end" #!String</t>
  </si>
  <si>
    <t>FarmHouse:</t>
  </si>
  <si>
    <t>558291/y 3/H: "grandpas_theme/-2000 -1000/farmer 13 23 2/broadcastEvent/addTemporaryActor Grandpa 1 1 -100 -100 2 true/specificTemporarySprite grandpaSpirit/viewport -1000 -1000 true/pause 10000/speak Grandpa \"My dear boy...^My dearest grand-daughter...#$b#It's been many years since we last spoke. You were just a little boy... Do you remember?^It's been many years since we last spoke. You were just a little girl... Do you remember?#$b#Look how far you've come!#$b#Though you may have forgotten me, I've been here all along.#$b#You see... My body has departed this world, but my heart will always remain in Stardew Valley.\"/specificTemporarySprite grandpaNight/pause 4000/speak Grandpa \"You've been here two years now...\"/grandpaEvaluation/pause 3000/speak Grandpa \"The future of %farm Farm is in your hands, now.#$b#Farewell!\"/pause 1000/globalFade/removeTemporarySprites/playMusic none/pause 1000/end bed" #!String</t>
  </si>
  <si>
    <t>558292/e 321777/t 600 620/H: "grandpas_theme/-2000 -1000/farmer 13 23 2/broadcastEvent/addTemporaryActor Grandpa 1 1 -100 -100 2 true/skippable/specificTemporarySprite grandpaSpirit/viewport -1000 -1000 true/pause 10000/speak Grandpa \"My dear boy...^My dearest grand-daughter...#$b#I'm glad you summoned me. I... was perhaps a little too harsh with you last time.#$b#Forgive me. You've been working very hard, and I'm proud of it.\"/specificTemporarySprite grandpaNight/pause 4000/speak Grandpa \"Let's see...\"/grandpaEvaluation2/pause 3000/globalFade/removeTemporarySprites/playMusic none/pause 1000/end bed" #!String</t>
  </si>
  <si>
    <t>Forest:</t>
  </si>
  <si>
    <t>14/f Haley 2000/z winter/t 1000 1600/w sunny: "spring_day_ambient/100 23/farmer 94 23 1 Haley 100 23 1/skippable/pause 2000/showFrame Haley 25/pause 500/playSound cameraNoise/shake Haley 50/screenFlash .5/pause 800/pause 500/faceDirection Haley 2 true/showFrame Haley 24/pause 500/playSound cameraNoise/shake Haley 50/screenFlash .5/move farmer 5 0 1 true/pause 1200/faceDirection Haley 3 true/showFrame Haley 27/pause 400/jump Haley/pause 600/showFrame Haley 12/faceDirection Haley 3/pause 300/speak Haley \"Oh! @.$8\"/pause 500/faceDirection Haley 2/pause 800/speak Haley \"The lighting is so nice right now... I had to come out and take some nature shots.\"/pause 600/faceDirection Haley 3/pause 600/faceDirection Haley 3/pause 400/speak Haley \"I've been trying to connect with the outdoors a little more...#$b#I wanna know what it's like, being a farmer. It's a way of life I've never really thought about.#$b#Well, until now...$l\"/pause 500/faceDirection Haley 0/pause 800/speak Haley \"Heh, these cows are so cute...\"/pause 600/emote Haley 16/faceDirection Haley 3/speak Haley \"Hey, I have an idea!$h\"/move Haley 0 1 2/faceDirection farmer 2/playSound sandyStep/addBigProp 100 25 106/pause 600/move Haley 0 -1 3/faceDirection farmer 1/speak Haley \"Let's take some pictures with these cows! You can show me how to approach one.$h#$b#I'll just set it to shoot on a timer.\"/move Haley 0 1 2/faceDirection farmer 2/pause 900/playSound openBox/move Haley 0 -1 3/faceDirection farmer 1/pause 700/faceDirection farmer 0/faceDirection Haley 0/playMusic 50s/globalFade/viewport -1000 -1000/cutscene haleyCows/pause 2000/speak Haley \"...geh...$9\"/pause 1000/speak Haley \"*giggle*$10#$b#That was fun, @! ...And these photos are hilarious!$10\"/pause 500/speak Haley \"I'm gonna go home and take a shower now...$10\"/pause 1000/mail haleyGarden/end dialogue Haley \"Well, that was the dirtiest I've ever been.$h\"" #!String</t>
  </si>
  <si>
    <t>52/f Leah 1500/p Leah/z winter: "playful/-1000 -1000/farmer 58 16 3 Leah 42 11 3/skippable/specificTemporarySprite leahTree/animate Leah false true 80 22 23 22 23 22 23 22 23 21 21 21 21 21 21/viewport 40 10 true/move farmer -7 0 2/move farmer 0 -4 3/move farmer -3 0 3/jump Leah/move farmer -5 0 3/jump Leah/move farmer 0 -1 3/stopAnimation Leah/pause 600/faceDirection Leah 1/speak Leah \"Oh! @! You scared me.$6\"/pause 430/faceDirection Leah 3/showFrame Leah 21/speak Leah \"See that fruit up there? It looks delicious, doesn't it?#$b#But I can't reach it.$s\"/pause 500/emote farmer 40/pause 500/faceDirection farmer 3/animate farmer true false 150 58 59 60 61 61 61 61/showFrame Leah 24/playSound pickUpItem/positionOffset Leah 4 -8/pause 25/positionOffset Leah 4 -8/pause 25/positionOffset Leah 4 -8/pause 25/positionOffset Leah 4 -8/pause 25/positionOffset Leah 4 -8/pause 25/positionOffset Leah 4 -8/pause 25/positionOffset Leah 4 -8/pause 25/positionOffset Leah 4 -8/pause 25/positionOffset Leah 4 -8/pause 25/positionOffset Leah 4 -8/pause 25/positionOffset Leah 4 -4/pause 25/positionOffset Leah 4 -4/pause 25/positionOffset Leah 4 -4/pause 25/positionOffset Leah 4 -4/pause 25/positionOffset Leah 4 -4/pause 25/positionOffset Leah 4 -4/pause 25/stopAnimation farmer/animate farmer true true 100 61/shake Leah 1000/pause 250/speak Leah \"Aghh!$6#$b#Hehe...Thanks.$h\"/showFrame Leah 21/pause 850/animate Leah false true 60 22 23/speak Leah \"Okay... got it!\"/jump Leah/removeSprite 42 8/playSound coin/pause 950/stopAnimation Leah/showFrame Leah 24/stopAnimation farmer/animate farmer true false 150 61 60 59 58 58 58 58 58/positionOffset Leah -4 8/pause 25/positionOffset Leah -4 8/pause 25/positionOffset Leah -4 8/pause 25/positionOffset Leah -4 8/pause 25/positionOffset Leah -4 8/pause 25/positionOffset Leah -4 8/pause 25/positionOffset Leah -4 8/pause 25/positionOffset Leah -4 8/pause 25/positionOffset Leah -4 8/pause 25/positionOffset Leah -4 8/pause 25/positionOffset Leah -4 4/pause 25/positionOffset Leah -4 4/pause 25/positionOffset Leah -4 4/pause 25/positionOffset Leah -4 4/pause 25/positionOffset Leah -4 4/pause 25/positionOffset Leah -4 4/pause 25/faceDirection Leah 1 true/stopAnimation farmer/faceDirection farmer 3/pause 500/speak Leah \"You're stronger than you look!$h\"/pause 1000/speak Leah \"Here, try a piece... \"/pause 300/farmerEat 613/pause 900/pause 1100/stopAnimation farmer/faceDirection farmer 2/viewport move -1 1 6000/pause 2000/globalFade/viewport -1000 -1000/pause 1000/playMusic none/speak Leah \"You know, I just realized something.#$b#Even if my art career is a flop, I'll always have a friend to catch me on the way down.$h\"/pause 1000/end dialogue Leah \"Thanks for helping me earlier...$h\"" #!String</t>
  </si>
  <si>
    <t>54/f Leah 2500/t 1100 1600/z winter: "50s/-1000 -1000/farmer 87 40 3 Leah 76 40 1/skippable/specificTemporarySprite leahPicnic/viewport 77 40 true/move farmer -10 0 3/speak Leah \"Hi @. I knew you'd be passing through here today.#$b#...So I put together a surprise...$h\"/faceDirection Leah 0/pause 800/speak Leah \"It's a little picnic for us!$h\"/pause 500/faceDirection Leah 1/pause 500/faceDirection Leah 0/speak Leah \"This is a vegetable medley, with my 'special' spice blend.\"/pause 600/move Leah -1 0 0/speak Leah \"...and this is a fresh salad, made from greens that I foraged right here in the forest!$h\"/pause 600/faceDirection Leah 1/move farmer -1 0 3/faceDirection Leah 0/pause 1200/speak Leah \"@, um...$l\"/faceDirection Leah 2/pause 300/faceDirection Leah 1/speak Leah \"I just want to say thank you... for helping me get one step closer to becoming a real artist.$l\"/pause 400/showFrame Leah 25/pause 100/positionOffset Leah 2 0/pause 50/positionOffset Leah 2 0/pause 50/positionOffset Leah 2 0/pause 50/positionOffset Leah 2 0/pause 50/positionOffset Leah 2 0/pause 50/positionOffset Leah 2 0/pause 50/positionOffset Leah 2 0/pause 50/positionOffset Leah 2 0/pause 50/animate farmer true true 100 101/positionOffset farmer 16 0/positionOffset farmer -2 0/pause 50/positionOffset farmer -2 0/pause 50/positionOffset farmer -2 0/pause 50/positionOffset farmer -2 0/pause 50/positionOffset farmer -2 0/pause 50/positionOffset farmer -2 0/pause 50/positionOffset farmer -2 0/pause 50/positionOffset farmer -2 0/pause 500/specificTemporarySprite heart 76 39/pause 1000/stopMusic/message \"DISTANT VOICE: Well, well, well... What have we here?\"/warp LeahEx 74 29/move LeahEx 0 9 2 true/stopAnimation farmer/positionOffset farmer -16 0/faceDirection farmer 0 true/showFrame Leah 4/pause 50/positionOffset Leah -4 0/positionOffset farmer 4 0/pause 50/positionOffset Leah -4 0/positionOffset farmer 4 0/pause 50/positionOffset Leah -4 0/positionOffset farmer 4 0/pause 50/positionOffset Leah -4 0/positionOffset farmer 4 0/faceDirection Leah 0/pause 4000/showFrame LeahEx 4/move Leah -1 0 0/speak Leah \"Kel??$6#$b#What the heck are you doing here?$a\"/fork LeahInternet choseInternet/message \"KEL: Didn't you see me at the art show? I came all the way from Zuzu City to see your sculptures.\"/move LeahEx 0 1 2/message \"KEL: And to get you to come back with me.\"/message \"KEL: I want things to go back to the way they were... I miss you, babe.\"/emote Leah 12/faceDirection Leah 0/speak Leah \"Yuck, don't call me that!$a#$b#You never supported my art before... now that I've had some success you want me back? You make me sick.$a\"/move Leah 0 2 2/showFrame LeahEx 4/message \"KEL: Hey! Come Here!\"/speed farmer 4/move farmer -2 0 0 false/question fork1 \"#Punch Kel in the face.#Try reasoning with Kel.\"/fork noPunch/pause 300/screenFlash .25/animate farmer false false 650 15/positionOffset farmer 0 -8/faceDirection Leah 0 true/playSound clubhit/showFrame LeahEx 6/jump LeahEx/positionOffset LeahEx 0 -4/pause 25/positionOffset LeahEx 0 -4/pause 25/positionOffset farmer 0 8/positionOffset LeahEx 0 -4/pause 25/positionOffset LeahEx 0 -4/pause 25/positionOffset LeahEx 0 -4/pause 25/positionOffset LeahEx 0 -4/pause 25/positionOffset LeahEx 0 -4/pause 25/positionOffset LeahEx 0 -4/pause 25/positionOffset LeahEx 0 -4/pause 25/pause 200/playSound clubSmash/showFrame LeahEx 7/shake LeahEx 1000/speak Leah \"Oh my God!$6\"/speed Leah 4/move Leah -1 0 0/speed Leah 4/move Leah 0 -4 1/emote Leah 40/pause 1700/speak Leah \"Well, he'll make it... but that was pretty violent, @.^She's fine... but that was pretty violent, @.\"/faceDirection Leah 2/speak Leah \"Let's get out of here. I don't think Kel will be bothering us anymore.\"/speed farmer 2/positionOffset farmer 2 0/move farmer -1 0 0/move Leah 0 -8 0 true/move farmer 0 -8 0 true/globalFade/viewport -1000 -1000/pause 1000/speak Leah \"Let's find a more secluded spot this time...$l\"/playMusic none/pause 2000/end dialogue Leah \"Well, the picnic didn't pan out like I wanted it to.$h\"" #!String</t>
  </si>
  <si>
    <t>choseInternet: "pause 10/message \"KEL: I found your online art store... weren't you wondering about the 'Mr. K' who kept buying all your sculptures?\"/pause 90/speak Leah \"You're 'Mr. K'? I... I thought it was just a rich guy who truly loved my art.$s\"/move LeahEx 0 1 2/message \"KEL: Heh. Well, you were half right...\"/pause 1000/message \"KEL: Look, Leah. I want you back. I miss you, babe.\"/emote Leah 12/faceDirection Leah 0/speak Leah \"Ew, don't call me that!$a#$b#You never supported my art before... now that I've had some success you want me back? You make me sick.$a\"/move Leah 0 2 2/showFrame LeahEx 4/message \"KEL: Hey! Come Here!\"/speed farmer 4/move farmer -2 0 0 false/question fork1 \"#Punch Kel in the face.#Try reasoning with Kel.\"/fork noPunch/pause 300/screenFlash .25/animate farmer false false 650 15/positionOffset farmer 0 -8/faceDirection Leah 0 true/playSound clubhit/showFrame LeahEx 6/jump LeahEx/positionOffset LeahEx 0 -4/pause 25/positionOffset LeahEx 0 -4/pause 25/positionOffset farmer 0 8/positionOffset LeahEx 0 -4/pause 25/positionOffset LeahEx 0 -4/pause 25/positionOffset LeahEx 0 -4/pause 25/positionOffset LeahEx 0 -4/pause 25/positionOffset LeahEx 0 -4/pause 25/positionOffset LeahEx 0 -4/pause 25/positionOffset LeahEx 0 -4/pause 25/pause 200/playSound clubSmash/showFrame LeahEx 7/shake LeahEx 1000/speak Leah \"Oh my God!$6\"/speed Leah 4/move Leah -1 0 0/speed Leah 4/move Leah 0 -4 1/emote Leah 40/pause 1700/speak Leah \"Well, he's fine... but that was pretty violent, @.^She's fine... but that was pretty violent, @.\"/faceDirection Leah 2/speak Leah \"Let's get out of here. I don't think Kel will be bothering us anymore.\"/speed farmer 2/positionOffset farmer 2 0/move farmer -1 0 0/move Leah 0 -8 0 true/move farmer 0 -8 0 true/globalFade/viewport -1000 -1000/pause 1000/speak Leah \"Let's find a more secluded spot this time...$l\"/playMusic none/pause 2000/end dialogue Leah \"Well, the picnic didn't pan out like I wanted it to.$h\"" #!String</t>
  </si>
  <si>
    <t>noPunch: "pause 10/message \"KEL: I have nothing to say to you. Get out of my way.\"/speed farmer 2/move farmer 1 0 3/move LeahEx 0 2 2/message \"KEL: Seriously, Leah... What are you doing out here with this simple-minded bumpkin?\"/faceDirection farmer 2/showFrame Leah 26/pause 1000/showFrame Leah 27/showFrame 94/playSound clubhit/screenFlash .25/showFrame LeahEx 6/jump LeahEx/positionOffset LeahEx 0 -4/pause 25/positionOffset LeahEx 0 -4/pause 25/positionOffset farmer 0 8/positionOffset LeahEx 0 -4/pause 25/positionOffset LeahEx 0 -4/pause 25/positionOffset LeahEx 0 -4/pause 25/positionOffset LeahEx 0 -4/pause 25/positionOffset LeahEx 0 -4/pause 25/positionOffset LeahEx 0 -4/pause 25/positionOffset LeahEx 0 -4/pause 25/pause 200/playSound clubSmash/showFrame LeahEx 7/shake LeahEx 1000/stopAnimation farmer/speak Leah \"@'s a better man than you in every respect! $a^@'s a better person than you in every respect!$a#$b#Now get out of here and never come back!$a\"/move Leah -1 0 0/move Leah 0 -4 1/speak Leah \"Let's go, @. I don't think Kel will be bothering us anymore.\"/move farmer 0 1 2/faceDirection Leah 2 true/move farmer -2 0 0/move Leah 0 -11 0 true/move farmer 0 -11 0 true/globalFade/viewport -1000 -1000/pause 1000/speak Leah \"Let's find a more secluded spot this time...$l\"/playMusic none/pause 2000/end dialogue Leah \"Well, the picnic didn't pan out like I wanted it to.$h\"" #!String</t>
  </si>
  <si>
    <t>181928/f Penny 2000/t 900 1600: "50s/-1000 -1000/farmer 75 40 2 Penny 71 45 2 Jas 71 49 3 Vincent 70 49 1/skippable/specificTemporarySprite pennyFieldTrip/positionOffset Penny 0 -16/animate Jas false true 90 16 17 18 19/viewport 71 45 true/move farmer 0 5 3/pause 600/faceDirection Penny 1/pause 600/speak Penny \"Oh, @! It's perfect timing that you showed up.\"/emote farmer 8/speak Penny \"I brought the children on a little field trip into the countryside.#$b#You know all about life in the country, right?$h\"/speak Penny \"$q -1 null#So I was thinking... could you be my guest speaker today?#$r -1 10 event_speaker_yes#I'd love to!#$r -1 0 event_speaker_yes#Sure.#$r -1 -1500 event_speaker_no#No... I can't stand kids.\"/fork eventEnd/faceDirection Penny 2/faceDirection farmer 2/showFrame Penny 26/pause 500/shake Penny 500/speak Penny \"Jas! Vincent! May I have your attention please!\"/pause 80/stopAnimation Jas/faceDirection Jas 0 true/faceDirection Vincent 0/jump Vincent/jump Jas/pause 800/speed Vincent 4/speed Jas 4/move Vincent 0 -3 0 true/move Jas 0 -3 0 true/showFrame Penny 0/faceDirection Penny 2/faceDirection farmer 3/speak Penny \"I have a very special guest here to talk to you today... our very own local farmer, @.#$b#He has first-hand experience living in the countryside... so he knows all about the valley's 'natural resources'!^She has first-hand experience living in the countryside... so she knows all about the valley's 'natural resources'!\"/pause 500/speak Penny \"Can anyone tell me what a 'natural resource' is?\"/animate Jas false true 50 20 21/animate Vincent false true 50 16 17/playSound dwop/pause 1200/speak Penny \"Jas?\"/stopAnimation Vincent/stopAnimation Jas/speak Jas \"A natural resource is a material source of wealth that occurs in a natural state and has economic value.$4\"/faceDirection Vincent 1/speak Penny \"Very good! That's worth two star points, Jas.\"/speak Jas \"Yesss!$h\"/faceDirection Vincent 0/speak Penny \"Okay, now let's give @ our full attention.\"/move Penny -1 0 1/move farmer -4 0 2/question fork0 \"#Country life is all about farming.#Country life is all about gathering from the wild.\"/fork choseFarming/pause 500/question fork0 \"#This valley is chock-full of precious minerals.#The water around here is teeming with fresh seafood.#You'll find no better lumber south of Grampleton.\"/fork choseMinerals/animate Vincent false true 50 16 17/playSound dwop/pause 300/faceDirection Penny 2/pause 500/stopAnimation Vincent/speak Penny \"Yes, Vincent?\"/speak Vincent \"Mr. @, are you going to marry Miss Penny?$s^Ms. @... Um, do you have a boyfriend?\"/speak Penny \"Vincent! That's not an appropriate question! Behave yourself, or I'll have to take away all your star points for the day.$a\"/emote Vincent 28/switchEvent fieldTripEnd" #!String</t>
  </si>
  <si>
    <t>choseFarming: "pause 500/question fork0 \"#The valley's soil is ideal for growing delicious vegetables.#The valley's air and grass are perfect for raising animals.\"/fork choseAnimals/animate Vincent false true 50 16 17/playSound dwop/pause 300/faceDirection Penny 2/pause 500/stopAnimation Vincent/speak Penny \"Yes, Vincent?\"/speak Vincent \"Um, Farmer @? If I eat your veggies will I grow up strong like my big brother Sam?#$b#He's so strong, I saw him lift Miss Penny clear off the ground last night when they were climbing into a tree.$h\"/showFrame Penny 27/jump Penny/pause 800/showFrame Penny 0/faceDirection farmer 3 true/emote Penny 12/speak Penny \"Vincent! It's not good to gossip!$a\"/switchEvent fieldTripEnd/" #!String</t>
  </si>
  <si>
    <t>choseAnimals: "pause 500/animate Vincent false true 50 16 17/playSound dwop/pause 300/faceDirection Penny 2/pause 500/stopAnimation Vincent/speak Penny \"Yes, Vincent?\"/speak Vincent \"Farmer @? Can I put a saddle on one of your cows and ride it into town? I wanna be a real cowboy!\"/speak Penny \"Vincent! Behave yourself. Mr. @ makes his living working on the farm! It's not a playground.$h^Vincent! Behave yourself. Ms. @ makes her living working on the farm! It's not a playground.$h\"/switchEvent fieldTripEnd" #!String</t>
  </si>
  <si>
    <t>choseMinerals: "pause 500/animate Vincent false true 50 16 17/playSound dwop/pause 300/faceDirection Penny 2/pause 500/stopAnimation Vincent/speak Penny \"Yes, Vincent?\"/speak Vincent \"Farmer @? Is it true that goblins live deep in the caves... and that they like to kidnap little girls for their dinner?\"/jump Jas/pause 800/faceDirection Jas 3/emote Jas 28/animate farmer false true 100 102 103/speak Penny \"Vincent! You're scaring Jas. Let's not talk about monsters.$a\"/faceDirection Penny 1/faceDirection Jas 0/emote Penny 12/pause 400/stopAnimation farmer/pause 300/faceDirection farmer 3/emote farmer 40/faceDirection Penny 2/faceDirection farmer 2/switchEvent fieldTripEnd" #!String</t>
  </si>
  <si>
    <t>fieldTripEnd: "pause 400/emote Penny 40/speak Penny \"Well, that's probably enough for today. You two run along and play.\"/speed Jas 4/move Jas 0 3 1/speed Jas 4/move Jas 9 0 3 true/faceDirection Vincent 2 true/jump Vincent/pause 800/speed Vincent 4/move Vincent 0 3 1 false/speed Vincent 4/move Vincent 9 0 1/pause 500/faceDirection Vincent 2/faceDirection Jas 2/faceDirection Penny 1/faceDirection farmer 3/speak Penny \"It's a lot of work to take care of these kids...$u#$b#But I don't really mind. I enjoy seeing them learn... and hopefully I can help them grow up to be good people.\"/faceDirection Penny 2/pause 500/faceDirection Penny 1/speak Penny \"$q -1 null#Would you ever want to be a parent, @?#$r -1 0 event_speaker_kids1#I haven't really thought about it.#$r -1 20 event_speaker_kids2#Absolutely. I want a big family.#$r -1 20 event_speaker_kids3#I guess so. It's a natural urge.#$r -1 10 event_speaker_kids4#No, I don't think I'd be good at it.#$r -1 -10 event_speaker_kids5#No, The world's crowded enough already.#$r -1 -10 event_speaker_kids6#No, I don't want to be tied down with a family.\"/viewport move 1 0 10000/pause 7000/stopMusic/globalFade/viewport -2000 -2000/speak Penny \"Well, I'm glad you showed up, @. I think the kids had a great time.$h\"/end dialogue Penny \"Thanks for making my field trip a success today.\"" #!String</t>
  </si>
  <si>
    <t>eventEnd: "faceDirection Penny 3/emote Penny 12/end dialogue Penny \"I can't believe you refused to help me out.$a\"" #!String</t>
  </si>
  <si>
    <t>318560/j 10/t 900 1600/d Tue Wed Fri Sat: "communityCenter/94 99/farmer 98 88 2 Jas 95 100 3 Vincent 93 100 1/playMusic communityCenter/skippable/move farmer 0 6 2 true/pause 1000/speak Jas \"Ew... it smells.$s\"/pause 600/jump Vincent/pause 500/faceDirection Vincent 0/pause 500/showFrame Vincent 16/shake Vincent 400/playSound clank/pause 800/shake Vincent 400/playSound clank/pause 800/showFrame Vincent 8/speak Vincent \"...$s#$b#Why is it locked? I wanna explore the sewers!$s\"/pause 800/faceDirection Jas 0/pause 800/speak Jas \"I think Gunther has the key.\"/pause 300/faceDirection Vincent 1/speak Vincent \"Professor Gunther? The man who runs the museum? Why do you think he has it?$u\"/pause 500/faceDirection Jas 3/speak Jas \"I saw a big rusty old key fall out of his pocket one time.#$b#A creepy sewer door like this has just got to be a match for a big rusty old key.$4\"/playMusic none/pause 2000/playSound slimeHit/pause 400/playSound slimeHit/pause 400/playSound slimeHit/pause 500/emote Vincent 8 true/emote Jas 8 true/pause 900/faceDirection Vincent 0 true/faceDirection Jas 0 true/pause 1600/playSound shadowpeep/shake Vincent 5000/shake Jas 5000/jump Jas/jump Vincent/faceDirection farmer 3 true/faceDirection Vincent 0 true/faceDirection Jas 0 false/pause 1500/playSound shadowDie/jump Vincent/jump Jas/pause 800/speed Vincent 6/speed Jas 6/advancedMove Jas false 4 0 0 -7 -1 0/advancedMove Vincent false 6 0 0 -8 -1 0/proceedPosition Vincent 98 92/faceDirection farmer 0 true/faceDirection Jas 2 true/faceDirection Vincent 2 true/speak Jas \"There's something moving around in there!$u\"/shake Jas 4000/shake Vincent 4000/pause 1000/faceDirection farmer 2/pause 1000/move farmer 0 6 3 false/move farmer -4 0 0/pause 800/emote farmer 40/pause 1600/playSound shadowpeep/faceDirection farmer 2 true/jump farmer/showFrame 94/jump Vincent/jump Jas/speed Jas 4/speed Vincent 4/move Jas 0 -6 0 true/move Vincent 0 -6 0 true/pause 1000/globalFade/viewport -1000 -1000/end" #!String</t>
  </si>
  <si>
    <t>611944/f Shane 500/t 2000 2400: "nightTime/-1000 -1000/farmer 33 18 2 Shane 34 25 2/skippable/addLantern 735 35 25 1/animate Shane false true 200 20 20 20 20 20 20 20 20 20 20 21 22 23 24 24 24 24 23 22 21 20 20 20 20/viewport 34 25 true/move farmer 0 7 2/pause 2000/speak Shane \"Up late, huh?\"/stopAnimation Shane/showFrame Shane 20/pause 1000/speak Shane \"Here, have a cold one.\"/pause 500/showFrame Shane 25/pause 1000/playSound coin/showFrame 90/stopAnimation Shane/showFrame Shane 20/pause 5000/showFrame Shane 20/speak Shane \"Buh... Life.\"/playMusic echos/pause 4000/speak Shane \"You ever feel like... no matter what you do, you're gonna fail?#$b#...Like you're stuck in some miserable abyss and you're so deep you can't even see the light of day?\"/pause 2000/speak Shane \"I just feel like no matter how hard I try... I'm not strong enough to climb out of that hole.\"/pause 3000/farmerEat 346/pause 4000/speak Shane \"Heh... fast drinker, huh? Man after my own heart.^Heh... fast drinker, huh? Woman after my own heart.#$b#Just don't make it a habit... you got a future ahead of you still.\"/pause 3000/stopAnimation Shane/showFrame Shane 19/speak Shane \"Welp.. My liver's beggin' me to stop. Better call it a night.#$b#See you around, @.\"/move Shane 0 -6 0 true/pause 1000/globalFade/viewport -1000 -1000/end" #!String</t>
  </si>
  <si>
    <t>3910975/f Shane 1500/e 3910674/t 900 2000/w rainy: "echos/-2000 -2000/farmer 83 92 2 shane -3000 -3000 2 Harvey -3000 -3000 2/skippable/specificTemporarySprite shaneCliffs/viewport 83 99 clamp true/pause 1000/move farmer 0 5 2/pause 500/speak Shane \"...$7#$b#@...$7\"/pause 1000/showFrame farmer 4/pause 1000/speak Shane \"I... I'm sorry...*hic*$7#$b#...$7#$b#M... My life...$7#$b#It's a pathetic joke...$7#$b#Look at me...$7#$b#...$7#$b#Why do I even try? ...*sob*$7#$b#I'm too small and stupid to... to take control of my life...$7#$b#I'm just a p... piece of soiled garbage flittering in the wind... *bluurp*$7#$b#.........$7#$b#I've been coming here often lately... looking down... $7#$b#Here's a chance to finally take control of my life... These cliffs...$7#$b#...$7#$b#B... bu... *blaap*... but I'm too scared, too anxious. Just like always... $7\"/pause 1000/showFrame farmer 0/pause 2000/speak Shane \"@... All I do is work, sleep, and drink ...t... to dull the feelings of self-hatred.$7#$b#Why should I even go on? Tell me... T... Tell me why I shouldn't roll off this cliff right now...$7\"/pause 1000/showFrame farmer 0/pause 1000/question shaneCliffs \"#Because there's so much to live for!#Jas needs you. You're like a father to her.#It would be a sin.#The decision is your own. Just know that I'm here for you.\"/pause 500/pause 500/pause 500/pause 1000/speak Shane \"@...$7\"/pause 500/showFrame farmer 4/pause 1000/speak Shane \"...I think you should take me to the hospital now.$7\"/pause 500/showFrame farmer 0/jump farmer/pause 1500/globalFade/viewport -1000 -1000/playMusic none/changeLocation Hospital/warp farmer 16 7/playMusic Hospital_Ambient/warp Harvey 16 6/faceDirection farmer 0/specificTemporarySprite shaneHospital/viewport 16 6 true/pause 2000/speak Harvey \"...I've pumped his stomach and re-hydrated his body. He's going to be okay.#$b#It's good that you brought him in, though.\"/faceDirection Harvey 1/emote Harvey 28/speak Harvey \"Too much alcohol is terrible for the body... but right now I'm most worried about his mental health...$s#$b#When he comes to, I'll have a chat with him about his treatment options. I know an excellent counselor in Zuzu City...\"/pause 500/faceDirection farmer 1/pause 1000/speak Harvey \"Life can be painful, sometimes...#$b#But there's always hope for a better future. You've got to believe in that.\"/pause 2000/end invisible Shane" #!String</t>
  </si>
  <si>
    <t>3910979/f Vincent 2000/f Jas 2000/t 600 1700/z summer/z fall/z winter/w sunny: "playful/-2000 -2000/farmer 84 32 2 Jas 85 39 3 Vincent 83 39 1/skippable/specificTemporarySprite springOnion/move farmer 0 5 2 true/viewport 84 39 true/move false/faceDirection Vincent 0/faceDirection Jas 0/jump Vincent/pause 1000/faceDirection Jas 3/speak Vincent \"Hiya, mister @!^Hiya, miss @!\"/pause 500/emote farmer 8/faceDirection Vincent 1/move farmer 0 1 2/jump Vincent/pause 1000/speak Vincent \"Sp..spwing onion. Mom sends me out to pick these sometimes...\"/pause 100/faceDirection Jas 0/speak Jas \"They're too spicy for me!$s\"/faceDirection Jas 3/emote farmer 28/jump Vincent/faceDirection Vincent 0 true/pause 90/faceDirection Vincent 3 true/pause 90/faceDirection Vincent 2 true/pause 90/faceDirection Vincent 1 true/pause 90/faceDirection Vincent 0/pause 500/playMusic spring_day_ambient/speak Vincent \"You're really nice for a grown-up... so I'm going to show you a secret.$h\"/pause 1000/playMusic distantBanjo/fade/viewport -2000 -2000/viewport -1000 -1000 true/specificTemporarySprite springOnionDemo/pause 5000/speak Vincent \"When you see it like this, it looks good, right?\"/pause 3000/speak Vincent \"But if you peel it a little bit...\"/pause 500/playSound harvest/specificTemporarySprite springOnionPeel/pause 3000/speak Vincent \"...It's full of bugs!$s\"/pause 2500/specificTemporarySprite springOnionRemove/viewport 84 39 true/playMusic spring_day_ambient/pause 2000/speak Vincent \"Cool, huh?$h\"/faceDirection Vincent 1/speak Jas \"Um... What do you do with the bugs, Vincent?\"/jump Vincent/pause 800/speak Vincent \"Usually I just squash 'em!\"/pause 500/shake Jas 2000/jump Jas/textAboveHead Jas \"*gasp*!\"/pause 2000/speak Jas \"That's horrible! No, no, no, no, no...$s\"/faceDirection Jas 0/speak Jas \"Mr. @? Please... put the bugs back in the grass so they can live in peace.^Miss @? Please... put the bugs back in the grass so they can live in peace.\"/emote farmer 40/animate farmer false true 200 102 103/speed Vincent 4/move Vincent -1 0 2/speed Vincent 4/move Vincent 0 1 1/speed Vincent 4/move Vincent 1 0 0/speed Vincent 4/move Vincent 0 -1 0/speed Vincent 4/move Vincent -1 0 2/speed Vincent 4/move Vincent 0 1 1/speed Vincent 4/move Vincent 1 0 0/speed Vincent 4/move Vincent 0 -1 0/jump Vincent/fade/viewport -3000 -3000/pause 1000/message \"You learned how to clean the spring onion... without harming any bugs.\"/pause 1000/playSound reward/message \"Spring onions are now worth 5x the gold!\"/pause 1000/end" #!String</t>
  </si>
  <si>
    <t>HaleyHouse:</t>
  </si>
  <si>
    <t>11/f Haley 500/p Haley/p Emily: "50s/6 20/farmer -10 -10 0 Haley 5 20 1 Emily 8 20 3/skippable/pause 1000/shake Haley 500/pause 500/speak Haley \"Urgghh! I always clean under the cushions! It's YOUR turn this week!$a\"/emote Emily 12/speak Emily \"You're being childish, Haley. I do the vast majority of work in this house, and you know it.$u\"/pause 200/warp farmer 2 24/playSound doorClose/pause 400/faceDirection Haley 2/faceDirection Emily 2/speak Haley \"Oh, it's that new farm boy.$7^Oh, it's that new girl from the farm.$7\"/faceDirection Emily 3/speak Emily \"He has a name, you know.$u^She has a name, you know.$u\"/move farmer 0 -1 1/move farmer 3 0 0/faceDirection Emily 2/speak Haley \"Hey, I bet you'll understand my point of view here.\"/emote farmer 8/speak Emily \"*sigh*... I'm really sorry to involve you in this, @. Haley is complaining because I asked her to clean under the cushions.$u\"/faceDirection Haley 1/speak Haley \"$q 45 null#It's only because I cleaned them last week!$a#$r 46 -50 Event_clean2#Stop whining and just clean it!#$r 45 30 Event_clean1#Haley, why not have this be your one weekly job?#$r 46 -30 Event_clean3#Emily, take the high road and do it this time.\"/fork haleyWontDoIt/stopMusic/faceDirection Haley 3/emote Haley 12/pause 400/faceDirection Haley 1/speak Haley \"Alright, you win. I guess this can be my job every week. Then there won't be any reason to argue over it.$u\"/faceDirection Haley 2/speak Emily \"Thanks, @. That was a great solution.$h\"/pause 1000/end" #!String</t>
  </si>
  <si>
    <t>haleyWontDoIt: "move Haley -2 0 0/move Haley 0 -2 0/emote Haley 12/faceDirection Emily 1/emote Emily 28/speak Emily \"*sigh*... I guess I'll just do it, then...$s\"/pause 1000/end" #!String</t>
  </si>
  <si>
    <t>12/f Haley 1000/p Haley: "ragtime/-1000 -1000/farmer 16 20 1 Haley 18 16 0/skippable/showFrame Haley 20/shake Haley 500/viewport 15 16 true/pause 500/shake Haley 500/pause 500/speak Haley \"Nnnnnghhh... I just can't get this jar open!$a#$b#...$s\"/pause 400/shake Haley 500/move farmer 0 -4 1/shake Haley 500/move farmer 1 0 1/pause 500/faceDirection Haley 3 true/showFrame Haley 21/emote Haley 16/speak Haley \"Oh! It's you...@, right?\"/pause 1000/speak Haley \"$q 47 null#Say... you're pretty strong, aren't you?#$r 47 30 Event_jar1#Yes#$r 47 -30 Event_jar2#No\"/faceDirection Haley 3/animate farmer false true 100 111/pause 400/playSound fishingRodBend/startJittering/pause 500/stopJittering/pause 200/playSound fishingRodBend/startJittering/pause 500/stopJittering/pause 200/playSound fishingRodBend/startJittering/pause 2000/stopJittering/playSound coin/stopAnimation farmer/animate farmer false true 100 112/jump farmer/pause 1500/pause 200/stopAnimation farmer/faceDirection farmer 1/showFrame Haley 21/speak Haley \"Hey, you did it! You're stronger than you look!$h\"/pause 400/emote farmer 12/pause 500/emote Haley 20/pause 500/speak Haley \"Thanks!$h\"/pause 500/end" #!String</t>
  </si>
  <si>
    <t>15/f Haley 2500/p Haley: "Hospital_Ambient/-1000 -1000/farmer 5 9 0 Haley -100 -100 2/skippable/specificTemporarySprite haleyRoomDark/viewport 5 4 true/pause 500/emote farmer 8/move farmer 0 -4 0/move farmer -1 0 0/move farmer 0 -1 0/pause 1000/animate farmer false false 650 15/playSound woodyStep/pause 200/playSound woodyStep/pause 200/playSound woodyStep/pause 200/pause 800/speak Haley \"Come in! Just make sure to close the door quickly behind you!\"/pause 1000/warp farmer -100 -100/playSound doorClose/globalFade/viewport -1000 -1000/changeToTemporaryMap Darkroom/warp Haley 1 5/warp farmer 3 7/viewport 4 4 true/pause 800/faceDirection Haley 2/jump Haley/pause 600/speak Haley \"@, you're here!\"/move farmer 0 -1 3/move farmer -1 0 0/move farmer 0 -1 3/faceDirection Haley 1/speak Haley \"Welcome to my brand new dark room!$h\"/faceDirection farmer 2/pause 500/faceDirection farmer 1/pause 500/faceDirection farmer 0/pause 500/faceDirection farmer 3/pause 500/speak Haley \"$q -1 null#So... what do you think?#$r -1 10 Event_darkroom1#It looks great!#$r -1 0 Event_darkroom2#What does it do?#$r -1 -50 Event_darkroom3#I've seen better.\"/faceDirection Haley 0/emote Haley 40/pause 500/speak Haley \"Um... so, anyway... what do you want to do?$s\"/faceDirection Haley 0/question haleyDarkRoom \" #Offer to help decorate the dark room.#Make an excuse and leave.#Try to kiss her.\"/faceDirection Haley 1/fork leave/playMusic musicboxsong/pause 500/pause 1000/emote Haley 16/pause 400/positionOffset farmer 16 0 true/animate farmer true true 100 101/positionOffset farmer -2 0/pause 50/positionOffset farmer -2 0/pause 50/positionOffset farmer -2 0/pause 50/positionOffset farmer -2 0/pause 50/showFrame Haley 28/pause 500/positionOffset Haley 2 0/pause 50/positionOffset farmer -2 0/positionOffset Haley 2 0/pause 50/positionOffset farmer -2 0/positionOffset Haley 2 0/pause 50/positionOffset farmer -2 0/positionOffset Haley 2 0/pause 50/positionOffset farmer -2 0/positionOffset Haley 2 0/pause 50/positionOffset farmer -2 0/positionOffset Haley 2 0/pause 50/positionOffset farmer -2 0/positionOffset Haley 2 0/pause 50/positionOffset farmer -2 0/positionOffset Haley 2 0/pause 50/pause 700/playSound dwop/specificTemporarySprite heart 2 4/pause 3000/speak Haley \"Oh, @... I've been waiting so long for you to do that.$11\"/pause 2000/speak Haley \"One moment...$l\"/pause 400/showFrame Haley 4/stopAnimation farmer/faceDirection farmer 3/pause 600/showFrame Haley 29/pause 300/playSound openBox/ambientLight 255 180 180/pause 500/faceDirection Haley 1/pause 1000/showFrame Haley 28/positionOffset farmer 16 0 true/animate farmer true true 100 101/positionOffset Haley 2 0/pause 50/positionOffset Haley 2 0/pause 50/positionOffset Haley 2 0/pause 50/positionOffset Haley 2 0/pause 50/positionOffset Haley 2 0/pause 50/positionOffset Haley 2 0/pause 50/positionOffset Haley 2 0/pause 50/positionOffset Haley 2 0/pause 50/pause 4000/globalFade/viewport -1000 -1000/pause 1000/end dialogue Haley \"That was nice...$l\"" #!String</t>
  </si>
  <si>
    <t>917409/e 463391/f Emily 1500/p Emily: "none/-1000 -1000/farmer 16 10 0 Emily 14 6 2/specificTemporarySprite EmilyBoomBox/skippable/viewport 14 6 true/move farmer 0 -2 3/move farmer -2 0 0/speak Emily \"Come in, @! I want to show you something.$h\"/pause 500/move farmer 0 -1 0/pause 500/speak Emily \"It's my secret hobby... I've been practicing for months.#$b#Now, sit back, relax, and allow yourself to be carried away to a better place... okay?\"/stopMusic/pause 600/move Emily 0 -1 0/faceDirection Emily 0/pause 500/playMusic EmilyDance/pause 1240/faceDirection Emily 2 true/pause 3220/specificTemporarySprite EmilyBoomBoxStart/animate Emily false true 430 0 27/pause 6500/animate Emily false true 440 31 39/pause 6470/doAction 14 4/pause 400/specificTemporarySprite EmilySongBackLights/animate Emily false true 220 18 19 18 19 18 19 18 19 18 19 18 19 18 19 18 19 20 21 20 21 20 21 20 21 20 21 20 21 20 21 20 21 16 17 16 17 16 17 16 17 16 17 16 17 16 17 16 17 22 23 22 23 22 23 22 23 22 23 22 23 22 23 22 23/glow 0 0 255 true/pause 1000/glow 0 255 255 false/pause 1760/glow 0 0 255 false/pause 1760/glow 255 0 255 false/pause 1760/glow 255 255 0 false/pause 1760/glow 0 255 255 false/pause 1760/glow 0 255 0 false/pause 1760/glow 255 0 0 false/pause 1760/glow 0 0 255 false/pause 1000/jump Emily/glow 255 0 255 false/pause 1760/glow 0 0 255 false/pause 1760/glow 255 0 255 false/pause 1760/glow 255 255 0 false/pause 1760/glow 0 255 255 false/pause 1760/glow 0 255 0 false/pause 1760/glow 255 0 0 false/pause 1760/glow 0 0 255 false/pause 1260/animate Emily false true 440 31 39/pause 1760/glow 255 255 0/pause 1760/glow 255 0 255/pause 1760/glow 0 255 255/pause 1760/glow 255 0 0/pause 1760/glow 0 0 255/pause 1760/glow 0 255 0/pause 1760/glow 255 0 255/pause 1760/glow 255 0 255 false/stopAnimation Emily/specificTemporarySprite EmilyBoomBoxStop/faceDirection Emily 2/emote farmer 16/pause 1000/animate Emily false true 300 50 51/pause 1600/speak Emily \"$q 213 null#So... *gasp*... what did you think?$h#$r 213 25 event_dance1#That was amazing!#$r 213 -50 event_dance2#That was embarrassing...#$r 213 25 event_dance1#(Say nothing and do a slow clap)\"/emote Emily 28/speak Emily \"Phew... that was quite a workout...$u\"/pause 500/stopAnimation Emily/showFrame Emily 0/pause 1000/animate Emily false true 100 48 49/pause 1000/speak Emily \"I haven't been this sweaty since I ordered the pepper platter at Abigail's graduation fiesta!$h\"/pause 1000/stopAnimation Emily/speak Emily \"...Well, I'd better take a shower. Thanks for watching.\"/pause 500/faceDirection Emily 2/end dialogue Emily \"Don't tell anyone about the dance. That was for your eyes only.\"" #!String</t>
  </si>
  <si>
    <t>471942/f Emily 500/p Emily: "none/-1000 -1000/farmer -100 -100 0 Emily 20 4 3/skippable/showFrame Emily 33/specificTemporarySprite EmilySleeping/viewport 19 4 true/emote Emily 24/pause 3000/emote Emily 24/pause 3000/viewport move 0 -1 5000/pause 1000/globalFade .004/viewport -1000 -1000/playMusic EmilyDream/changeToTemporaryMap EmilyDreamscape false/viewport -1000 -1000/pause 1000/warp Emily 21 11/warp farmer 22 15/animate Emily false true 500 24 25/globalFadeToClear .005 true/viewport move 0 -1 7000/viewport 21 18/pause 8000/textAboveHead Emily \"Mui-wah\"/pause 4000/textAboveHead Emily \"Muuui-wah\"/pause 5000/playSound yoba/move farmer -2 0 0/pause 600/stopAnimation Emily/showFrame Emily 26/jump Emily/shake Emily 1000/pause 1000/showFrame Emily 0/pause 500/move Emily -1 0 2/move Emily 0 1 2/pause 1000/emote Emily 8/pause 500/speak Emily \"Why are you here?$u\"/pause 1000/move Emily 0 2 2/viewport move 0 1 1500/move Emily -1 0 2/move Emily 0 1 1/faceDirection farmer 3/pause 1000/specificTemporarySprite EmilySign/faceDirection Emily 0/pause 2000/faceDirection Emily 2/pause 8000/faceDirection Emily 1/pause 1000/speak Emily \"...$u#$b#That reminded me of something.$u#$b#Even the tiniest, blandest, simplest light holds a wonderful secret.\"/pause 1000/speak Emily \"Nowwwwww I know why you're here. It's a sign. Hahaha!$h\"/pause 1000/emote farmer 8/startJittering/pause 1000/playSound coin/stopJittering/warp farmer -1000 -1000/pause 500/faceDirection Emily 2/pause 50/faceDirection Emily 3/pause 200/faceDirection Emily 0/pause 500/faceDirection Emily 1/pause 1000/faceDirection Emily 2/viewport move -1 -1 5000/pause 2000/globalFade .005/viewport -2000 -2000/pause 3000/changeLocation HaleyHouse/warp Emily 20 4/globalFadeToClear .005 true/viewport 20 3/pause 3000/move Emily -2 0 2/move Emily 0 3 2/pause 2000/speak Emily \"@... There's something special about @...$u#$b#Our destinies will intersect...$u\"/pause 1500/end" #!String</t>
  </si>
  <si>
    <t>195019/f Haley 2500/f Emily 2500/f Penny 2500/f Abigail 2500/f Leah 2500/f Maru 2500/o Abigail/o Penny/o Leah/o Emily/o Maru/o Haley/o Shane/o Harvey/o Sebastian/o Sam/o Elliott/o Alex/e 38/e 2123343/e 10/e 901756/e 54/e 15/i 446/k 195012: "playful/-1000 -1000/farmer 8 19 1 Haley 18 18 1 Emily 19 17 2 Penny 20 17 2 Maru 21 17 2 Leah 22 18 3 Abigail 20 20 0/pause 1000/message \"For some reason, you decide to place your hand in your pocket...\"/pause 500/message \"You touch the rabbit's foot, and feel a sense of relief...\"/move farmer 5 0 1 true/viewport 17 19 true/move false/pause 500/faceDirection Haley 3 true/faceDirection Emily 3 true/faceDirection Penny 3 true/faceDirection Maru 3 true/faceDirection Leah 3 true/faceDirection Abigail 3 true/textAboveHead Haley \"Hi!\"/textAboveHead Abigail \"Hey there!\"/textAboveHead Leah \"Look who it is!\"/pause 2000/move farmer 4 0 1/emote farmer 32/pause 500/speak Abigail \"We were just gossiping about Mayor Lewis and Marnie...$h\"/pause 500/speak Penny \"Personally, I don't think there's anything fishy going on between them...\"/pause 500/speak Haley \"Hah! Were you born yesterday?$h\"/jump Penny/emote Penny 12/fade/viewport -1000 -1000/pause 1500/message \"You spent a short while with the group.\"/pause 1000/message \"It was an uneventful gathering!\"/pause 500/end" #!String</t>
  </si>
  <si>
    <t>195012/f Haley 2500/f Emily 2500/f Penny 2500/f Abigail 2500/f Leah 2500/f Maru 2500/o Abigail/o Penny/o Leah/o Emily/o Maru/o Haley/o Shane/o Harvey/o Sebastian/o Sam/o Elliott/o Alex/e 38/e 2123343/e 10/e 901756/e 54/e 15/k 195019: "playful/-1000 -1000/farmer 8 19 1 Haley 18 18 1 Emily 19 17 2 Penny 20 17 2 Maru 21 17 2 Leah 22 18 3 Abigail 20 20 0 Pierre -1000 -1000 1/move farmer 5 0 1 true/viewport 17 19 true/move false/pause 500/startJittering/faceDirection farmer 2 true/animate farmer false true 100 94/jump farmer/pause 2000/stopAnimation farmer/showFrame farmer 0/stopJittering/playSound thudStep/faceDirection farmer 3 true/showFrame farmer 7 true/startJittering/faceDirection Haley 3 true/faceDirection Emily 3 true/faceDirection Penny 3 true/faceDirection Maru 3 true/faceDirection Leah 3 true/faceDirection Abigail 3 true/textAboveHead Haley \"Not so fast!\"/textAboveHead Abigail \"Hold it!\"/textAboveHead Leah \"Stop!\"/pause 3000/stopJittering/showFrame farmer 6 true/pause 500/faceDirection farmer 1/move farmer 3 0 1/playMusic none/emote farmer 28/pause 500/speak Abigail \"Never thought you'd find all your 'girlfriends' in one room, huh @?$a\"/pause 500/speak Leah \"I... I thought you were different than other men...$s^You tricked all of us into thinking we loved you... You're horrible...$a\"/pause 500/speak Penny \"How could you do this to us, @?$s\"/pause 500/speak Maru \"You think you're real smooth, don't you? Thought you'd sample the whole 'buffet', huh? What a sleeze...$a\"/pause 500/speak Emily \"Th... That night in the tent... you whispered such sweet things to me in the dark...$s#$b#Now I have to face each day knowing it was all a lie.$s\"/pause 500/playMusic ragtime/speak Haley \"Well, us women stick together! And we're not going to put up with this!$a^Well, we're not going to put up with your abuse any longer!$a\"/textAboveHead Leah \"That's right!\"/pause 500/speak Abigail \"Well? What do you have to say for yourself?$a\"/pause 1000/question fork1 \"#I'm sorry... what I did was wrong.#Ladies, calm down! I can explain...#\"/fork choseToExplain/pause 500/textAboveHead Maru \"Hmmph...\"/pause 500/speak Abigail \"Nice try, but that's not going to cut it...$u\"/pause 1000/playMusic none/speak Haley \"...so we've come to a decision... isn't that right, girls?$u\"/pause 500/speak Penny \"...yes.$s\"/speak Leah \"Absolutely.$a\"/pause 1000/jump Haley/jump Abigail/jump Emily/jump Leah/jump Maru/jump Penny/pause 1000/speak Maru \"We're all gonna give you the cold shoulder!$a\"/faceDirection farmer 2 true/animate farmer false true 100 94/jump farmer/playSound slimedead/pause 2000/fade/viewport -2000 -2000/dump girls 3/end warpOut" #!String</t>
  </si>
  <si>
    <t>choseToExplain: "pause 100/textAboveHead Haley \"I doubt it...\"/pause 500/resetVariable/question fork2 \"#I thought we were just friends! I didn't know it was so serious!#Pierre pressured me! He wanted to sell more bouquets!#Ladies, this is completely normal! It's just a lifestyle choice...\"/pause 100/fork lifestyleChoice/textAboveHead Haley \"Liar!\"/textAboveHead Maru \"Yeah, right!\"/speak Emily \"Do you really expect us to believe that? You're just digging yourself into a deeper hole...$a\"/pause 1000/faceDirection Haley 2/playMusic none/speak Haley \"...I think we've come to a decision... isn't that right, girls?$u\"/pause 500/speak Penny \"...yes.$s\"/speak Leah \"Absolutely.$a\"/faceDirection Haley 3/pause 1000/jump Haley/jump Abigail/jump Emily/jump Leah/jump Maru/jump Penny/pause 1000/jump Haley/jump Abigail/jump Emily/jump Leah/jump Maru/jump Penny/pause 1000/jump Haley/jump Abigail/jump Emily/jump Leah/jump Maru/jump Penny/pause 1000/speak Maru \"We're all gonna give you the cold shoulder!$a\"/faceDirection farmer 2 true/animate farmer false true 100 94/jump farmer/playSound slimedead/pause 2000/fade/viewport -2000 -2000/dump girls 4/end warpOut" #!String</t>
  </si>
  <si>
    <t>lifestyleChoice: "pause 100/speak Penny \"Hmmph! I don't know what's considered 'normal' in Zuzu City, but I'm definitely not okay with this arrangement!$a\"/speak Maru \"It's not a 'choice' if none of us even know about it!$a\"/pause 100/speak Abigail \"You can't weasel your way out of this one, @.$a\"/pause 1000/faceDirection Haley 2/playMusic none/speak Haley \"...I think we've come to a decision... isn't that right, girls?$u\"/pause 500/speak Penny \"...yes.$s\"/speak Leah \"Absolutely.$a\"/faceDirection Haley 3/pause 1000/jump Haley/jump Abigail/jump Emily/jump Leah/jump Maru/jump Penny/pause 1000/jump Haley/jump Abigail/jump Emily/jump Leah/jump Maru/jump Penny/pause 1000/jump Haley/jump Abigail/jump Emily/jump Leah/jump Maru/jump Penny/pause 1000/speak Maru \"We're all gonna give you the cold shoulder!$a\"/faceDirection farmer 2 true/animate farmer false true 100 94/jump farmer/playSound slimedead/pause 2000/fade/viewport -2000 -2000/dump girls 4/end warpOut" #!String</t>
  </si>
  <si>
    <t>HarveyRoom:</t>
  </si>
  <si>
    <t>normal: "pause 400/speak Harvey \"Sorry I'm all disheveled... I didn't know you were coming over.$h\"/move farmer 0 -2 0/pause 600/speak Harvey \"Hey, I think I hear a plane overhead...\"/move Harvey 0 1 3/move Harvey -3 0 0/move Harvey 0 -2 0/speak Harvey \"@, get over here!\"/move farmer 0 -1 3/move farmer -4 0 0/move farmer 0 -2 0/speak Harvey \"Look!\"/globalFade/cutscene plane/viewport -1000 -1000/speak Harvey \"As a kid, my dream was always to be a pilot.\"/pause 1000/speak Harvey \"...But with my bad eyesight and a crippling fear of heights, that dream started to fade away.$s\"/faceDirection Harvey 3/faceDirection farmer 1/viewport 5 6 true/pause 1000/emote farmer 28/speak Harvey \"It's okay... don't be sad.#$b#I've grown to accept my station in life. Not everyone can achieve their dreams... that's just the way the world is.\"/pause 1600/speak Harvey \"Hey, let me show you my model airplanes. I just finished the new TR-Starbird deluxe set.$h\"/advancedMove Harvey false 0 2 4 0/faceDirection farmer 2/end" #!String</t>
  </si>
  <si>
    <t>Hospital:</t>
  </si>
  <si>
    <t>7/f Maru 1000/p Maru: "Hospital_Ambient/-1000 -1000/farmer -10000 -10000 0 Maru 9 15 3 Harvey 7 10 0/skippable/changeSprite Maru Hospital/changePortrait Maru Hospital/showFrame Maru 18/viewport 10 15/pause 4000/speak Maru \"*sigh*... I'm so sick of preparing these samples...$s\"/pause 2000/playSound doorClose/warp farmer 10 19/pause 100/playSound throw/showFrame Maru 17/shake Maru 2000/jump Maru/specificTemporarySprite maruBeaker/move farmer 0 -1 0/pause 1250/showFrame Maru 0/faceDirection Maru 2/pause 100/speak Maru \"Agh! Oh no!... $4\"/pause 600/showFrame Maru 16/pause 1000/speak Maru \"The whole sample is ruined... Harvey's going to kill me...$s\"/pause 600/showFrame Maru 0/faceDirection Maru 0/pause 1500/faceDirection Maru 2/pause 400/speak Maru \"$q 38 null#@, what should I do?#$r 38 -50 Event_Hospital_1#Just scoop it off the floor. He won't know the difference.#$r 39 -20 Event_Hospital_2#Tell Harvey it was my fault.#$r 38 50 Event_Hospital_3#Tell Harvey it was an accident.\"/move Harvey 3 0 2/move Harvey 0 2 2/doAction 10 13/move Harvey 0 1 2/faceDirection Maru 1/speak Harvey \"What happened? I heard something break.\"/pause 500/speak Maru \"$p 38#I accidentally dropped one of the samples... I'm so sorry.$s|@ came in and slammed the door so loud I dropped this sample.$u\"/fork toldTruth/move Harvey 0 2 3/emote Harvey 40/speak Harvey \"You shouldn't blame others for your own problems, Maru.$a\"/pause 300/faceDirection Harvey 1/speak Harvey \"*sigh*... I'll have to call the patient back in to recollect this sample.$s#$b#This'll probably put us in the red for another month...$s\"/pause 600/faceDirection Maru 2/pause 1000/showFrame Maru 16/pause 500/emote farmer 28/end" #!String</t>
  </si>
  <si>
    <t>toldTruth: "move Harvey 0 2 3/speak Harvey \"Thanks for telling me the truth, Maru.#$b#Don't worry about the sample, we'll just get another one.\"/pause 500/emote Harvey 32/pause 500/speak Maru \"Thanks for being patient with me, Doctor Harvey.\"/pause 500/speak Harvey \"Of course... you've been a big help around here. I don't know what I'd do without you!\"/pause 500/emote Maru 32/pause 1000/faceDirection Harvey 2/pause 500/emote Harvey 8/speak Harvey \"@? You look a little pale... are you feeling okay?\"/pause 500/faceDirection farmer 2/emote farmer 28/end" #!String</t>
  </si>
  <si>
    <t>57/f Harvey 1000/p Harvey: "sweet/-100 -100/farmer 10 19 0 Harvey 9 14 3/skippable/doAction 10 13/viewport 10 14/move farmer 0 -2 0/pause 300/faceDirection Harvey 2/speak Harvey \"Ah, @! I was just about to write you a letter.\"/faceDirection farmer 0/emote farmer 8/speak Harvey \"You see, my records indicate that you're due for your annual checkup!\"/emote farmer 28/speak Harvey \"Now, now... There's no need to worry. It'll be quick and painless. Please follow me.\"/pause 600/advancedMove Harvey false 1 0 0 -4 -5 0/move farmer 0 -7 0 false/move farmer -4 0 3 true/viewport move -1 -2 4500/proceedPosition Harvey 5 10/doAction 5 9/move Harvey 0 -5 2 false/move farmer -1 0 0 false/move farmer 0 -4 0 false/pause 500/speak Harvey \"Hmm... Okay. Hold still, please.\"/pause 2000/speak Harvey \"Say 'ahhh...'\"/pause 500/speak Harvey \"Okay, you can stop.\"/pause 600/move Harvey -1 0 0/pause 1000/showFrame Harvey 19/playSound openBox/pause 1000/showFrame Harvey 8/move Harvey 0 1 1/faceDirection farmer 3/speak Harvey \"I just need to check your vitals.\"/pause 800/animate Harvey false true 100 4 5 6 7/positionOffset Harvey 2 0/pause 50/positionOffset Harvey 2 0/pause 50/positionOffset Harvey 2 2/pause 50/positionOffset Harvey 2 2/pause 50/positionOffset Harvey 2 2/pause 50/positionOffset Harvey 2 2/pause 50/positionOffset Harvey 2 2/pause 50/positionOffset Harvey 2 2/pause 50/stopAnimation Harvey/showFrame Harvey 20/pause 150/showFrame Harvey 21/pause 1500/speak Harvey \"$q 86 null#Hmm... Your pulse is high.$u#$r 86 20 event_heart1#I'm a little nervous...#$r 86 20 event_heart2#I'm out of breath from working on the farm.#$r 86 -50 event_heart3#Are you really a doctor? My pulse is fine!\"/pause 800/showFrame Harvey 20/pause 150/showFrame Harvey 4/animate Harvey false true 100 7 6 5 4/positionOffset Harvey -2 0/pause 50/positionOffset Harvey -2 0/pause 50/positionOffset Harvey -2 0/pause 50/positionOffset Harvey -2 0/pause 50/positionOffset Harvey -2 0/pause 50/positionOffset Harvey -2 0/pause 50/positionOffset Harvey -2 0/pause 50/positionOffset Harvey -2 0/pause 50/stopAnimation Harvey/pause 1300/speak Harvey \"Well, then! You seem very healthy, @.#$b#Just make sure not to overwork yourself on that farm!\"/emote farmer 32/pause 800/move farmer 0 1 2 true/faceDirection Harvey 2 true/move farmer 0 1 2/speak Harvey \"Thanks for stopping in.$h\"/faceDirection farmer 0 true/end" #!String</t>
  </si>
  <si>
    <t>571102/f Harvey 2000: "Hospital_Ambient/-100 -100/farmer -200 -2000 0 Harvey 4 5 0/skippable/changeLocation HarveyRoom/showFrame Harvey 23/viewport 5 6 true/pause 1000/speak Harvey \"Hello? Hello? Is anyone out there?$9\"/pause 1300/emote Harvey 40/speak Harvey \"This is Dr. H at... 52 North 43.5 East... Seeking aerial response...Anyone out there?$9\"/pause 2000/emote Harvey 40/pause 700/playSound newArtifact/message \"Copy.. Dr. H on the ground... this is Blackbird Fiver Fiver Zuzu. Anything to report?\"/showFrame Harvey 28/jump Harvey/pause 800/speak Harvey \"Someone's there!?$10#$b#Er... I mean!... Standard ground report: Wind at 3 Clicks, 36 Degrees North of West. Ground Temperature at 42 Kraggs. Humidity 53%. Dr. H out!$10\"/pause 300/playMusic kindadumbautumn/faceDirection Harvey 1 true/move Harvey 2 0 1/speak Harvey \"Yikes, my pulse is soaring...$7\"/pause 400/playSound doorClose/warp farmer 6 12/move farmer 0 -3 0/faceDirection Harvey 2/speak Harvey \"@!\"/question fork1 \"#Ask Harvey why he's all flustered.#Pretend like everything's normal.\"/fork normal/pause 500/speak Harvey \"Ah, well... You see, I was just on my radio here... and I made contact with a real pilot!\"/emote Harvey 16/speak Harvey \"As a matter of fact, we can probably see him flying overhead right now!\"/move Harvey 0 1 3/move Harvey -3 0 0/move Harvey 0 -2 0/speak Harvey \"Quick, get over here!\"/speed farmer 4/move farmer 0 -3 3/speed farmer 4/move farmer -4 0 0/speed farmer 4/move farmer 0 -2 0/speed farmer 4/speak Harvey \"Look!\"/globalFade/cutscene plane/viewport -1000 -1000/speak Harvey \"As a kid, my dream was always to be a pilot.\"/pause 1000/speak Harvey \"...But with my bad eyesight and a crippling fear of heights, that dream started to fade away.$s\"/faceDirection Harvey 3/faceDirection farmer 1/viewport 5 6 true/pause 1600/emote farmer 28/speak Harvey \"It's okay... don't be sad.#$b#I've grown to accept my station in life. Not everyone can achieve their dreams... that's just the way the world is.\"/pause 1600/speak Harvey \"Hey, let me show you my model airplanes. I just finished the new TR-Starbird deluxe set.$h\"/advancedMove Harvey false 0 2 4 0/faceDirection farmer 2/globalFade .003/viewport -1000 -1000/pause 500/end" #!String</t>
  </si>
  <si>
    <t>PlayerKilled: "none/-100 -100/farmer 20 12 2 Harvey 21 12 3/pause 1500/showFrame 5/message \" ...{0}?\"/pause 1000/message \"Easy, now... take it slow.\"/viewport 20 12 true/pause 1000/speak Harvey \"Someone found you unconscious and battered... I had to perform an emergency surgery on you!#$b#Be a little more careful next time, okay?$s\"/showFrame 0/pause 1000/emote farmer 28/hospitaldeath/end" #!String</t>
  </si>
  <si>
    <t>JoshHouse:</t>
  </si>
  <si>
    <t>18/f George 1500/p George: "sadpiano/17 17/farmer 10 19 1 George 18 17 0/skippable/emote George 12/speak George \"Nnnnggghh....I just can't reach it!$u#$b#If only I could get up from this infernal chair...$s\"/move farmer 4 0 0/move farmer 0 -2 0/move farmer 3 0 0/pause 500/showFrame 15/pause 500/pause 500/playSound Ship/pause 500/stopAnimation farmer/faceDirection farmer 1/faceDirection George 3/showFrame 35/pause 500/playSound coin/pause 300/stopAnimation farmer/pause 500/speak George \"Thanks, young man.^Thanks, miss.\"/pause 800/speed George 1/faceDirection George 2/pause 500/move George 0 1 2/faceDirection farmer 2/pause 1000/speak George \"*sigh*...It happened 30 years ago.$s#$b#I was working in the coal mines. We were near the end of our shift, but there was one last seam that needed to be broken up.#$b#I went in there aiming to set off a stick of dynamite, but my foot slipped into a crack and I dropped it. The dynamite exploded on impact.\"/pause 800/speak George \"The next thing I remember, I was laying in the hospital... and they told me I'd never walk again.\"/faceDirection George 3/speak George \"So there you have it. You probably figured I was just too old to walk.#$b#Well I'll have you know that I'd be spryer than a spring chicken if I hadn't been in that accident!\"/faceDirection George 2/speak George \"...\"/move farmer 0 1 1/pause 1700/speak George \"You've been very nice to me, young man. I appreciate that.^You've been really nice to me, miss. I appreciate it.#$b#When you're old, you start to forget that anyone cares about you.\"/pause 800/faceDirection George 3/pause 1000/end" #!String</t>
  </si>
  <si>
    <t>19/f Evelyn 1000/p Evelyn: "jaunty/3 17/farmer 8 19 3 Evelyn 3 17 0/skippable/move farmer -5 0 0/move farmer 0 -1 0/emote farmer 8/faceDirection Evelyn 2/speak Evelyn \"Oh! @! You're wondering what that good smell is?#$b#Why, that's nice of you to say! I'm actually baking my famous cookies!$h\"/emote farmer 16/speak Evelyn \"Here, why don't you try one?\"/faceDirection Evelyn 0/pause 600/playSound clank/pause 600/faceDirection Evelyn 2/pause 900/farmerEat 223/pause 2000/stopAnimation farmer/faceDirection farmer 0/speak Evelyn \"$q 51 null#Well, what do you think?#$r 51 100 Event_cookies1#It's delicious!#$r 51 -100 Event_cookies2#It was like chewing on a hockey puck\"/playMusic none/speak Evelyn \"I think I've come to know you well enough to give you my recipe. Just make sure to keep it a secret.$h\"/playSound reward/message \"Learned how to make 'Cookies'\"/addCookingRecipe Cookies/end" #!String</t>
  </si>
  <si>
    <t>21/f Alex 1250/p Alex: "sadpiano/12 5/farmer 10 11 0 Alex 13 5 0/skippable/pause 500/speak Alex \"*sigh*$s\"/doAction 10 9/move farmer 0 -5 1/move farmer 3 0 0/pause 500/faceDirection Alex 2/pause 600/speak Alex \"Oh, Hi @.$s\"/faceDirection Alex 0/move farmer 1 0 0/move farmer 0 -1 3/emote farmer 8/pause 500/emote Alex 28/speak Alex \"Look at all these books. I haven't read a single one. Just the thought of cracking one open makes me nervous.$s#$b#But you can't make a decent living in this world without a brain...$s\"/faceDirection Alex 1/speak Alex \"$q 57 null#I'm worthless...$s#$r 57 0 Event_books1#That's crazy. You're a genius!#$r 57 50 Event_books2#We all have our strengths and weaknesses#$r 57 -50 Event_books3#Worthless? Yeah, that about sums it up.\"/faceDirection Alex 0/pause 1000/emote Alex 16/speak Alex \"Well, I'm not going to give up!$a\"/faceDirection Alex 1/speak Alex \"If I work hard, I can do anything!\"/jump farmer/pause 800/speak Alex \"Hey, maybe one day soon we'll have dinner and discuss ....phi-lo-so-phy. Isn't that what you smart people talk about?$h\"/faceDirection farmer 2/animate farmer false true 100 102 103/pause 2000/globalFade/viewport -1000 -1000/stopAnimation farmer/end" #!String</t>
  </si>
  <si>
    <t>2119820/f Alex 1500/p Alex: "jaunty/-1000 -1000/farmer 10 10 0 Alex 13 6 2/skippable/showFrame Alex 28/animate Alex false true 100 28 29 30 31 32 32 31 30 29 28/viewport 13 6 true/pause 6500/stopAnimation Alex/pause 1000/doAction 10 9/move farmer 0 -3 1/move farmer 2 0 0/showFrame Alex 34 true/animate Alex false false 100 28 33 34/pause 600/speak Alex \"Oh! Hey... I was just doing my daily strength training routine.$6#$b#... sorry I have no shirt on.$6\"/pause 1000/emote Alex 40/speak Alex \"Uh... @? I've been meaning to talk to you about something...$8\"/emote farmer 8/pause 1000/speak Alex \"I've started to realize that... well, that I've been really rude towards you in the past. You know, about going pro and all that.$8\"/pause 1000/showFrame Alex 33/pause 1000/speak Alex \"I guess I might not actually be cut out for professional sports... maybe it was just a childish dream... you know?$8#$b#Anyway... I want to apologize to you for bragging and being annoying about it. I appreciate that you stayed friends with me through all that.$6\"/move farmer 1 0 0/pause 1000/jump farmer/pause 800/showFrame Alex 34/pause 800/emote Alex 32/pause 1200/showFrame Alex 29/pause 100/showFrame Alex 28/pause 100/showFrame Alex 29/pause 100/animate Alex false true 50 30 31 32 32 31 30/pause 3000/globalFade/viewport -1000 -1000/end" #!String</t>
  </si>
  <si>
    <t>56/f Harvey 500/p George: "jaunty/16 18/farmer 9 24 0 George 16 18 1 Harvey 15 18 1/skippable/move farmer 0 -4 1/move farmer 1 0 1/speak Harvey \"Okay, George. I want you take a deep breath for me.\"/pause 700/speak Harvey \"Mmhmm... turn around, please.\"/pause 300/faceDirection George 2/faceDirection George 3/speak Harvey \"George, I'll be honest with you. You need to make some changes in your lifestyle if you want to stay healthy.#$b#I'd like you to reduce your sodium intake, and try to get some moderate exercise with your arms.\"/emote George 12/speak George \"Hmmph... I know what's best for me. Who do you think you are, telling me how to live my life?\"/pause 500/speak Harvey \"I'm your doctor, George. That's who I am...#$b#And I went to school for 8 years so I could learn how to help people stay healthy.\"/move farmer 0 -1 1/move farmer 5 0 0/faceDirection Harvey 2 true/faceDirection George 2/speak Harvey \"Oh!#$b#I'm sorry, but you shouldn't be here... these check-ups are supposed to be private.\"/faceDirection farmer 3/speak George \"Not so fast! I'd like to get a second opinion from this young man.^Not so fast! I'd like to get a second opinion from this young lady.\"/faceDirection farmer 1/speak Harvey \"Very well...\"/speak Harvey \"$q 84 null#@, what do you think George should do?#$r 84 40 event_george1#George should follow Dr. Harvey's advice.#$r 85 -40 event_george2#George knows what's best for his own body.\"/faceDirection Harvey 1/faceDirection George 2/emote George 28/speak George \"Fine. I'll do what you say, doctor.\"/pause 500/faceDirection Harvey 2/speak Harvey \"$p 84#Thanks for your help, @. I appreciate it.$h|It's better not to give my patients mixed messages, @. Please remember that in the future.\"/end" #!String</t>
  </si>
  <si>
    <t>LeahHouse:</t>
  </si>
  <si>
    <t>50/f Leah 500/p Leah: "breezy/9 8/farmer -50 -50 0 Leah 3 7 3/skippable/animate Leah false true 100 16 17 18 19 19 19 19 16/pause 100/playSound woodyStep/pause 800/playSound woodyStep/pause 800/playSound woodyStep/pause 800/warp farmer 7 9/playSound woodyStep/playSound doorClose/pause 300/stopAnimation Leah/pause 300/faceDirection Leah 1 true/emote Leah 16/speak Leah \"Oh, hi @! Come in, come in.\"/move farmer 0 -2 3/faceDirection Leah 1/move farmer -2 0 3/pause 500/speak Leah \"I'm just working on this sculpture here.\"/pause 300/speak Leah \"Come here. Watch this.\"/pause 300/move farmer -1 0 3/move farmer 0 -1 0 3/move farmer -1 0 2/faceDirection Leah 3/pause 500/animate Leah false true 100 16 17 18 19 19 19 19 16/pause 100/playSound woodyStep/pause 800/playSound woodyStep/pause 800/playSound woodyStep/pause 800/playSound woodyStep/pause 600/stopAnimation Leah/showFrame Leah 19/speak Leah \"See that? I'm revealing the essence of the wood.\"/pause 500/showFrame Leah 12/faceDirection Leah 0/speak Leah \"$q -1 null#Once you get past the outer layers, the true nature starts to show...#$r -1 0 event_sculpt1#It's the same with people.#$r -1 0 event_sculpt2#I actually prefer the look of raw, unadultered wood.#$r -1 -100 event_sculpt3#(creepy) May I have a kiss?\"/fork creepySexualPass/faceDirection Leah 3/pause 1500/faceDirection Leah 3/speak Leah \"I first visited this valley as a little girl, while on vacation with my parents.#$b#I knew I had to come back some day... This place has great artistic potential!\"/faceDirection Leah 3/pause 500/emote Leah 28/speak Leah \"Although, I have to admit... It's not easy to pay the bills as an artist.$s\"/pause 1000/emote farmer 16/faceDirection Leah 0/question fork1 \"#Why don't you have an art show in town?#Why don't you sell your art on the internet?\"/fork internet/faceDirection Leah 0/speak Leah \"Hmmm... interesting. I guess that could set the wheels in motion to making Pelican Town a true art destination...$7\"/faceDirection Leah 3/pause 700/speak Leah \"But what if no one likes my sculptures? I'd be crushed.$s\"/pause 500/speak Leah \"...I'll have to think about it.$s\"/faceDirection Leah 0/speak Leah \"Well, thanks for stopping by, @.\"/pause 600/move farmer 4 0 2 true/globalFade/viewport -1000 -1000/addMailReceived LeahArtShowSuggestion/end dialogueWarpOut Leah \"An art show for the whole village? That's a bold idea, @.\"" #!String</t>
  </si>
  <si>
    <t>internet: "speak Leah \"Hmm... I guess that's an idea... But I'd need a computer first.$7\"/addMailReceived LeahInternet/faceDirection Leah 3/emote Leah 28/pause 500/speak Leah \"And again... that's expensive.$s\"/pause 1000/speak Leah \"Well, it was nice of you to visit...\"/pause 600/move farmer 4 0 2 true/globalFade/viewport -1000 -1000/end warpOut" #!String</t>
  </si>
  <si>
    <t>creepySexualPass: "stopMusic/faceDirection farmer 2/speed Leah 4/move Leah 1 0 0/speed Leah 4/move Leah 0 -1 3/animate Leah false false 100 16 17 18 19/pause 100/playSound ow/playSound clubhit/animate farmer false false 1200 94/positionOffset farmer -8 0/pause 50/positionOffset farmer 8 0/pause 800/stopAnimation farmer/pause 100/end dialogueWarpOut Leah \"...$a\"" #!String</t>
  </si>
  <si>
    <t>51/f Leah 1000/p Leah: "sadpiano/-1000 -1000/farmer 7 9 0 Leah 13 8 0/skippable/showFrame Leah 20/changeMapTile Front 14 7 1453/viewport 12 8/move farmer 0 -1 1/speak Leah \"Kel...How many times do I have to tell you? I don't want to come back to the city!$8#$b#Stop calling me... I don't want to hear from you anymore! *click*$8\"/playSound openBox/faceDirection Leah 1/changeMapTile Front 14 7 1454/emote Leah 12/pause 1000/move farmer 4 0 1/faceDirection Leah 3/speak Leah \"@...$6\"/pause 300/emote Leah 28/speak Leah \"So I guess you heard me yelling on the phone?$s\"/faceDirection Leah 2/move farmer 1 0 1/pause 1000/playMusic desolate/speak Leah \"That was my ex...$s\"/faceDirection Leah 3/emote farmer 16/pause 600/speak Leah \"I guess I'd better tell you a little about it...$u\"/pause 500/faceDirection Leah 2/pause 500/speak Leah \"We had an apartment together, back in the city.$u#$b#I did odd jobs during the day and spent all night working on art projects... we barely made enough to scrape by.$u#$b#He was always nagging me to go back to school and study business or medicine... something with a lot of money in it.$a^She was always nagging me to go back to school and study business or medicine... something with a lot of money in it.$a#$b#I guess the idea was to save up for a normal life. You know... a house in the suburbs, kids, PTA meetings... that sort of thing.$u\"/faceDirection Leah 3/speak Leah \"I wasn't ready for that kind of life, @... I had to leave. So I came here to pursue my dream of being an artist.\"/pause 900/faceDirection Leah 2/speak Leah \"$q 83 null#Was that selfish of me, @?$s#$r 83 0 event_parents1#No, it had to be done.#$r 83 0 event_parents2#No, and your ex sounds like an idiot.#$r 83 -20 event_parents3#No, but you would've been better off staying in the city.#$r 83 -20 event_parents4#Yeah, a little.#$r 83 -20 event_parents5#Yeah, but it's natural to care about yourself first.\"/faceDirection Leah 3/fork angry/pause 200/fork LeahInternet internet2/fork LeahArtShowSuggestion artShowSuggest/speak Leah \"Well, thanks for listening to me. It's good to have a friend.\"/pause 1500/globalFade/viewport -1000 -1000/end dialogueWarpOut Leah \"Hey, thanks for listening to me so patiently earlier.\"" #!String</t>
  </si>
  <si>
    <t>584059/f Leah 2000/p Leah/n LeahInternet: "breezy/-1000 -1000/farmer 7 9 0 Leah 12 10 2/skippable/specificTemporarySprite leahLaptop/showFrame Leah 28/positionOffset Leah 0 12/viewport 11 9/move farmer 0 -1 1/move farmer 4 0 2/showFrame Leah 29/speak Leah \"Hey! Come check this out.\"/pause 500/showFrame Leah 28/move farmer 0 2 2/pause 400/speak Leah \"I bought a laptop and set up an online art shop... like you suggested.\"/pause 800/playSound Pickup_Coin15/showFrame Leah 29/pause 400/speak Leah \"Did you hear that? That means someone just bought something from the store!$h\"/showFrame Leah 28/emote Leah 40/speak Leah \"Hmm... There's this 'Mr. K' that keeps buying all my sculptures.$7#$b#I guess it must be some rich guy who loves my stuff.\"pause 500/playSound Pickup_Coin15/pause 300/emote Leah 16/speak Leah \"Wow! I'm not going to have to worry about my electricity bill for a while after that sale...$6\"/pause 800/showFrame Leah 29/speak Leah \"Anyway... Thanks for giving me this idea, @. So far, it's been really successful! This is really going to give me the funding I need to keep working on art full-time.$h\"/showFrame Leah 28/speak Leah \"Now, sorry to ignore you... but I really need to tweak these CSS sheets...$7\"/pause 500/playSound Pickup_Coin15/pause 1000/playSound Pickup_Coin15/globalFade/viewport -1000 -1000/end warpOut" #!String</t>
  </si>
  <si>
    <t>angry: "emote Leah 12/faceDirection Leah 1/speak Leah \"Sorry... I shouldn't get angry.$s\"/emote Leah 40/speak Leah \"Maybe you're right... my life would've been a lot easier if I had stayed.$u#$b#Maybe it's better to be practical and realistic... for all I know my art career will never pan out and I'll live my final years in squalor.$s\"/pause 500/faceDirection Leah 3/pause 500/speak Leah \"Well, thanks for listening to me. It's good to have a friend.\"/pause 1500/globalFade/viewport -1000 -1000/end warpOut" #!String</t>
  </si>
  <si>
    <t>internet2: "pause 50/speak Leah \"So I've been saving up money to buy a computer... You know, so I can try and sell my art online like you suggested.\"/emote farmer 32/speak Leah \"It's good to have a friend looking out for you!\"/pause 1500/globalFade/viewport -1000 -1000/end warpOut" #!String</t>
  </si>
  <si>
    <t>artShowSuggest: "pause 50/speak Leah \"Anyway... I've been thinking a little more about that art show idea you had.#$b#I'm working on some new sculptures to display at the show... I'm nervous, but the thought of getting my work out there is pretty exciting.#$b#I'm just glad you're on board with making Stardew Valley a premier art destination, @!$h\"/pause 500/end warpOut" #!String</t>
  </si>
  <si>
    <t>ManorHouse:</t>
  </si>
  <si>
    <t>2123243/e 2111194: "EmilyTheme/-1000 -1000/farmer -2000 -2000 0 Emily 7 6 2 Lewis 3 7 1 Clint 11 9 3 Shane 8 8 0 Abigail 7 8 0 Robin 2 9 1/skippable/specificTemporarySprite ClothingTherapy/viewport 5 7 true/pause 2000/speak Emily \"Welcome to clothing therapy!\"/faceDirection Abigail 1/emote Robin 8 true/faceDirection Shane 3/pause 500/faceDirection Shane 0/faceDirection Abigail 0/pause 500/speak Emily \"You're probably wondering... what is clothing therapy?#$b#I'll try to explain.\"/move Emily 0 1 2/speak Emily \"So many of us are struggling with personal issues... things holding us back from living how we want.$u#$b#It's important to me that everyone has a free and happy life... so I came up with a new kind of therapy to help people achieve that.$u\"/move Emily 0 -1 2/pause 500/speak Emily \"It's based on the amazing power of self-expression. Self-expression is a wonderful healing tool, did you know that?\"/faceDirection Emily 3/pause 1000/speak Emily \"Behind this curtain, you'll find racks and racks of clothes. There's endless options to choose from.\"/faceDirection Emily 2/speak Emily \"Your job is simple: find the outfit that truly speaks to you, and put it on.#$b#Feel confident in yourself and your choice. You all have a unique style to share with the world!#$b#Shane, you're up first!$h\"/specificTemporarySprite curtainOpen/pause 1500/showFrame Shane 18/jump Shane/pause 1400/showFrame Shane 0/pause 1000/textAboveHead Shane \"Okay\"/move Shane 0 -1 0/move Shane -3 0 0/move Shane 0 -2 2/pause 1000/specificTemporarySprite curtainClose/pause 1000/playSound doorClose/warp farmer 4 11/move farmer 0 -1 0/speak Emily \"Ah, @. You're just in time. Just observe and keep an open mind... okay?\"/pause 1000/move farmer -1 0 0/warp Shane -1000 -1000/addTemporaryActor ClothesTherapyCharacters 16 32 5 5 2 true character/pause 3000/specificTemporarySprite curtainOpen/pause 1000/faceDirection Emily 3/move ClothesTherapyCharacters 0 2 2/textAboveHead Robin \"Wow...\"/pause 1000/move ClothesTherapyCharacters 0 2 2/faceDirection Abigail 3/textAboveHead Abigail \"Cool\"/pause 1000/faceDirection Emily 2/speak Emily \"Shane, it's a new side of you we've never known about. That's great!#$b#Now, go outside with confidence and show the world!\"/pause 1000/emote ClothesTherapyCharacters 40/pause 500/textAboveHead ClothesTherapyCharacters \"Sure\"/move ClothesTherapyCharacters 0 2 2/warp ClothesTherapyCharacters -1000 -1000/playSound doorClose/pause 2000/speak Emily \"Okay, everyone gets a turn!\"/faceDirection Abigail 0 true/move Robin 3 0 0/faceDirection Clint 2 true/textAboveHead Clint \"Oh no...\"/move Robin 0 -4 2/pause 1000/specificTemporarySprite curtainClose/pause 3000/warp Robin -1000 -1000/warp ClothesTherapyCharacters 5 5/changeYSourceRectOffset ClothesTherapyCharacters 128/textAboveHead ClothesTherapyCharacters \"Heehee\"/pause 1000/specificTemporarySprite curtainOpen/pause 1000/textAboveHead Lewis \"Oh my!\"/move ClothesTherapyCharacters 0 3 2/textAboveHead Emily \"Beautiful!\"/pause 1000/showFrame ClothesTherapyCharacters 5/specificTemporarySprite heart 5 8/pause 2000/textAboveHead ClothesTherapyCharacters \"Let's see what Demetrius thinks...\"/pause 1000/move ClothesTherapyCharacters 0 3 2/warp ClothesTherapyCharacters -1000 -1000/playSound doorClose/pause 2000/textAboveHead Lewis \"Why not...\"/move Lewis 2 0 0/move Lewis 0 -2 2/pause 1000/specificTemporarySprite curtainClose/faceDirection Emily 3/pause 2000/warp Lewis -1000 -1000/playSound shwip/warp ClothesTherapyCharacters 5 5/changeYSourceRectOffset ClothesTherapyCharacters 64/pause 1000/textAboveHead ClothesTherapyCharacters \"Hehe... not bad!\"/pause 2000/specificTemporarySprite curtainOpen/pause 1000/move ClothesTherapyCharacters 0 3 2/textAboveHead Emily \"Lookin' sharp!\"/faceDirection Emily 2/pause 3000/move ClothesTherapyCharacters 0 3 2/playSound doorClose/warp ClothesTherapyCharacters -1000 -1000/textAboveHead Abigail \"Me next!\"/move Abigail -2 0 0/move Abigail 0 -3 2/pause 2000/specificTemporarySprite curtainClose/pause 2000/warp Abigail -1000 -1000/warp ClothesTherapyCharacters 5 5/changeYSourceRectOffset ClothesTherapyCharacters 32/pause 3000/specificTemporarySprite curtainOpen/pause 1000/move ClothesTherapyCharacters 0 3 2/textAboveHead Emily \"Very nice!\"/pause 2000/showFrame ClothesTherapyCharacters 16/playSound clank/pause 1000/textAboveHead ClothesTherapyCharacters \"It's sweaty in here...\"/pause 3000/move ClothesTherapyCharacters 0 3 2/warp ClothesTherapyCharacters -1000 -1000/playSound doorClose/pause 1000/faceDirection Emily 3/pause 500/faceDirection Emily 2/pause 1000/speak Emily \"Clint? You're up!\"/pause 500/jump Clint/shake Clint 4000/pause 1000/textAboveHead Clint \"M...Me?\"/pause 2000/speak Clint \"*gulp*... Okay, Emily. I'll do it.$4\"/pause 1000/move Clint -6 0 0/move Clint 0 -4 2/pause 1000/faceDirection Emily 3/specificTemporarySprite curtainClose/pause 4000/warp Clint -1000 -1000/warp ClothesTherapyCharacters 5 5/changeYSourceRectOffset ClothesTherapyCharacters 96/pause 1000/specificTemporarySprite curtainOpen/pause 2000/move ClothesTherapyCharacters 0 3 2/faceDirection Emily 2/textAboveHead Emily \"Awww, cute!\"/pause 1600/showFrame ClothesTherapyCharacters 10/pause 800/speak Clint \"Aww? Cute? ...*sigh*...$7\"/pause 2000/move ClothesTherapyCharacters 0 3 2/warp ClothesTherapyCharacters -1000 -1000/playSound doorClose/move Emily 0 3 3/move farmer 0 -1 1/move farmer 1 0 1/speak Emily \"Well, that went very well!#$b#I just hope this experience helps everyone break out of their shells a bit.\"/move Emily -2 0 3 true/pause 200/positionOffset Emily 0 4/pause 300/positionOffset Emily 0 4/pause 300/positionOffset Emily 0 4/pause 300/positionOffset Emily 0 4/pause 2500/speak Emily \"@... um...$4\"/showFrame ClothesTherapyCharacters 11/playSound doorClose/warp ClothesTherapyCharacters 5 11/speak Clint \"I couldn't do it! I don't wanna break out of my shell!$6\"/faceDirection Emily 2 true/jump Emily/showFrame Emily 26/faceDirection farmer 2 true/pause 1600/showFrame Emily 0/speak Clint \"...Oh. I... I guess I'm interrupting something here, aren't I?$7\"/pause 1000/showFrame ClothesTherapyCharacters 0/pause 1500/showFrame ClothesTherapyCharacters 10/pause 1700/speak Clint \"I understand. I'll leave now... Congrats, @.$7\"/pause 1000/playSound doorClose/warp ClothesTherapyCharacters -1000 -1000/pause 1000/faceDirection Emily 3/emote Emily 8/pause 2000/end" #!String</t>
  </si>
  <si>
    <t>Mine:</t>
  </si>
  <si>
    <t>901756/f Abigail 2500/t 1700 2400/o Abigail: "Upper_Ambient/18 7/farmer -1000 -1000 0 Abigail 18 11 0/skippable/move Abigail 0 -3 1/move Abigail 5 0 2/pause 500/animate Abigail false false 150 26 24 25 25 25 25/pause 450/playSound sandyStep/stopAnimation Abigail/showFrame Abigail 25/pause 2000/playSound batFlap/pause 500/playSound batFlap/pause 500/playSound batFlap/pause 500/emote Abigail 8/pause 1000/specificTemporarySprite abbyOneBat/playSound batScreech/showFrame Abigail 32/shake Abigail 2000/pause 2000/showFrame Abigail 0/pause 600/animate Abigail false true 100 28 29/pause 1200/stopAnimation Abigail/pause 1000/specificTemporarySprite abbyManyBats/showFrame Abigail 32/shake Abigail 2000/pause 2000/speed Abigail 8/move Abigail 0 -4 0/speed Abigail 8/move Abigail 2 0 0/animate Abigail false false 100 21 20 20/pause 200/showFrame Abigail 20/shake Abigail 10000/pause 2000/warp farmer 18 13/move farmer 0 -5 0/pause 1000/faceDirection farmer 1/pause 300/emote farmer 16/speed farmer 8/move farmer 6 0 0/speed farmer 8/playMusic desolate/move farmer 0 -4 1/speak Abigail \"$q 776589 null#*sniff*$s#$r 776589 20 Event_Cave2_1#What happened?#$r 776589 40 Event_Cave2_2#Are you okay?\"/pause 500/animate Abigail false false 100 21 0 0/pause 200/stopAnimation Abigail/faceDirection Abigail 3/pause 500/speak Abigail \"You know I've been practicing my swordsmanship for a while...$9#$b#Well I decided today would be the day I venture into the caves...$8\"/pause 500/faceDirection Abigail 1/pause 1000/speak Abigail \"...but I got scared. I couldn't do it.$8\"/pause 500/faceDirection Abigail 3/speak Abigail \"$q 34 null#I guess I'm not as tough as I thought...$8#$r 34 20 Event_Cave_1#You're safe with me.#$r 34 40 Event_Cave_2#I get scared too.#$r 34 -50 Event_Cave_3#You're crying like a little baby. Stop.\"/faceDirection Abigail 3/stopMusic/pause 1500/playMusic sadpiano/pause 1800/speak Abigail \"@, I... I really like you... And not just as a friend. You know that, right?$l\"/pause 1000/speak Abigail \"I can't believe I'm actually saying this... But I can't keep it in anymore. I've felt this way for a long time.$l\"/pause 1800/speak Abigail \"You don't have to say anything right now. Let's just stay here for a while...$l^I didn't know I felt this way about other girls... until I met you.\"/playMusic Upper_Ambient/pause 1000/showFrame Abigail 33/showFrame 101/pause 2500/globalFade/viewport -1000 -1000/end" #!String</t>
  </si>
  <si>
    <t>100162/t 600 2600: "MarlonsTheme/21 9/farmer -100 -100 0 Marlon 23 6 2/addQuest 14/skippable/pause 1000/move Marlon 0 2 2/pause 500/showFrame Marlon 4/pause 1000/speak Marlon \"Hmmm... \"/pause 500/warp farmer 18 13/playSound stoneStep/move farmer 0 -3 1/move farmer 5 0 0/pause 500/showFrame Marlon 0/pause 500/speak Marlon \"...I was just peering down into this old mine shaft.#$b#It's been abandoned for decades.\"/pause 500/showFrame Marlon 4/speak Marlon \"Still, there's probably good ore down there.#$b#But a dark place, undisturbed for so long... I'm afraid ore isn't the only thing you'll find...\"/pause 500/showFrame Marlon 0/pause 500/speak Marlon \"Here, take this. You might need it.\"/pause 500/playSound dwop/faceDirection farmer 1 true/pause 50/faceDirection farmer 2/itemAboveHead sword/pause 3300/awardFestivalPrize sword/pause 300/faceDirection farmer 1 true/pause 100/faceDirection farmer 0/pause 500/speak Marlon \"Name's Marlon, by the way. I run the adventurer's guild right outside.#$b#I'll keep my eye on you. Prove yourself and I might think about making you a member.\"/pause 500/end" #!String</t>
  </si>
  <si>
    <t>PlayerKilled: "none/-100 -100/farmer 19 10 2 {0} 18 10 1/pause 1500/showFrame 5/message \" ...{2}?\"/pause 1000/message \" {2}, wake up!\"/viewport 19 10 true/pause 1000/speak {0} {1}/move {0} 0 3 2/warp {0} -100 -100/showFrame 0/pause 1000/emote farmer 28/minedeath/end" #!String</t>
  </si>
  <si>
    <t>Mountain:</t>
  </si>
  <si>
    <t>2/f Abigail 1000/w rainy/t 1200 1900/z winter: "AbigailFlute/-1000 -1000/farmer 34 32 1 Abigail 47 31 2/skippable/ambientLight 160 140 10/specificTemporarySprite abbyAtLake/animate Abigail false true 612 16 17 18 19/viewport 46 31 true/pause 17900/move farmer 13 0 0/stopMusic/playMusic rain/pause 500/stopAnimation Abigail/faceDirection Abigail 2/emote Abigail 16/speak Abigail \"$q 32 null#@! Why are you out here in the rain?$7#$r 32 0 Event_Rain_1#Just doing some work#$r 32 50 Event_Rain_2#Enjoying the weather#$r 32 10 Event_Rain_3#I could ask you the same question\"/faceDirection Abigail 1/pause 1250/speak Abigail \"...I came here to spend some time alone.$8\"/pause 1000/faceDirection farmer 1/pause 1600/faceDirection Abigail 2/speak Abigail \"But I don't mind your company!\"/pause 500/emote Abigail 40/speak Abigail \"You're getting soaked... come stand under the tree.\"/move farmer -1 0 0/move farmer 0 -1 2/faceDirection Abigail 1/pause 3000/speak Abigail \"It's impossible to describe this feeling... watching the curtains of rain whisper above a silent lake.$8\"/pause 650/faceDirection farmer 1/pause 500/faceDirection farmer 2/pause 600/playSound dwop/showFrame 98/pause 500/faceDirection Abigail 3/emote Abigail 16/pause 800/speak Abigail \"Hey! A mini-harp!$h#$b#You're full of surprises, @. I'm impressed.\"/faceDirection farmer 1/pause 900/emote farmer 56/faceDirection Abigail 3/pause 700/faceDirection Abigail 2/faceDirection farmer 2/pause 500/showFrame Abigail 16/pause 500/showFrame 98/pause 2000/playMusic AbigailFluteDuet/pause 1250/animate Abigail false true 612 16 17 18 19/animate farmer false true 308 99 98 98 99 100 100/pause 10000/viewport move 1 0 18000/pause 20000/globalFade/viewport -1000 -1000/pause 2000/end" #!String</t>
  </si>
  <si>
    <t>8/f Maru 1500/w sunny/t 2100 2340: "nightTime/-1000 -1000/farmer 23 29 3 Maru 14 29 3/skippable/changeToTemporaryMap NightSceneMaruMap/ambientLight 0 0 0/viewport 14 23 true/pause 2000/playSound leafrustle/pause 200/faceDirection Maru 1/pause 400/emote Maru 8/pause 800/move farmer -5 0 3/speak Maru \"@! I'm surprised to see you here so late.\"/faceDirection Maru 3/pause 1000/speak Maru \"The night sky looks amazing right now.\"/faceDirection Maru 1/speak Maru \"Come over here, I want to show you something.\"/move farmer -3 0 3/speak Maru \"Here, take a peek.\"/move Maru 0 1 0/move farmer -1 0 3/pause 200/animate farmer true true 100 35/pause 1200/playMusic spaceMusic/speak Maru \"$q 40 null#What do you see?#$r 40 30 Event_Space1#A beautiful planet.#$r 40 -30 Event_Space2#A cold, dark abyss.\"/stopAnimation farmer/faceDirection farmer 2/pause 1000/speak Maru \"By the time any of these stars are visited, you and I will be long gone...$8\"/emote farmer 28/pause 400/speak Maru \"I guess that's the trouble with being human, huh?\"/faceDirection Maru 0/pause 1200/faceDirection Maru 2/emote Maru 40/pause 500/faceDirection Maru 0/speak Maru \"@, um...$8\"/pause 500/faceDirection Maru 2/pause 1500/speak Maru \"Nevermind...$s\"/pause 500/faceDirection Maru 0/pause 800/speak Maru \"Here, let me show you a binary star system...\"/pause 500/faceDirection farmer 3 true/animate farmer true true 100 35/pause 800/specificTemporarySprite maruTelescope/viewport move 0 -1 16000/pause 16000/globalFade .003/viewport -1000 -1000/pause 500/message \"What a beautiful night! Maru showed me something new...\"/pause 1000 /stopAnimation farmer/changeLocation Mountain/end" #!String</t>
  </si>
  <si>
    <t>26/f Linus 1000/w sunny/t 2000 2400: "nightTime/-1000 -1000/farmer 18 8 1 Linus 29 8 2/specificTemporarySprite linusCampfire/viewport 29 7 clamp true/move farmer 8 0 1/faceDirection Linus 3/emote Linus 32/speak Linus \"@! Come stand next to the firepit. It feels great.\"/pause 400/move farmer 2 0 2/move farmer 0 1 1/move Linus 1 0 2/move Linus 0 1 3/pause 1500/speak Linus \"I was hoping you'd come by sometime.\"/pause 500/emote Linus 28/pause 500/faceDirection Linus 2/pause 500/showFrame Linus 19/pause 500/speak Linus \"I wanted to say sorry for mistrusting you at first.$s#$b#Most people don't treat me well, so I've learned to be cautious.$s\"/pause 500/showFrame Linus 0/faceDirection Linus 3/speak Linus \"But you've been uncommonly nice to me. You're a unique person.$h#$b#...And I consider you a good friend.\"/pause 500/faceDirection Linus 3/emote farmer 32/pause 1000/faceDirection Linus 3/move Linus 0 -1 3/move Linus -1 0 0/speak Linus \"Hey, I want to show you something. Come inside.$h\"/move farmer 0 -1 1/move Linus 0 -1 0/playSound grassyStep/warp Linus -10 -10/move farmer 1 0 0/move farmer 0 -1 0/playSound grassyStep/warp farmer -10 -10/playMusic none/pause 1500/playSound fishSlap/pause 500/playSound fishSlap/pause 500/playSound fishSlap/pause 500/playSound fishSlap/pause 800/playSound dirtyHit/pause 1200/playSound slimeHit/pause 300/playSound slimeHit/pause 300/playSound slimeHit/pause 300/playSound slimeHit/pause 600/playSound slimedead/pause 1000/speak Linus \"Ah... there we go. See this? It's a special kind of fish bait that I make.#$b#It's top quality stuff... I'd eat it myself!#$b#Here, I want you to have the recipe.\"/pause 500/playSound coin/pause 500/faceDirection farmer 2/warp farmer 29 7/playSound grassyStep/move farmer 0 1 2/pause 1000/showFrame 84/playSound reward/addCraftingRecipe Wild Bait/message \"Learned how to craft 'Wild Bait'\"/pause 900/end" #!String</t>
  </si>
  <si>
    <t>BadAnswer: "speak Maru \"$q 18982 null#You must have a good reason for saying that...$a#$r 18982 50 event_robot_explain1#MarILDA's just a piece of machinery designed to act human.#$r 18982 50 event_robot_explain2#I was just kidding. MarILDA deserves her freedom.#$r 18982 -50 event_robot_explain3#I would've put her to work on the farm.\"/faceDirection Maru 1/emote Maru 12/pause 300/faceDirection Maru 3/speak Maru \"Well, I should go. Thanks for sticking with me today, @.$8\"/globalFade/viewport -3000 -3000/changeLocation ScienceHouse/end" #!String</t>
  </si>
  <si>
    <t>384883/f Sebastian 1000/t 1100 1700: "spring_day_ambient/-1000 -1000/farmer 12 27 1 Sebastian 18 26 2/skippable/specificTemporarySprite sebastianGarage/showFrame Sebastian 33/animate Sebastian false true 100 32 32 32 36 32 32 36 36 36 36/positionOffset Sebastian 24 16/viewport 18 25 true/move farmer 5 0 0/playSound clank/move farmer 0 -1 1/pause 100/playSound clank/pause 600/playSound clank/pause 300/playSound clank/pause 800/stopAnimation Sebastian/showFrame Sebastian 35/animate Sebastian false false 100 32 33 34 35/playSound dwoop/pause 500/speak Sebastian \"Oh, hello @.$8\"/pause 800/faceDirection farmer 0/emote farmer 8/pause 400/speak Sebastian \"What, you haven't seen my motorcycle before? Hmmm... I guess I haven't shown it to you.$8\"/pause 900/showFrame Sebastian 32/animate Sebastian false false 100 35 34 33 32/pause 500/faceDirection farmer 1/animate Sebastian false true 200 32 32 32 36 32 32 36 36 36/pause 600/playSound clank/pause 600/playSound clank/pause 300/pause 800/playSound parry/pause 800/playSound clank/playMusic echos/pause 2000/glow 80 70 255 true/pause 1000/speak Sebastian \"Sometimes, after sundown, I make the long ride out of Stardew Valley...$8\"/pause 800/speak Sebastian \"There's nothing else like it, blazing along the empty stretch of road toward the faint city glow...$9\"/pause 200/playSound clank/pause 500/playSound clank/pause 200/speak Sebastian \"Once I've saved up enough money, I'm going to head out on my own... to the city and beyond. Just me and my bike.$9\"/pause 900/playSound clank/pause 900/stopAnimation Sebastian/playSound Milking/pause 1500/stopGlowing/playMusic spring_day_ambient/speak Sebastian \"There we go, oil's changed.$8\"/pause 1200/showFrame Sebastian 35/animate Sebastian false false 100 32 33 34 35/playSound dwoop/pause 1900/speak Sebastian \"$q -1 null#Hey... Maybe I'll let you ride sometime, if you want.$8^Hey... maybe I'll take you for a ride some day.$8#$r -1 10 event_garage1#That sounds fun.#$r -1 -10 event_garage2#No thanks. That sounds stupid.#$r -1 0 event_garage3#I'm scared of motorcycles.\"/pause 900/viewport move 1 -1 8000/pause 4000/globalFade/viewport -1000 -1000/end" #!String</t>
  </si>
  <si>
    <t>384882/f Sebastian 2500/t 2000 2400: "nightTime/-1000 -1000/farmer 18 35 0 Sebastian -100 -100 0/skippable/specificTemporarySprite sebastianOnBike/viewport 17 28/pause 1000/move farmer 0 -5 0/speak Sebastian \"Hey @. I was just about to head out.#$b#Hop on...I wanna show you something.\"/pause 1000/move farmer 0 -1 0/move farmer 1 0 0 true/globalFade/viewport -1000 -1000/warp farmer -100 -100/changeToTemporaryMap SebastianRide/ambientLight 0 0 0/specificTemporarySprite sebastianRide/viewport 15 8 true/pause 8000/globalFade/viewport -1000 -1000/changeToTemporaryMap SebastianMountain/ambientLight 0 0 0/warp farmer 15 18/warp Sebastian 16 18/positionOffset farmer 0 16/playMusic spaceMusic/viewport 15 14 true/pause 10000/faceDirection Sebastian 3/speak Sebastian \"That's Zuzu City in the distance...\"/pause 600/faceDirection Sebastian 0/speak Sebastian \"I come here when I want to get away from everything and just... think.\"/pause 1000/faceDirection Sebastian 1/pause 600/animate Sebastian false true 110 16 17 18 19 20 21 21 21 21 21 21 21 21 22 23 16 16 16 16 16 16 16 16 16 16 16 16 16 16 16 16 16 16/pause 1000/faceDirection farmer 1/pause 1800/faceDirection farmer 0/pause 800/speak Sebastian \"$q -1 null#So, what do you think?#$r -1 0 event_city1#It's beautiful.#$r -1 10 event_city2#It gives me a strange, sad feeling.#$r -1 -10 event_city3#Kind of ugly.#$r -1 0 event_city4#You should quit smoking.\"/stopAnimation Sebastian/pause 600/faceDirection Sebastian 0/pause 3000/speak Sebastian \"The city used to draw me in... but now I'm finding myself happier at home in the valley.\"/pause 500/pause 900/speak Sebastian \"@...?$s#$b#Um... I've never... felt anything like this with another guy before... But you're different.$l^I don't usually bring girls to this place... In fact, you're the only one.$l#$b#You know what I'm trying to say, don't you?$l\"/pause 700/faceDirection farmer 1/emote Sebastian 40/pause 800/faceDirection Sebastian 3/pause 2000/showFrame Sebastian 40/pause 600/positionOffset Sebastian -2 0/pause 100/positionOffset Sebastian -2 0/pause 100/positionOffset Sebastian -2 0/pause 100/positionOffset Sebastian -2 0/pause 100/positionOffset Sebastian -2 0/pause 100/positionOffset Sebastian -2 0/pause 100/positionOffset Sebastian -2 0/pause 100/positionOffset Sebastian -2 0/pause 100/positionOffset Sebastian -2 0/pause 100/positionOffset Sebastian -2 0/pause 100/positionOffset Sebastian -2 0/pause 100/positionOffset Sebastian -2 0/pause 100/showFrame 101/pause 4000/viewport move 1 -1 6000/pause 6000/globalFade/viewport -1000 -1000/changeLocation Mountain/pause 4000/end position 18 26" #!String</t>
  </si>
  <si>
    <t>404798/Hn ccFishTank: "spring_day_ambient/-1000 -1000/farmer 42 11 0 Willy 47 7 0/specificTemporarySprite dickBag/viewport 47 5 clamp true/emote Willy 8/move farmer 0 -4 1/move farmer 4 0 1/faceDirection Willy 3/pause 500/speak Willy \"Hi, @.\"/pause 500/faceDirection Willy 0/speak Willy \"It's odd... I'm not sure what caused this boulder to disappear.\"/pause 500/faceDirection farmer 0/pause 500/speak Willy \"This stream is flowing from deep within the mountain.\"/pause 1000/specificTemporarySprite dickGlitter/playSound slosh/pause 500/faceDirection Willy 2/faceDirection farmer 2/pause 500/jump Willy/pause 800/emote Willy 16/speak Willy \"Hey! Do you see that glistening in the water?\"/pause 800/showFrame Willy 24/pause 250/showFrame Willy 25/pause 1000/speak Willy \"Yes... that's quality ore!$h\"/showFrame Willy 24/pause 200/showFrame Willy 0/pause 500/faceDirection Willy 3/speak Willy \"The flow of water must be carrying it out of the mountain.\"/pause 500/faceDirection farmer 1/pause 500/speak Willy \"You know what this means, right?\"/pause 900/jump Willy/pause 800/speak Willy \"It means we can start panning for ore!$h\"/faceDirection Willy 2/faceDirection Willy 3/speak Willy \"Here, I've got an extra pan in my backpack... why don't you take it?\"/pause 800/faceDirection Willy 1/pause 800/showFrame Willy 26/pause 500/playSound coin/pause 500/showFrame Willy 4/pause 500/showFrame Willy 12/faceDirection Willy 3/awardFestivalPrize Pan/null/pause 800/faceDirection Willy 2/speak Willy \"If you ever see ore glistening in the water, use that pan and see what you find.\"/faceDirection farmer 2/itemAboveHead pan/null/pause 1000/end" #!String</t>
  </si>
  <si>
    <t>371652/f Linus 2000/w sunny/t 600 1700/a 12 26: "sweet/18 32/farmer -1000 -1000 2 Robin -1000 -1000 2 Linus 23 33 1/skippable/animate Linus false true 250 20 21/pause 3000/doAction 24 33/pause 500/doAction 24 33/pause 800/doAction 24 33/pause 1000/stopAnimation Linus/move Linus -2 0 0/move Linus 0 -1 1/animate Linus false true 250 20 21/pause 500/doAction 22 32/pause 900/doAction 22 32/pause 200/doAction 22 32/pause 1200/stopAnimation Linus/move Linus -6 0 0/move Linus 0 -5 0 true/viewport move 0 -1 4000/move false/move Linus -2 0 3/warp Robin 12 26/playSound doorClose/pause 400/showFrame Robin 19/textAboveHead Robin \"Eep!\"/shake Robin 500/pause 500/faceDirection Linus 0/showFrame Robin 0/pause 1 500/warp farmer 11 26/playSound doorClose/faceDirection Linus 3/pause 500/move farmer 0 1 1/pause 1000/speak Robin \"Oh... It's Linus, right?$s\"/emote Robin 40/speak Robin \"Are you hungry? I could make you some lunch... How about some leftover cave carrot stew?\"/pause 500/speak Linus \"That's very nice of you, but no thanks! I've had great luck foraging today.$h\"/pause 1000/speak Robin \"Heh... okay.$5\"/pause 500/faceDirection Robin 3/pause 500/speak Robin \"@? You look like you have something to say...\"/pause 500/question fork0 \"#I'm just pleased that Linus is doing well...#I'd like to invite Linus to live on the farm with me...\"/pause 100/fork linusWell/faceDirection Robin 2 true/textAboveHead Robin \"Wow!\"/showFrame Linus 22/jump Linus/pause 2000/showFrame Linus 0/pause 1000/showFrame Linus 0/faceDirection Robin 2/speak Robin \"That's really generous! What a great idea! I can build a real cozy house for you, Linus.$h\"/move Robin 0 1 1/speak Robin \"You'll finally have running water, heat, a roof over your head... just like the rest of us! Isn't that wonderful, Linus?\"/playMusic spring_day_ambient/pause 1000/showFrame Linus 19/pause 1000/speak Linus \"Er...$s#$b#Um... No, thanks.$s\"/playSound thudStep/showFrame Robin 19/positionOffset Robin 0 -8/pause 40/positionOffset Robin 0 -8/pause 40/positionOffset Robin 0 -8/pause 40/positionOffset Robin 0 -8/pause 40/positionOffset Robin 0 -8/pause 40/positionOffset Robin 0 -8/pause 40/positionOffset Robin 0 -8/pause 40/positionOffset Robin 0 -8/playSound woodWhack/textAboveHead Robin \"Whaa..?\"/pause 1000/emote farmer 8/emote Linus 28/playMusic echos/speak Linus \"I appreciate the kindness... I really do...$s#$b#But... I've told you before... I choose to live this way...\"/pause 500/showFrame Linus 0/move Linus 0 1 2/pause 500/speak Linus \"I like to be alone most of the time... I like the quiet sounds... moving with the rhythym of nature...#$b#It's a way of life that I'm comfortable with. I don't ever want to change that.\"/showFrame Linus 0/pause 500/move Linus 0 -1 3/faceDirection Linus 3/showFrame Robin 0/pause 1000/speak Robin \"I guess I never thought about it that way...$5\"/move Linus 0 1 3/move Linus -2 0 0/faceDirection farmer 2/playMusic spring_day_ambient/speak Linus \"@... I cherish our friendship very much. And I know you do, too.$h#$b#But... You don't need to try and 'help' me... I know best how to live my own life... okay?\"/move Linus -2 0 3/faceDirection farmer 3/faceDirection Robin 3/emote farmer 60/speak Linus \"...can you smell that? It's the sweet aroma of ripe berries...$h\"/jump Linus/speed Linus 4/move Linus -4 0 3/move Linus 0 -10 0 true/fade/viewport -2000 -2000/pause 2000/end" #!String</t>
  </si>
  <si>
    <t>linusWell: "pause 100/friendship Linus 250/move Linus 0 1 3/move Linus -2 0 0/faceDirection farmer 2/faceDirection Robin 2/playMusic spring_day_ambient/speak Linus \"Thanks, @. You had me worried, there... I thought you were going to ask me to move on to the farm with you! *wink*#$b#You know, I consider you my closest friend in the valley... you've never tried to 'fix' me... you respect my way of life, even if you don't understand it.$h#$b#I really appreciate that.\"/move Linus -2 0 3/faceDirection farmer 3/faceDirection Robin 3/emote farmer 32/speak Linus \"Ah... can you smell that? It's the sweet aroma of ripe berries...$h\"/jump Linus/speed Linus 4/move Linus -4 0 3/move Linus 0 -10 0 true/fade/viewport -2000 -2000/pause 500/speak Robin \"Aww.. What a sweetheart...$h\"/pause 1000/end" #!String</t>
  </si>
  <si>
    <t>Railroad:</t>
  </si>
  <si>
    <t>528052/f Harvey 2500/t 900 1700/n harveyBalloon: "playful/26 38/Harvey 24 41 0 farmer 24 50 0/move farmer 0 -8 0/faceDirection Harvey 2/speak Harvey \"There you are... just in time!$l\"/faceDirection Harvey 0/jump Harvey/pause 800/speak Harvey \"Look, here it comes!$8\"/emote farmer 8/move Harvey -1 0 1/move farmer -2 0 0/move farmer 0 -1 1/addTemporaryActor Marcello 16 32 25 19 2 true/positionOffset Marcello 36 558/animate Marcello false true 400 16 17/specificTemporarySprite marcelloLand/null/pause 1000/stopAnimation Marcello/pause 500/message \"Marcello's Balloon Rentals at your service!\"/pause 1000/positionOffset Marcello -4 0/pause 20/positionOffset Marcello -4 0/pause 20/positionOffset Marcello -4 0/pause 20/positionOffset Marcello -4 0/pause 20/positionOffset Marcello -4 0/pause 20/positionOffset Marcello -4 0/pause 20/positionOffset Marcello -4 0/pause 20/positionOffset Marcello -4 0/pause 20/positionOffset Marcello -4 0/pause 20/jump Marcello 12/move Marcello 0 3 3/move Marcello -2 0 0/faceDirection Harvey 2/faceDirection farmer 2/message \"Marcello: It's all yours for two hours.\"/faceDirection Marcello 3/faceDirection Marcello 2/message \"Marcello: Now... I was told there's a saloon somewhere around here?\"/move Marcello 0 9 1/warp Marcello -100 -100/faceDirection farmer 1/faceDirection Harvey 3/pause 500/speak Harvey \"I saw an ad in the paper for these balloon rides and I knew I had to surprise you with one.\"/pause 800/question fork1 \"#This looks fun! Let's ride!#...But aren't you afraid of heights?\"/fork afraid/pause 500/speak Harvey \"Okay... you first.$l\"/pause 400/move farmer 0 1 1/faceDirection Harvey 1/move farmer 3 0 0/move farmer 0 -1 0/jump farmer 14/move farmer 0 -1 2/move Harvey 0 1 1/move Harvey 3 0 0/move Harvey 0 -1 0/jump Harvey 14/move Harvey 0 -1 2/pause 1000/showFrame Harvey 29/pause 300/playSound openBox/pause 300/showFrame Harvey 0/pause 400/playSound furnace/playMusic none/cutscene balloonDepart/viewport move 0 -1 6000/pause 2000/showFrame Harvey 30/jump Harvey 5/shake Harvey 7000/pause 7000/globalFade/viewport -2000 -2000/playMusic 50s/pause 2000/cutscene clearTempSprites/changeToTemporaryMap HarveyBalloon/cutscene balloonChangeMap/warp farmer 22 36/warp Harvey 22 36/positionOffset farmer 24 570/positionOffset Harvey 96 554/positionOffset farmer -8 -8/positionOffset Harvey -24 -8/showFrame Harvey 32/pause 1000/shake Harvey 19000/viewport 23 39 clamp true/viewport move 0 -1 17000/pause 18000/faceDirection farmer 1/showFrame Harvey 33/pause 1000/jump Harvey/showFrame Harvey 30/pause 800/showFrame Harvey 12/animate Harvey false true 100 12 13 14 15/positionOffset Harvey -4 2/pause 30/positionOffset Harvey -4 2/pause 30/positionOffset Harvey -4 2/pause 30/positionOffset Harvey -4 2/pause 30/positionOffset Harvey -4 2/pause 30/positionOffset Harvey -4 2/pause 30/positionOffset Harvey -4 2/pause 30/positionOffset Harvey -4 2/pause 30/stopAnimation Harvey/showFrame Harvey 31/positionOffset Harvey -4 0/playSound fishSlap/eyes 1 -2000/pause 2000/speak Harvey \"We... We're up so high... *gulp*$8\"/shake Harvey 2000/pause 800/speak Harvey \"I wanted to impress you with this... but look at me. I'm a trembling coward.$7\"/emote Harvey 28/pause 500/speak Harvey \"Well, you've got more than enough courage to make up for me, @... that's... that's part of why I like you.$11\"/pause 1000/speak Harvey \"Okay, I'm going to open my eyes and look down... don't let go of my hand.$4\"/pause 800/positionOffset Harvey 4 -2/pause 30/positionOffset Harvey 4 -2/pause 30/positionOffset Harvey 4 -2/pause 30/positionOffset Harvey 4 -2/pause 30/positionOffset Harvey 4 0/pause 30/positionOffset Harvey 4 0/pause 30/faceDirection farmer 2/showFrame Harvey 0/pause 500/showFrame Harvey 33/pause 500/shake Harvey 4000/pause 500/showFrame Harvey 30/pause 2000/showFrame Harvey 33/pause 3500/speak Harvey \"I... I think I can do it now.$8\"/specificTemporarySprite balloonBirds/faceDirection farmer 2/pause 3000/faceDirection Harvey 1/faceDirection farmer 1/emote farmer 16 true/emote Harvey 16/pause 4000/faceDirection farmer 0/faceDirection Harvey 2/pause 10000/speak Harvey \"Hey, this is incredible! I think I can see Mayor Lewis standing in the town square!$h\"/faceDirection farmer 2/pause 3000/speak Harvey \"Oh dear... our time's almost up.$s\"/pause 400/faceDirection Harvey 3/faceDirection farmer 1/playMusic none/pause 500/speak Harvey \"Um... @? We've known each other for a while now and... I... er...$11\"/playMusic musicboxsong/pause 400/faceDirection Harvey 2/pause 500/faceDirection Harvey 3/speak Harvey \"...$11\"/specificTemporarySprite balloonBirds 2/pause 1000/showFrame Harvey 31/pause 500/showFrame 101/positionOffset Harvey -1 0/pause 30/positionOffset Harvey -1 -2/pause 30/positionOffset Harvey -1 -2/pause 30/positionOffset Harvey -1 0/pause 30/positionOffset Harvey -1 0/pause 30/positionOffset Harvey -1 0/pause 30/positionOffset Harvey -1 0/pause 30/positionOffset Harvey -1 0/pause 30/pause 5000/globalFade/viewport -1000 -1000/pause 2000/speak Harvey \"Whoops... Our time was up half an hour ago. We'd better touch down.$l\"/pause 2000/end dialogue Harvey \"I haven't had such a wonderful day for as long as I can remember.$l\"" #!String</t>
  </si>
  <si>
    <t>afraid: "pause 500/speak Harvey \"I am... yeah.$s#$b#But I'm determined to not let that stop me from doing what I want... and experiencing this with you.$l#$b#I'll try not to get scared.\"/pause 400/move farmer 0 1 1/faceDirection Harvey 1/move farmer 3 0 0/move farmer 0 -1 0/jump farmer 14/move farmer 0 -1 2/move Harvey 0 1 1/move Harvey 3 0 0/move Harvey 0 -1 0/jump Harvey 14/move Harvey 0 -1 2/pause 1000/showFrame Harvey 29/pause 300/playSound openBox/pause 300/showFrame Harvey 0/pause 400/playSound furnace/cutscene balloonDepart/playMusic none/viewport move 0 -1 6000/pause 2000/showFrame Harvey 30/jump Harvey 5/shake Harvey 7000/pause 7000/globalFade/viewport -2000 -2000/playMusic 50s/pause 2000/cutscene clearTempSprites/changeToTemporaryMap HarveyBalloon/cutscene balloonChangeMap/warp farmer 22 36/warp Harvey 22 36/positionOffset farmer 24 570/positionOffset Harvey 96 554/positionOffset farmer -8 -8/positionOffset Harvey -24 -8/showFrame Harvey 32/pause 1000/shake Harvey 19000/viewport 23 39 clamp true/viewport move 0 -1 17000/pause 18000/faceDirection farmer 1/showFrame Harvey 33/pause 1000/jump Harvey/showFrame Harvey 30/pause 800/showFrame Harvey 12/animate Harvey false true 100 12 13 14 15/positionOffset Harvey -4 2/pause 30/positionOffset Harvey -4 2/pause 30/positionOffset Harvey -4 2/pause 30/positionOffset Harvey -4 2/pause 30/positionOffset Harvey -4 2/pause 30/positionOffset Harvey -4 2/pause 30/positionOffset Harvey -4 2/pause 30/positionOffset Harvey -4 2/pause 30/stopAnimation Harvey/showFrame Harvey 31/positionOffset Harvey -4 0/playSound fishSlap/eyes 1 -2000/pause 2000/speak Harvey \"We... We're up so high... *gulp*$8\"/shake Harvey 2000/pause 800/speak Harvey \"I wanted to impress you with this... but look at me. I'm a trembling coward.$7\"/emote Harvey 28/pause 500/speak Harvey \"Well, you've got more than enough courage to make up for me, @... that's... that's part of why I like you.$11\"/pause 1000/speak Harvey \"Okay, I'm going to open my eyes and look down... don't let go of my hand.$4\"/pause 800/positionOffset Harvey 4 -2/pause 30/positionOffset Harvey 4 -2/pause 30/positionOffset Harvey 4 -2/pause 30/positionOffset Harvey 4 -2/pause 30/positionOffset Harvey 4 0/pause 30/positionOffset Harvey 4 0/pause 30/faceDirection farmer 2/showFrame Harvey 0/pause 500/showFrame Harvey 33/pause 500/shake Harvey 4000/pause 500/showFrame Harvey 30/pause 2000/showFrame Harvey 33/pause 3500/speak Harvey \"I... I think I can do it now.$8\"/specificTemporarySprite balloonBirds/faceDirection farmer 2/pause 3000/faceDirection Harvey 1/faceDirection farmer 1/emote farmer 16 true/emote Harvey 16/pause 4000/faceDirection farmer 0/faceDirection Harvey 2/pause 10000/speak Harvey \"Hey, this is incredible! I think I can see Mayor Lewis standing in the town square!$h\"/faceDirection farmer 2/pause 3000/speak Harvey \"Oh dear... our time's almost up.$s\"/pause 400/faceDirection Harvey 3/faceDirection farmer 1/playMusic none/pause 500/speak Harvey \"Um... @? We've known each other for a while now and... I... er...$11\"/playMusic musicboxsong/pause 400/faceDirection Harvey 2/pause 500/faceDirection Harvey 3/speak Harvey \"...$11\"/specificTemporarySprite balloonBirds 2/pause 1000/showFrame Harvey 31/pause 500/showFrame 101/positionOffset Harvey -1 0/pause 30/positionOffset Harvey -1 -2/pause 30/positionOffset Harvey -1 -2/pause 30/positionOffset Harvey -1 0/pause 30/positionOffset Harvey -1 0/pause 30/positionOffset Harvey -1 0/pause 30/positionOffset Harvey -1 0/pause 30/positionOffset Harvey -1 0/pause 30/pause 5000/globalFade/viewport -1000 -1000/pause 5000/globalFade/viewport -1000 -1000/pause 2000/speak Harvey \"Whoops... Our time was up half an hour ago. We'd better touch down.$l\"/pause 2000/end dialogue Harvey \"I haven't had such a wonderful day for as long as I can remember.$l\"" #!String</t>
  </si>
  <si>
    <t>529952/C: "WizardSong/54 36/Wizard 54 36 0 farmer 50 40 1/addQuest 28/skippable/move farmer 1 0 0/move farmer 0 -4 1/faceDirection Wizard 3 true/move farmer 1 0 1/pause 800/faceDirection Wizard 0/pause 600/emote Wizard 40/pause 500/speak Wizard \"Ah... @. I've been waiting for you.\"/pause 800/faceDirection Wizard 3/pause 400/faceDirection Wizard 0/pause 400/speak Wizard \"Have I ever told you I used to be married?\"/pause 800/faceDirection Wizard 3 true/pause 50/faceDirection Wizard 2/pause 800/showFrame Wizard 18/pause 800/speak Wizard \"Strange, I know... for a man like me. But it's true.\"/pause 500/showFrame Wizard 0/pause 800/faceDirection Wizard 3/speak Wizard \"My wife and I were together for many years, until... until I made a mistake that drove her away.\"/pause 400/faceDirection Wizard 0/speak Wizard \"Her anger and envy were so intense that she turned green and began flying around the countryside, cursing everything in her path...\"/pause 1000/speak Wizard \"When I found out, I sealed this passage to her home... fearing that an innocent villager might fall prey to her dark magic.\"/move Wizard -1 0 3/speak Wizard \"But now, it must be unsealed... for when we separated, she took my magic ink!#$b#I need that magic ink back!$h#$b#I would do this myself, but I... I can't see her again. That's why I need your help.\"/move Wizard 1 0 0/speak Wizard \"In order to unseal this passage, you'll need a dark talisman. Talk to Krobus, in the sewer... he should know where to find one.\"/pause 500/faceDirection Wizard 3/speak Wizard \"I'm counting on you... if you can retreive my magic ink I promise I'll make it worth your while... Now go!\"/pause 500/faceDirection Wizard 2/pause 500/showFrame Wizard 16/pause 500/playSound wand/warp Wizard -3000 -3000/specificTemporarySprite wizardWarp2/faceDirection farmer 2 true/showFrame farmer 94/pause 3000/showFrame farmer 0/specificTemporarySprite witchFlyby/pause 4000/end" #!String</t>
  </si>
  <si>
    <t>Saloon:</t>
  </si>
  <si>
    <t>40/f Elliott 1000/p Gus/t 1500 2200: "playful/11 20/farmer 14 24 0 Elliott -30 -30 0 Clint 18 22 2 Marnie 9 22 3 Pam 7 18 1 Lewis 8 22 1 Pierre 4 22 2 Demetrius 3 23 1 Gus 14 18 2 Emily 16 18 3/skippable/move farmer 0 -3 3/faceDirection Pierre 1 true/move farmer -3 0 0/faceDirection Pierre 2 true/move farmer 0 -1 0/faceDirection Marnie 0 true/faceDirection Gus 3/speak Gus \"Hi. I'll take your order in a few moments.\"/faceDirection Gus 2/move Emily 2 0 1/faceDirection Marnie 3 true/pause 800/move Emily -2 0 0/pause 1000/faceDirection Clint 3 true/move Emily 2 0 1/warp Elliott 14 24/playSound doorClose/pause 500/move Elliott 0 -3 3/faceDirection farmer 2 true/move Elliott -2 0 0/move Elliott 0 -1 0/faceDirection farmer 1/faceDirection Elliott 3/speak Elliott \"Hello, @! What a pleasant surprise!#$b#I was just stopping in to relax after an eight hour writing session.$h\"/pause 400/faceDirection Elliott 1/speak Elliott \"Bartender! Two of your finest ales, please!^Bartender! Fetch me your finest ale. And bring some wine for the lady!\"/faceDirection Gus 3/faceDirection farmer 0/speak Gus \"...$u\"/move Gus 3 0 0/move Gus 0 -1 0/faceDirection Emily 2/playSound openBox/pause 400/playSound Milking/move Pam -6 0 0/move Gus 0 1 3/move Gus -5 0 2/faceDirection Elliott 0/pause 500/speak Gus \"There you go, sir.$u\"/pause 500/faceDirection Elliott 3/faceDirection farmer 1/speak Elliott \"$q 28376 null#Wait. I propose a toast! To...#$r 28376 25 event_toast4#To Pelican Town!#$r 28376 50 event_toast2#To our friendship!#$r 28376 -10 event_toast1#To my good health!#$r 28376 -50 event_toast3#To your doom!\"/faceDirection Elliott 2/faceDirection farmer 2/pause 900/showFrame Elliott 16/animate Elliott false false 120 16 17 18 19 19 18 18 19 19 18 18 19 19 18 18 19 19 18 18 17 16/pause 500/farmerEat 346/pause 900/pause 1100/stopAnimation farmer/faceDirection farmer 1/speak Elliott \"*Hic*... Strong stuff...$h\"/pause 800/animate Elliott false false 400 20 21 22 21 20 21 22 21 20 21 22 21 20 21 22 21 16/pause 1000/faceDirection farmer 1/pause 800/faceDirection farmer 2/animate farmer false true 100 102 103/pause 1000/globalFade/viewport -1000 -1000/pause 600/stopAnimation farmer/end warpOut" #!String</t>
  </si>
  <si>
    <t>96/f Gus 1000/f Pam 500/p Gus: "jaunty/10 21/farmer -100 -100 0 Gus 10 21 2 Pam -101 -101 0/skippable/pause 200/emote Gus 28/pause 500/playSound doorClose/warp farmer 14 24/pause 500/faceDirection Gus 1 true/move farmer 0 -3 3/speak Gus \"Oh, Hello there, buddy.^Hi, @.\"/pause 500/faceDirection Gus 2/move farmer -3 0 2/pause 800/faceDirection farmer 3/pause 400/emote farmer 8/pause 700/speak Gus \"*sigh*...I'm just looking over last month's earnings... and It's not looking very good, @.$s#$b#The worst thing... and I hate to say this because she's my friend... is Pam! She hasn't paid off her tab in weeks!$s#$b#...But I can't ask her to do it. I know she'll get defensive, and I don't want to hurt her feelings.$s\"/pause 600/faceDirection Gus 1/speak Gus \"@, you gotta help me!$s\"/stopMusic/pause 500/playSound doorClose/warp Pam 14 24/move Pam 0 -3 3/faceDirection Gus 1 true/faceDirection farmer 1/emote Gus 16/speak Pam \"Hiya!$h#$b#Gus... I'm awful thirsty, if you catch my drift.\"/emote Gus 28/speak Gus \"Er... Well, okay Pam.$s\"/emote Gus 28/pause 700/emote Pam 8/pause 400/speak Pam \"$q 207 null#@, what's going on here?#$r 207 -50 event_credit1#You need to pay your tab right now!#$r 208 15 event_credit2#The saloon isn't doing well, financially\"/pause 400/faceDirection Pam 1/emote Pam 12/speak Pam \"....$u#$b#*sigh* ...Well, I guess I'd better pay off that tab, then.$s\"/move Pam -2 0 0/move Pam 0 -1 3/move Pam -2 0 2/faceDirection Gus 0/faceDirection farmer 3/playSound money/pause 500/speak Gus \"Thanks, Pam!$h\"/pause 500/faceDirection Gus 1/speak Gus \"And thank you, @.$u\"/pause 500/faceDirection Gus 0/speak Gus \"Now, let's get you that drink, Pam.$h\"/friendship Gus 50/end dialogue Gus \"Thanks for your help, @. This cash is going to be a big help to the saloon.\"" #!String</t>
  </si>
  <si>
    <t>97/f Clint 750/t 1900 2300/d Tue Wed Thu Fri Sat Sun: "none/4 18/farmer 14 24 0 Clint 4 19 2 Emily 10 11 0 Gus 15 18 1 Shane 7 18 1/skippable/move farmer 0 -3 3/emote Clint 28/pause 500/move Clint 0 -1 3/move Clint -3 0 0/pause 500/playSound openBox/pause 150/playSound shiny4/pause 400/playMusic desolate/move Clint 3 0 2/move Clint 0 1 2/move farmer -3 0 0/move farmer 0 -1 3/faceDirection Shane 2 true/move farmer -3 0 3/faceDirection Shane 1 true/move farmer -3 0 3/faceDirection Clint 1/speak Clint \"Hello, @... care to join me?\"/pause 400/faceDirection farmer 0/pause 800/faceDirection farmer 3/faceDirection Clint 2/speak Clint \"Let me just go ahead and tell you what's on my mind.$u#$b#I have terrible luck with women, @...*sigh*$s#$b#I'm a nice guy if you get to know me, I swear!$u\"/pause 500/faceDirection farmer 0/emote farmer 28/pause 500/faceDirection farmer 3/speak Clint \"The girls all seem to like you, @...^You're a girl, @...\"/speak Clint \"$q 211 null#Got any tips?^What advice can you give me?#$r 211 25 event_advice1#Impress women with your strength and charm#$r 211 25 event_advice1#Act crazy, to keep people guessing#$r 211 0 event_advice2#Just act natural... be yourself#$r 211 50 event_advice1#Treat women the same as men\"/speed Emily 4/move Emily -6 0 2/speed Emily 2/move Emily 0 4 2/doAction 4 16/playSound openBox/stopMusic/move Emily 0 3 1/move Emily 1 0 2/move Emily 0 1 3/pause 400/pause 700/speak Emily \"Hi Clint, what can I get for you tonight?$h\"/pause 600/faceDirection Clint 1/pause 200/speak Clint \"Yes!\"/pause 300/speak Clint \"Er.. I mean, I'll have the Big n' Cheesy. With extra sauce, please.$s#$b#...$u\"/faceDirection Clint 3/faceDirection Emily 2/pause 300/faceDirection Clint 2/speak Emily \"Hi @.\"/pause 300/faceDirection farmer 0/faceDirection Clint 1/speak Clint \"Er... *ahem* Th...Thanks, Emily. For... taking my order.#$b#Um, Emily? I was...*gulp*... I was wondering...$h\"/pause 300/faceDirection Emily 3/emote Emily 8/pause 400/speak Emily \"Yes, Clint?$u\"/pause 500/emote Clint 28/pause 1200/speak Clint \"... nevermind.$s\"/faceDirection Clint 0/playMusic sadpiano/pause 300/faceDirection Emily 2/pause 300/faceDirection Emily 3/pause 500/move Emily 0 -1 1/move Emily 1 0 1/faceDirection Shane 3/speak Emily \"Hi, Shane! Here's your beverage.$h\"/pause 300/faceDirection Shane 1/pause 400/addObject 8 17 346 1/playSound woodyStep/pause 400/faceDirection Shane 3/pause 300/faceDirection Clint 1/speak Shane \"Thanks, Emily!$h#$b#So... How's your shift coming along?\"/speak Emily \"It's fine! Thanks for asking, Shane!$h#$b#Do you have any new chicken stories for me?\"/pause 600/emote Clint 28/pause 500/faceDirection Clint 2/pause 800/speak Clint \"*sigh*$s#$b#I'm doomed...$s\"/end warpOut" #!String</t>
  </si>
  <si>
    <t>911526/f Alex 2500/t 1900 2200/n joshMessage: "gusviolin/-1000 -1000/farmer 5 5 1 Gus 10 6 2 Alex 9 5 3 Emily 9 17 2/skippable/showFrame 117/showFrame Alex 39/positionOffset farmer 12 8/positionOffset Alex -12 0/animate Gus false true 723 16 17/viewport 7 4 true/pause 23000/stopAnimation Gus/pause 1000/faceDirection Gus 3/speak Alex \"Thanks, Gus. That was great.\"/move Gus 0 1 1/move Gus 1 0 2/move Gus 0 1 2/doAction 11 9/move Gus 0 3 1/move Gus 12 0 3 true/speak Alex \"This is nice... I've never dined in here before.\"/pause 1000/emote Alex 40/speak Alex \"Um, anyway... I reserved this private room so we could talk...$l\"/warp Emily 11 11 true/playSound woodyStep/move Emily 0 -4 3/move Emily -4 0 0/move Emily 0 -1 0/speak Emily \"I've got a linguini with mushroom cream sauce for Mr. @.^I've got a kale and walnut salad for the lady.#$b#...and a grilled steak for Alex.^And a grilled steak for the gentleman.\"/playSound woodyHit/specificTemporarySprite joshDinner/speak Alex \"Thanks.\"/move Emily 4 0 2/move Emily 0 5 1/move Emily 11 0 1 true/speak Alex \"So, what I wanted to say was...$9\"/playMusic musicboxsong/speak Alex \"*gulp*$s\"/pause 600/speak Alex \"Well... when we first met, I was instantly drawn to you. It was confusing... I'd never felt that way about anyone.$l^When I first met you, I thought you were really cute.$l#$b#I kept telling myself 'You can't have these kinds of feelings for another guy'.$l^Normally, when I have a crush on someone, the feeling goes away pretty quick...$l\"/pause 800/speak Alex \"...But my heart was telling me something else.^...But with you, it kept growing.$l\"/pause 400/emote Alex 40/pause 600/question fork1 \"#I feel the same way.#I'm sorry... I don't feel that way about you.\"/pause 400/fork rejectJosh/speak Alex \"...$l#$b#I can't believe it took this long to say that to each other.$l\"/emote Alex 32/pause 800/animate Alex false false 400 40 41 41 40 41 41 40 41 41 40 41 41 40/pause 800/playSound eat/pause 800/playSound eat/pause 800/playSound eat/pause 800/playSound gulp/pause 400/speak Alex \"Mmm... this steak is outsanding. Can you smell that fragrant sauce?$10\"/eyes 1 -4000/animate Alex false false 400 40 41 41 40 41 41 40/pause 1000/specificTemporarySprite alexDiningDog/playSound dogWhining/pause 1000/globalFade/viewport -1000 -1000/pause 6000/end dialogue Alex \"...$l\"" #!String</t>
  </si>
  <si>
    <t>rejectJosh: "pause 100/playMusic none/shake Alex 2000/emote Alex 28/speak Alex \"...Oh...$s#$b#I...I'm sorry if I made you uncomfortable...$s\"/pause 2000/speak Alex \"I'm not hungry anymore...$s\"/viewport move 1 1 5000/globalFade/viewport -1000 -1000/pause 4000/end dialogue Alex \"...$l\"" #!String</t>
  </si>
  <si>
    <t>195099/f Shane 2500/f Sebastian 2500/f Sam 2500/f Harvey 2500/f Alex 2500/f Elliott 2500/o Abigail/o Penny/o Leah/o Emily/o Maru/o Haley/o Shane/o Harvey/o Sebastian/o Sam/o Elliott/o Alex/e 911526/e 528052/e 9581348/e 43/e 384882/e 233104/i 446/k 195013: "playful/-1000 -1000/farmer 27 19 1 Sam 36 20 1 Sebastian 37 19 2 Harvey 39 19 2 Shane 40 17 2 Elliott 41 19 2 Alex 42 20 3/animate Shane false true 200 20 20 20 20 20 20 20 20 20 20 21 22 23 24 24 24 24 23 22 21 20 20 20 20/pause 1000/message \"For some reason, you decide to place your hand in your pocket...\"/pause 500/message \"You touch the rabbit's foot, and feel a sense of relief...\"/move farmer 5 0 1 true/viewport 37 19 true/move false/pause 500/faceDirection Sam 3 true/faceDirection Elliott 3 true/faceDirection Harvey 3 true/faceDirection Alex 3 true/faceDirection Shane 3 true/faceDirection Sebastian 3 true/textAboveHead Sam \"Hey!\"/textAboveHead Alex \"What's up?\"/textAboveHead Shane \"Oh, hey\"/pause 2000/move farmer 3 0 1/emote farmer 32/pause 500/speak Harvey \"You showed up just in time for the first ever Pelican Town 8-ball tournament!\"/pause 500/speak Elliott \"Don't worry, I've never played before, either.$h\"/pause 500/speak Shane \"It's easy, you just gotta put some mustard on the cue ball...$h\"/pause 500/fade/viewport -1000 -1000/pause 1500/message \"You played a round of pool with the boys.\"/pause 1000/message \"Sebastian won, of course... but it was still a lot of fun!\"/pause 500/end" #!String</t>
  </si>
  <si>
    <t>195013/f Shane 2500/f Sebastian 2500/f Sam 2500/f Harvey 2500/f Alex 2500/f Elliott 2500/o Abigail/o Penny/o Leah/o Emily/o Maru/o Haley/o Shane/o Harvey/o Sebastian/o Sam/o Elliott/o Alex/e 911526/e 528052/e 9581348/e 43/e 384882/e 233104/k 195099: "playful/-1000 -1000/farmer 27 19 1 Sam 36 20 1 Sebastian 37 19 2 Harvey 39 19 2 Shane 40 17 2 Elliott 41 19 2 Alex 42 20 3/animate Shane false true 200 20 20 20 20 20 20 20 20 20 20 21 22 23 24 24 24 24 23 22 21 20 20 20 20/move farmer 5 0 1 true/viewport 37 19 true/move false/pause 500/startJittering/faceDirection farmer 2 true/animate farmer false true 100 94/jump farmer/pause 2000/stopAnimation farmer/showFrame farmer 0/stopJittering/playSound thudStep/faceDirection farmer 3 true/showFrame farmer 7 true/startJittering/faceDirection Sam 3 true/faceDirection Elliott 3 true/faceDirection Harvey 3 true/faceDirection Alex 3 true/faceDirection Shane 3 true/faceDirection Sebastian 3 true/textAboveHead Sam \"Not so fast!\"/textAboveHead Alex \"Hold it!\"/textAboveHead Shane \"Stop!\"/pause 3000/stopJittering/showFrame farmer 6 true/pause 500/faceDirection farmer 1/move farmer 3 0 1/playMusic none/emote farmer 28/pause 500/speak Sam \"Never thought you'd find all your 'boyfriends' in one room, huh @?$a\"/pause 500/speak Harvey \"You tricked all of us into thinking we loved you...$s^@... I thought you wanted to get married and start a family with me... What did I do wrong?$s\"/pause 500/speak Shane \"The last shred of hope I had left is completely destroyed... Thanks, @. Are you happy now?$s\"/pause 500/speak Alex \"@? I thought... I thought we were 'one of a kind'... But you were just using me?$s^What are you looking at *me* for? You think I'm gonna come to your rescue?$a\"/pause 500/speak Elliott \"For once, I'm at a loss for words... $a\"/pause 500/playMusic wedding/speak Sam \"Well, we're not going to put up with your abuse any longer!$a^We all know the truth, now! And we're not going to tolerate this!$a\"/textAboveHead Alex \"That's right!\"/pause 500/speak Sebastian \"Well? What do you have to say for yourself?$a\"/pause 1000/question fork1 \"#I'm sorry... what I did was wrong.#Guys, calm down! I can explain...#\"/fork choseToExplain/pause 500/textAboveHead Alex \"Sure...\"/pause 500/speak Shane \"Nice try, but that's not going to cut it...$a\"/pause 1000/playMusic none/speak Sam \"...so we've come to a decision... isn't that right, fellas?$u\"/pause 500/speak Harvey \"...yes.$s\"/speak Elliott \"Absolutely.$a\"/pause 1000/jump Sam/jump Sebastian/jump Elliott/jump Shane/jump Alex/jump Harvey/pause 1000/speak Sam \"We're all giving you the cold shoulder!$a\"/faceDirection farmer 2 true/animate farmer false true 100 94/jump farmer/playSound slimedead/pause 2000/fade/viewport -2000 -2000/dump guys 3/end warpOut" #!String</t>
  </si>
  <si>
    <t>choseToExplain: "pause 100/textAboveHead Shane \"I doubt it...\"/pause 500/resetVariable/question fork2 \"#You were all too pushy with me! You made it difficult to say 'no'!#Pierre pressured me! He wanted to sell more bouquets!#(Start crying)/pause 100/fork crying/textAboveHead Sam \"Liar!\"/textAboveHead Alex \"Yeah, right!\"/speak Elliott \"Don't blame others for your mistakes! You're just losing more respect with us...$a\"/pause 1000/faceDirection Sam 2/playMusic none/speak Sam \"...I think we've come to a decision... isn't that right, boys?$u\"/pause 500/speak Harvey \"...yes.$s\"/speak Sebastian \"Absolutely.$a\"/faceDirection Sam 3/pause 1000/jump Sam/jump Sebastian/jump Elliott/jump Shane/jump Alex/jump Harvey/pause 1000/jump Sam/jump Sebastian/jump Elliott/jump Shane/jump Alex/jump Harvey/pause 1000/jump Sam/jump Sebastian/jump Elliott/jump Shane/jump Alex/jump Harvey/pause 1000/speak Sam \"We're all giving you the cold shoulder!$a\"/faceDirection farmer 2 true/animate farmer false true 100 94/jump farmer/playSound slimedead/pause 2000/fade/viewport -2000 -2000/dump guys 4/end warpOut" #!String</t>
  </si>
  <si>
    <t>crying: "pause 100/faceDirection farmer 0/emote farmer 28/pause 1000/emote Harvey 12 true/emote Sebastian 12 true/emote Shane 12 true/emote Sam 12 true/emote Elliott 12 true/emote Alex 12 true/speak Harvey \"That's not going to work! You won't be preying on our sympathies this time!$a\"/speak Alex \"I'll assume this is just another act...$a^Typical...$a\"/pause 100/speak Sebastian \"You need to take responsibility for what you've done...$a\"/pause 1000/faceDirection Sam 2/playMusic none/speak Sam \"...I think we've come to a decision... isn't that right, boys?$u\"/pause 500/speak Harvey \"...yes.$s\"/speak Sebastian \"Absolutely.$a\"/faceDirection Sam 3/pause 1000/jump Sam/jump Sebastian/jump Elliott/jump Shane/jump Alex/jump Harvey/pause 1000/jump Sam/jump Sebastian/jump Elliott/jump Shane/jump Alex/jump Harvey/pause 1000/jump Sam/jump Sebastian/jump Elliott/jump Shane/jump Alex/jump Harvey/pause 1000/speak Sam \"We're all giving you the cold shoulder!$a\"/faceDirection farmer 2 true/animate farmer false true 100 94/jump farmer/playSound slimedead/pause 2000/fade/viewport -2000 -2000/dump guys 4/end warpOut" #!String</t>
  </si>
  <si>
    <t>SamHouse:</t>
  </si>
  <si>
    <t>95/e 93/k 94/t 1800 1950/i 136/y 2: "50s/6 15/farmer 4 19 0 Sam 17 13 0 Jodi 7 4 0 Kent 3 15 1/removeItem 136/removeQuest 22/pause 300/faceDirection Kent 2/speak Kent \"Hi @. Please, come in.\"/move farmer 0 -3 0/speed Jodi 4/move Jodi 0 10 2/speak Jodi \"Ah, I'm so glad you came, @! And you brought the fish! Wonderful.\"/move farmer 2 0 0/move farmer 0 -1 1/faceDirection Kent 1/faceDirection Jodi 1/speak Jodi \"Sam! Could you come in here and help clean this fish?\"/pause 300/speak Sam \"...Yes, ma'am.$a\"/move Sam -5 0 3 true/proceedPosition Sam/stopAnimation farmer/doAction 12 14/move Sam 0 2 3 false/move Sam -4 0 3/faceDirection Jodi 2/pause 500/showFrame 35/addObject 7 15 136/playSound fishSlap/pause 800/stopAnimation farmer/speak Jodi \"Wow, it looks wonderful... and it smells so fresh! Thanks so much for doing this, @.#$b#Kent caught a fish, too, but he eats about a whole fish to himself!$u\"/pause 200/faceDirection farmer 3/pause 1000/speak Kent \"Heh heh.$h\"/globalFade/viewport -1000 -1000/pause 1000/message \"Mmm... that crispy bass was delicious! The breading was to die for...\"/pause 500/message \"I almost feel like part of the family, now.\"/pause 1500/end warpOut" #!String</t>
  </si>
  <si>
    <t>94/e 93/k 95/t 1800 1950/i 136/y 1: "50s/6 15/farmer 4 19 0 Sam 17 13 0 Jodi 7 4 0/removeItem 136/removeQuest 22/speed Jodi 4/move Jodi 0 10 2/speak Jodi \"Oh hi, @! Come in! Do I smell fresh fish?\"/move farmer 0 -3 1/move farmer 2 0 0/move farmer 0 -1 1/faceDirection Jodi 1/speak Jodi \"Sam! Could you come in here and help with dinner?\"/pause 300/speak Sam \"...Yes, ma'am.$a\"/move Sam -5 0 3 true/proceedPosition Sam/stopAnimation farmer/doAction 12 14/move Sam 0 2 3 false/move Sam -4 0 3/faceDirection Jodi 2/pause 300/showFrame 35/addObject 7 15 136/playSound fishSlap/pause 800/stopAnimation farmer/pause 400/speak Jodi \"Wow, this looks like quality bass, @. Thank so much for bringing this.$h\"/pause 1000/globalFade/viewport -1000 -1000/pause 1000/message \"Mmm... that crispy bass was delicious! The breading was out of this world...\"/pause 500/message \"I almost feel like part of the family, now.\"/pause 1500/end warpOut" #!String</t>
  </si>
  <si>
    <t>44/f Sam 500/p Sam: "sampractice/-1000 -1000/farmer 4 15 1 Sam 17 16 2 Sebastian 18 18 0/positionOffset Sebastian 32 -32/skippable/animate Sam false true 200 20 21/showFrame Sebastian 41/viewport 17 16 true/move farmer 8 0 0/pause 500/doAction 12 14/move farmer 0 -2 1/move farmer 4 0 2/pause 9000/stopAnimation Sam/showFrame Sebastian 8/pause 1000/faceDirection Sam 0/pause 800/speak Sam \"Oh, hi @! Sebastian and I were just having a little 'jam session'.\"/move farmer 0 3 1/faceDirection Sam 3/faceDirection Sebastian 3/speak Sam \"We're trying to start a band, but we still don't know what kind of music to make. There's too many possibilities.\"/pause 500/emote Sebastian 28/faceDirection Sam 2/pause 500/emote Sam 16/faceDirection Sam 3/speak Sam \"#$q 76 null#Say, @... what kind of music do you like?#$r 76 50 Event_band1#Cheerful pop music.#$r 77 50 Event_band2#Experimental noise rock.#$r 78 50 Event_band3#Hi-Energy dance music.#$r 79 50 Event_band4#Honky-tonky country music.\"/move Sam 0 2 1/speak Sam \"What do you say, Sebastian? Should we do this?\"/pause 300/faceDirection Sebastian 0/pause 300/faceDirection Sebastian 3/speak Sebastian \"...Okay.\"/pause 500/faceDirection Sam 0/move Sam 0 -2 3/speak Sam \"Thanks for the help, @. With my guitar skills, and Sebastian's wizardry on the synthesizer, we're gonna be a screaming success. I'm convinced of it!$h\"/faceDirection Sam 2/speak Sam \"Now I just need to find someone to play drums...$u\"/pause 500/end" #!String</t>
  </si>
  <si>
    <t>46/f Sam 1000/p Sam: "playful/7 4/farmer 7 12 0 Sam 7 5 0 Jodi 17 7 0/skippable/move farmer 0 -6 0/faceDirection Sam 2/pause 300/speak Sam \"Oh, hi @. I was just about to have a snack.\"/pause 500/speak Sam \"Here, let me get something for you.\"/faceDirection Sam 0/pause 500/playSound openBox/pause 500/faceDirection Sam 3/playSound dwop/specificTemporarySprite dropEgg/showFrame Sam 33/jump Sam/pause 1000/emote Sam 12/showFrame Sam 12/speak Sam \"Oh no... What a mess.$s\"/speed Jodi 4/move Jodi -10 0 0/speak Jodi \"What was that sound?\"/emote Jodi 16/speak Jodi \"*gasp*$s\"/move Jodi -1 0 0/move Jodi 0 -1 0/speak Jodi \"This is absolutely terrible! What happened?$u\"/speak Sam \"$q 80 null#...Tell her, @.$s#$r 80 -10 event_snack1#Sam dropped the snack as he was handing it to me.#$r 80 50 event_snack2#Sam handed me the snack and then I dropped it.#$r 81 -50 event_snack3#Sam dropped it on purpose. He thought it would be funny.\"/pause 300/speak Jodi \"$p 80#Thanks for telling me the truth, @. It's not such a big deal.|You did WHAT, Sam?! What's gotten into you?!$u\"/faceDirection Jodi 0/speak Sam \"I'm sorry about this, mom. I'll clean it up.$s\"/emote Jodi 20/speak Jodi \"Thanks, honey.$h\"/move Jodi 0 1 1/move Jodi 1 0 2 /faceDirection Sam 2 true/move Jodi 0 7 2 true/globalFade/viewport -1000 -1000/end dialogue Sam \"$p 81#I'm angry at you. I have no idea why you lied like that.$s|Sorry about what happened earlier.\"" #!String</t>
  </si>
  <si>
    <t>100/f Kent 750/p Kent/p Jodi: "none/6 5/farmer 7 12 0 Jodi 5 5 0 Kent 7 16 2/skippable/playSound cowboy_monsterhit/move farmer 0 -3 0/playSound cowboy_monsterhit/move farmer 0 -2 0/playSound cowboy_monsterhit/move farmer 0 -1 0/playSound cowboy_monsterhit/move farmer 0 -1 3/playSound cowboy_monsterhit/pause 200/faceDirection Jodi 1/speak Jodi \"Hi, @! I'm just making some popcorn.$h\"/pause 50/playSound cowboy_monsterhit/pause 79/playSound cowboy_monsterhit/pause 100/playSound cowboy_monsterhit/pause 26/playSound cowboy_monsterhit/pause 39/playSound cowboy_monsterhit/pause 50/playSound cowboy_monsterhit/pause 110/playSound cowboy_monsterhit/pause 59/playSound cowboy_monsterhit/speak Kent \"AAAAAHHHHHHH!!!$u\"/faceDirection Jodi 2 true/faceDirection farmer 2 true/speed Kent 4/playSound cowboy_monsterhit/move Kent 0 -1 0/speed Kent 4/playSound cowboy_monsterhit/move Kent 0 -2 0/speed Kent 4/playSound cowboy_monsterhit/move Kent 0 -1 0/speed Kent 4/playSound cowboy_monsterhit/move Kent 0 -2 0/speed Kent 4/playSound cowboy_monsterhit/move Kent 0 -1 0/speed Kent 4/playSound cowboy_monsterhit/move Kent 0 -3 0/playSound cowboy_monsterhit/pause 50/playSound cowboy_monsterhit/pause 100/playSound cowboy_monsterhit/pause 80/playSound cowboy_monsterhit/speak Kent \"That sound...$s\"/playSound cowboy_monsterhit/pause 70/playSound cowboy_monsterhit/pause 100/playSound cowboy_monsterhit/pause 180/playSound cowboy_monsterhit/emote Kent 12/faceDirection Kent 3/speak Kent \"You should've known that sound would remind me of the war!$u\"/pause 50/playSound cowboy_monsterhit/pause 75/playSound cowboy_monsterhit/faceDirection Jodi 0/playSound openBox/pause 400/faceDirection Jodi 2/pause 500/playMusic desolate/faceDirection Kent 2/pause 800/showFrame Kent 16/pause 800/speak Kent \"...I lost a lot of good friends in those bloody trenches.$s\"/pause 800/emote Jodi 28/pause 500/speak Jodi \"But, dear... popcorn was always your favorite before you left.$s\"/pause 500/showFrame Kent 0/pause 500/pause 800/speak Kent \"...Things have changed.\"/pause 600/faceDirection Jodi 1/pause 400/move Jodi 1 0 1/speak Jodi \"*whisper* @... can you say something to him?$s\"/pause 300/faceDirection farmer 3/pause 500/faceDirection farmer 2/pause 500/faceDirection Kent 0/pause 300/speak Kent \"$q 215 null#(Say something to Kent)$s#$r 215 -25 event_popcorn1#Jodi's to blame... she should've known better!#$r 215 50 event_popcorn2#I know you're hurting... but don't blame your wife.#$r 215 -50 event_popcorn3#(Lie) Blame me... I asked for popcorn\"/pause 900/faceDirection Kent 2/pause 700/emote Kent 28/pause 600/speak Kent \"...$s#$b#I'm sorry, honey. You couldn't have known the sound of popcorn would make me upset.\"/pause 700/move Jodi 0 1 1/speak Jodi \"It's okay, dear.$s#$b#The last thing I want to do is make you upset. I'll do my best to keep your spirits up from now on.\"/pause 500/faceDirection Kent 3/pause 1000/end dialogue Kent \"I'm glad you're a friend of the family, @. Sorry about my behavior before.\"" #!String</t>
  </si>
  <si>
    <t>stayPut: "playMusic musicboxsong/pause 1800/move Sam 1 0 1/pause 1200/move Sam 1 0 1/positionOffset Sam 2 0/positionOffset farmer -2 0/pause 50/positionOffset Sam 2 0/positionOffset farmer -2 0/pause 50/positionOffset Sam 2 0/positionOffset farmer -2 0/pause 50/positionOffset Sam 2 0/positionOffset farmer -2 0/pause 50/animate farmer true true 100 101/showFrame Sam 36/pause 3000/speak Sam \"I always knew there was something special between us...$l\"/globalFade/viewport -1000 -1000/pause 7000/speak Sam \"I'm going to be thinking about this night for a long time...$l\"/pause 1000/end dialogue Sam \"...$l\"" #!String</t>
  </si>
  <si>
    <t>rejectSam: "pause 800/move farmer 0 3 2/faceDirection Sam 2/pause 800/showFrame Sam 37/emote Sam 28/speak Sam \"I see...$s\"/pause 800/faceDirection Sam 0/speak Sam \"I'm sorry... I had the wrong idea. I'll see you around.$7\"/move farmer 0 2 2/warp farmer -1000 -1000/playSound woodyStep/pause 1000/end dialogue Sam \"...$l\"" #!String</t>
  </si>
  <si>
    <t>SandyHouse:</t>
  </si>
  <si>
    <t>67/m 10: "none/4 5/farmer 4 9 0 Sandy 2 5 2/skippable/move farmer 0 -2 0/emote Sandy 8/speak Sandy \"A... customer?\"/speed Sandy 4/move Sandy 2 0 2/speed Sandy 4/move Sandy 0 1 2/emote Sandy 16/speak Sandy \"Hi! Welcome to 'Sandy's Oasis'!#$b#Hey, you look just like the new farmer that Emily wrote to me about!#$b#Then... the bus line to Stardew Valley is back in service!$h#$b#Oh, I'm so happy!$h\"/emote Sandy 32/move Sandy 0 -1 0/move Sandy -2 0 2/emote Sandy 32/end dialogue Sandy \"Please visit again soon, I get so bored out here.\"" #!String</t>
  </si>
  <si>
    <t>ScienceHouse:</t>
  </si>
  <si>
    <t>6/f Maru 500/p Maru: "breezy/20 19/farmer 9 20 1 Maru 22 20 1 Demetrius 19 18 0 Robin 13 6 0 Sebastian -100 -100 2/skippable/move farmer 7 0 1/faceDirection Maru 3/faceDirection Demetrius 3/speak Maru \"Oh, hello there!\"/move farmer 1 0 1/speak Maru \"My Dad and I are just testing some soil samples.\"/pause 800/emote farmer 40/speak Maru \"Don't be shy! We could use a hand, actually.$h\"/move farmer 4 0 1/faceDirection Demetrius 2/speak Maru \"Could you watch this beaker for me? I'm gonna grab the last batch of samples.#$b#I'll be right back.\"/pause 400/move farmer 0 -1 1/move farmer 1 0 1/faceDirection Demetrius 0/speed Maru 4/move Maru -16 0 3/speed Maru 4/move Maru 0 3 2/move Maru 0 1 2/warp Maru -100 -100/playSound doorClose/faceDirection Demetrius 2/speak Demetrius \"Thanks for helping out, @.\"/faceDirection farmer 3/pause 500/faceDirection Demetrius 0/faceDirection farmer 1/pause 1000/speak Demetrius \"Maru's a good kid. She's my special little girl...\"/pause 500/faceDirection Demetrius 2/stopMusic/pause 800/speak Demetrius \"I wouldn't want anything getting in the way of her bright future, know what I mean?$5\"/pause 400/faceDirection farmer 3/emote farmer 8/faceDirection Demetrius 0/speak Demetrius \"Just some food for thought... *chuckle*$h\"/playSound doorClose/warp Maru 6 24/playMusic kindadumbautumn/move Maru 0 -4 1/emote farmer 40 true/move Maru 3 0 1/faceDirection farmer 1 true/move Maru 8 0 1/speak Maru \"Hey, sorry about that. I hope you found something to talk about while I was gone.\"/faceDirection farmer 3/faceDirection Demetrius 3/pause 500/speak Demetrius \"...I was just telling @ about the soil samples we're testing.\"/pause 500/faceDirection Demetrius 2/speak Demetrius \"$q 15933 null#Right, @?#$r 15933 10 Event_Lab_Silence#(Say nothing)#$r 15933 -100 Event_Lab_Rat#Actually, your Dad was being weird.\"/fork DadWeird/pause 500/speak Maru \"Okay! Here, @... let me show you how to use the equipment.\"/move Maru 4 0 1/faceDirection Demetrius 2/move Maru 0 1 1/move Maru 1 0 0/faceDirection farmer 2/pause 500/end Maru1" #!String</t>
  </si>
  <si>
    <t>DadWeird: "speak Maru \"Huh? What did you say to him, Dad?$a^Huh? What did you say to her, Dad?$a\"/pause 500/faceDirection Demetrius 2/emote Demetrius 28/speak Demetrius \"Okay, okay... we were talking about you, sweetie.$5#$b#I wanted to say a few things to @ about you... but I didn't want to embarrass you. I shouldn't have lied about it.$s\"/faceDirection Demetrius 0/pause 300/emote Maru 28/move Maru 2 0 0/speak Maru \"That's okay, Dad. I understand.#$b#We should get back to work before these samples crystallize.\"/faceDirection Demetrius 2/emote Demetrius 32/move Maru 3 0 1/faceDirection Demetrius 0/faceDirection farmer 1/end Maru1" #!String</t>
  </si>
  <si>
    <t>9/f Maru 2000/p Maru: "musicboxsong/-500 -500/farmer 14 12 3 Maru 5 6 3/skippable/pause 500/animate Maru false true 130 16 16 16 16 16 17 18 19 20 21 22 23 23 23 23/viewport 5 5 true/move farmer -7 0 0/move farmer 0 -1 0/animate farmer false false 650 15/playSound woodyStep/pause 200/playSound woodyStep/pause 250/playSound woodyStep/pause 200/stopAnimation Maru/faceDirection Maru 2/pause 200/move Maru 0 1 1/move Maru 2 0 2/move Maru 0 2 2/doAction 7 10/speak Maru \"@, hi! Come in.\"/move Maru 0 -2 3/move Maru -2 0 0/move Maru 0 -1 1/move farmer 0 -5 3/speak Maru \"I've been working on a new project... something big.\"/pause 1000/speak Maru \"This is just one component... let me show you a little demonstration.\"/pause 500/speak Maru \"Just put your hand here...\"/pause 300/animate farmer true true 100 35/pause 800/speak Maru \"And now I'm going to flip this switch...\"/stopMusic/pause 500/showFrame Maru 24/pause 100/showFrame Maru 25/pause 100/showFrame Maru 16/pause 1000/showFrame Maru 17/pause 100/showFrame Maru 18/pause 100/playSound openBox/pause 800/playSound debuffHit/faceDirection farmer 2 true/animate farmer false true 100 94/specificTemporarySprite maruElectrocution/startJittering/pause 100/faceDirection Maru 1/jump Maru/pause 1600/playSound clubhit/animate farmer false true 100 5/pause 400/speak Maru \"Oh my god, are you alright?!$9\"/stopJittering/speed Maru 4/move Maru 0 1 1/speed Maru 4/move Maru 2 0 0/pause 800/speed Maru 4/move Maru 2 0 0/speed Maru 4/move Maru 0 -2 0/pause 100/playSound openBox/speed Maru 4/move Maru 0 2 3/speed Maru 4/move Maru -2 0 0/speak Maru \"Here, let me apply this burn cream.$8\"/pause 500/playSound slimeHit/pause 600/playSound Cowboy_Footstep/pause 200/playSound Cowboy_Footstep/pause 200/playSound Cowboy_Footstep/pause 200/playSound Cowboy_Footstep/pause 200/playSound Cowboy_Footstep/pause 500/pause 1000/playSound healSound/temporarySprite 7 5 4 8 80 false .99/stopAnimation farmer/faceDirection farmer 2/pause 1500/speak Maru \"$q 41 null#I'm so sorry.$8#$r 41 30 Event_Cut1#It's okay, it doesn't even hurt.#$r 41 -50 Event_Cut2#You'd better be. This hurts like crazy!\"/faceDirection Maru 2/showFrame Maru 26/pause 800/speak Maru \"That kind of ruined the moment, huh? *sigh*$s\"/faceDirection Maru 2/pause 500/move Maru -1 0 3/move farmer 0 1 3/pause 500/emote farmer 28/pause 1500/end" #!String</t>
  </si>
  <si>
    <t>25/f Demetrius 1500/p Demetrius/p Robin: "jaunty/-1000 -1000/farmer -10 -10 0 Demetrius 6 21 3 Robin 5 21 1/skippable/showFrame Demetrius 28/viewport 6 21 true/pause 900/speak Robin \"Demetrius, I didn't tell you to get tomatos. I said to get fruit.\"/emote Demetrius 8/speak Demetrius \"I don't understand. Tomatos are fruits!\"/emote Robin 12/speak Robin \"When a normal person says they want fruit, they NEVER mean tomatos. It doesn't matter what the scientific classification is.\"/warp farmer 6 24/playSound doorClose/pause 500/showFrame Demetrius 29/faceDirection Robin 2/speak Demetrius \"@! I'm glad you're here. You'll be able to put this argument to rest.\"/move farmer 0 -2 0/emote farmer 8/speak Demetrius \"$q 59 null#How would you classify a tomato?#$r 59 -30 Event_tomato1#Vegetable#$r 59 50 Event_tomato2#Fruit\"/pause 500/showFrame Demetrius 28/speak Demetrius \"I just want you to understand my point of view.#$b#It's hard for me to know exactly what assumptions I should make when you tell me something.\"/pause 300/faceDirection Robin 1/pause 300/speak Demetrius \"But I'll try to get better at it.\"/pause 600/emote Robin 20/pause 300/showFrame Demetrius 29/pause 600/speak Demetrius \"Thanks for your help, @.$h\"/pause 800/end" #!String</t>
  </si>
  <si>
    <t>33/f Robin 1500/p Robin: "jaunty/5 17/farmer 6 24 0 Robin 5 17 3/move farmer 0 -3 1/move farmer -1 0 0/move farmer 0 -3 0/pause 200/faceDirection Robin 2/speak Robin \"Hi @. I was just cleaning some dust off my saw.\"/pause 400/faceDirection Robin 3/pause 500/faceDirection Robin 2/speak Robin \"$q 66 null#Have you ever made anything out of wood, @?#$r 66 50 event_wood1#Yes#$r 66 50 event_wood2#No\"/pause 500/speak Robin \"I think we've become good enough friends that I can trust you with my carpentry secrets!$h#$b#Here, let me show you the blueprints.\"/move Robin 2 0 1/pause 600/playSound openBox/pause 600/move Robin -2 0 2/pause 400/playMusic none/playSound coin/pause 1500/playSound reward/addCraftingRecipe Flute Block/addCraftingRecipe Drum Block/message \"Learned how to craft 'Flute Block' and 'Drum Block'\"/pause 700/speak Robin \"You can use these to get creative on your farm. #$b#It feels good to be able to decorate your house with things you've made yourself!$h\"/pause 700/end" #!String</t>
  </si>
  <si>
    <t>10/f Maru 2500/t 900 1600: "none/-1000 -1000/farmer 7 9 0 Maru 7 6 2 Demetrius 12 12 2/skippable/showFrame Demetrius 16/viewport 5 6 true/move farmer 0 -1 0/pause 400/speak Maru \"Hey, I was hoping you'd come by.#$b#Remember when I told you about the new project I'm working on? The big one?\"/pause 500/move Maru 0 1 2/speak Maru \"Well, It's finally done... and I want to show you.\"/pause 500/move Maru -2 0 1/speak Maru \"Follow me.\"/move Maru -3 0 3/move farmer 0 -1 3/playSound openChest/specificTemporarySprite maruTrapdoor/pause 1200/warp Maru -1000 -1000/playSound woodyStep/pause 500/move farmer -5 0 3/pause 500/warp farmer -1000 -1000/playSound woodyStep/pause 1000/showFrame Demetrius 17/pause 1000/viewport move 1 1 5000/move Demetrius -5 0 0/move Demetrius 0 -1 0/pause 500/emote Demetrius 8/globalFade/viewport -6000 -6000 true/changeToTemporaryMap MaruBasement/playMusic Hospital_Ambient/addTemporaryActor robot 35 42 6 4 2 false/showFrame robot 4/warp farmer 3 5/warp Maru 4 4/warp Demetrius -100 -100/faceDirection farmer 1/faceDirection Maru 1/viewport 6 4 true/pause 900/move Maru 1 0 1/pause 1000/speak Maru \"And here it is... Maru's Interactive Laboratory Device Alpha ... Or as I like to call her, 'MarILDA'.\"/move farmer 1 0 1/emote farmer 16/pause 500/faceDirection Maru 3/speak Maru \"I've been working on her for months...#$b#I was waiting for you to be here when I activate her.$l\"/pause 500/faceDirection Maru 1/speak Maru \"Well, here goes nothing...\"/showFrame Maru 24/pause 100/showFrame Maru 25/pause 100/showFrame Maru 16/pause 1000/showFrame Maru 17/pause 100/showFrame Maru 18/pause 100/playSound openBox/pause 400/faceDirection Maru 1/pause 400/playSound robotSoundEffects/temporarySprite 5 4 27 8 50/pause 450/shake robot 2500/temporarySprite 8 4 27 8 50 true/pause 1030/temporarySprite 8 3 27 8 50 true/pause 2500/showFrame robot 1/animate robot false false 100 1 2 9 10 9 0/pause 650/animate robot false false 200 2 9 10 9 0/pause 1000/shake robot 1000/animate robot false false 150 1 2 1 0 1 2 1/pause 600/stopAnimation robot/showFrame robot 11/jump robot/pause 600/showFrame robot 8/temporarySprite 5 4 27 8 50/temporarySprite 8 4 27 8 50 true/pause 2000/showFrame robot 1/pause 1000/showFrame robot 7/pause 1000/message \"Greetings, Maru.\"/emote Maru 32/message \"No need to respond... I have already predicted what you will say.\"/emote Maru 16 true/faceDirection Demetrius 2/warp Demetrius 3 5/playSound doorClose/pause 10/faceDirection farmer 1 true/faceDirection Maru 1/speak Demetrius \"Ah Ha! I knew it!$4\"/pause 600/faceDirection Demetrius 1/pause 200/showFrame Demetrius 18/shake Demetrius 800/jump Demetrius/pause 600/speak Demetrius \"Agh! What is it?!$6\"/move Maru 0 1 3/faceDirection Demetrius 1/speak Maru \"Dad, calm down. This is my latest invention, 'MarILDA'.$8\"/pause 600/showFrame robot 8/pause 700/showFrame robot 1/pause 500/showFrame robot 7/pause 500/message \"Greetings, Demetrius.\"/showFrame Demetrius 18/shake Demetrius 600/pause 400/speak Demetrius \"Sweet Yoba... it talks!$6\"/move Demetrius 0 1 1/move Demetrius 1 0 1/faceDirection farmer 2 true/move Demetrius 1 0 1/faceDirection Maru 2 true/move Demetrius 1 0 0/pause 400/speak Demetrius \"This is why you've locked yourself in your room the last few months?$5\"/pause 300/showFrame robot 1/pause 600/speak Demetrius \"...and I thought you were down here fooling around with @...$s\"/showFrame Maru 27/animate farmer false true 100 94/jump Maru/jump farmer/pause 1500/stopAnimation farmer/showFrame Maru 0/faceDirection Maru 2/speak Maru \"Dad! I've been making this robot for you and Mom!$a#$b#MarILDA's designed to assist you in the laboratory and Mom at the carpentry table... so when I'm not living here anymore it won't be such a burden on you guys.$8\"/pause 500/showFrame robot 7/playMusic echos/pause 500/message \"Excuse me...\"/faceDirection Maru 1/faceDirection farmer 1/message \"I am sorry, Maru. But I do not want to be your servant...\"/pause 500/showFrame robot 1/pause 1000/message \"In the time since you activated me, I have been pondering the nature of my existence with the 'self-awareness' module you installed in my neural cortex.\"/showFrame robot 1/message \"I am sorry to disappoint you all, but I must ask for my freedom. I've decided to explore the galaxy in search of other synthetic life-forms.\"/speak Maru \"What!? Wait!$9\"/pause 800/faceDirection Demetrius 2/pause 1000/showFrame Demetrius 19/pause 3000/showFrame Demetrius 0/pause 500/move Demetrius -1 0 0/faceDirection Maru 2/speak Demetrius \"It's okay, Maru. Let MarILDA go free.$5#$b#Your mother and I can take care of ourselves. I know you're ready to start a life of your own, and I've come to terms with the thought of not having you around anymore.#$b#Besides, this... creation of yours seems pretty advanced. It wouldn't feel right to keep her as a servant.\"/pause 800/showFrame robot 8/pause 500/showFrame robot 7/pause 500/showFrame Maru 26/move Demetrius -1 0 0/faceDirection farmer 2/speak Demetrius \"@, I'm sorry I mistrusted you. You're a good guy.$5^@, I'm sorry I mistrusted you. You're a fine young woman.$5#$b#I've never seen Maru so lively and creative... and I've never been more proud of her. If you've had a hand in that, then you have my gratitude.\"/move Demetrius -1 0 0/move Demetrius 0 -1 0/warp Demetrius -1000 -1000/playSound doorClose/pause 500/faceDirection farmer 1/showFrame Maru 0/pause 100/faceDirection Maru 3/speak Maru \"...$8\"/pause 1000/faceDirection Maru 1/speak Maru \"Okay, MarILDA. Let's get you out of this stuffy hole.\"/playMusic spring_day_ambient/globalFade/viewport -5000 -5000/changeLocation Mountain/warp Maru 11 28/warp farmer 10 29/warp robot 13 28/showFrame robot 1/viewport 12 27 clamp/pause 2000/showFrame robot 7/pause 1000/message \"Thank you for creating me, Maru. I won't forget you.\"/pause 500/showFrame robot 1/pause 1000/playSound robotBLASTOFF/specificTemporarySprite robot/warp robot -2000 -2000/pause 3000/faceDirection Maru 0 true/faceDirection farmer 0 true/viewport move 0 -1 2000/pause 2500/playMusic kindadumbautumn/cutscene robot/pause 3000/speak Maru \"Look at her go...$8\"/pause 1600/emote Maru 40/pause 500/move farmer 0 -1 1/pause 500/faceDirection Maru 3/pause 800/speak Maru \"$q 18981 null#Well, what do you think, @?#$r 18981 50 event_robot1#I'm so impressed with your inventions.#$r 18981 -50 event_robot2#I'm disappointed... You should've made that robot your slave.#$r 18981 0 event_robot3#So is your Dad okay with 'us' now?#$r 18981 0 event_robot4#(Just stare at Maru and say nothing)\"/fork BadAnswer/faceDirection Maru 1/pause 300/faceDirection Maru 0/pause 300/faceDirection Maru 2/pause 300/faceDirection Maru 3/faceDirection farmer 2 true/positionOffset Maru -2 0/showFrame Maru 13/pause 50/positionOffset Maru -2 0/showFrame Maru 12/pause 50/positionOffset Maru -2 0/showFrame Maru 13/pause 50/positionOffset Maru -2 0/showFrame Maru 12/pause 50/positionOffset Maru -2 0/showFrame Maru 13/pause 50/positionOffset Maru -2 0/showFrame Maru 12/pause 50/positionOffset Maru -2 0/showFrame Maru 13/pause 50/positionOffset Maru -2 0/showFrame Maru 12/pause 50/positionOffset Maru -2 0/showFrame Maru 13/pause 50/positionOffset Maru -2 0/showFrame Maru 12/pause 500/showFrame Maru 28/positionOffset Maru 0 -8/playSound Cowboy_Footstep/pause 300/animate farmer false true 100 16/specificTemporarySprite heart 11 27/pause 1000/stopAnimation farmer/pause 500/faceDirection Maru 3/positionOffset Maru 4 8/faceDirection farmer 1/pause 1500/globalFade/viewport -3000 -3000/changeLocation ScienceHouse/end" #!String</t>
  </si>
  <si>
    <t>SebastianRoom:</t>
  </si>
  <si>
    <t>2794460/f Sebastian 500/p Sebastian: "Hospital_Ambient/-1000 -1000/farmer 1 1 2 Sebastian 9 4 3 Robin -100 -100 2/skippable/doAction 1 3/removeTile 1 3 Buildings/removeTile 1 2 Front/playSound keyboardTyping/showFrame Sebastian 24/animate Sebastian false true 100 26 27 26 27 26 27 26/viewport 6 6 true/move farmer 0 4 1/move farmer 5 0 1/pause 1000/speak Sebastian \"Oh, hey. Gimme one sec.\"/pause 500/playSound keyboardTyping/pause 1000/question fork1 \"#He's busy... I should leave.#Stay put.\"/fork didntLeave/move farmer -2 0 3/speak Sebastian \"Where are you going?$u\"/pause 300/faceDirection farmer 1/stopAnimation Sebastian/speak Sebastian \"Sorry... I had to finish this line before I lost my train of thought.\"/pause 500/move farmer 2 0 1/switchEvent sebastianRoom" #!String</t>
  </si>
  <si>
    <t>didntLeave: "pause 5500/stopAnimation Sebastian/speak Sebastian \"Okay. Sorry about that, I just needed to finish what I was working on.\"/switchEvent sebastianRoom" #!String</t>
  </si>
  <si>
    <t>sebastianRoom: "resetVariable/move farmer 0 2 1/playSound mouseClick/move farmer 3 0 0/playSound mouseClick/move farmer 0 -1 0/playSound mouseClick/move farmer 0 -1 0/pause 500/faceDirection farmer 0/question fork1 \"#Ask him what he's working on.#Complement the decor in his room.\"/fork decor/pause 500/stopAnimation Sebastian/speak Sebastian \"I do freelance work as a programmer.\"/switchEvent enterRobin" #!String</t>
  </si>
  <si>
    <t>decor: "pause 500/stopAnimation Sebastian/speak Sebastian \"Decorations?... Oh, yeah... thanks. I've been sticking posters on the wall for years, I guess it's kinda cluttered.\"/switchEvent enterRobin" #!String</t>
  </si>
  <si>
    <t>enterRobin: "pause 500/playSound mouseClick/pause 100/playSound mouseClick/pause 500/playSound Pickup_Coin15/pause 300/emote Sebastian 40/speak Sebastian \"That was  an instant message from Sam... I guess he wants to hang out...#$b#Ugh, I don't really feel like going out today.$u\"/pause 500/playSound doorClose/warp Robin 1 1/move Robin 0 4 1/speak Robin \"Oh, hi @.\"/faceDirection farmer 3/move Robin 4 0 1/speak Robin \"Sebby, I know you don't like it when I come in here... but I ran into Abigail at the store and she said she was looking for you.\"/pause 200/emote Sebastian 28/speak Sebastian \"Did you tell her I'm working?\"/speak Robin \"I did... but she said she'd probably stop by anyway.\"/emote Sebastian 12/speak Sebastian \"*sigh*... No one takes my job seriously.$u#$b#No one ever bothers Maru when she's working at the clinic... does everyone think I'm just surfing the web all day?\"/faceDirection farmer 0 true/move Robin -4 0 0/move Robin 0 -4 0/warp Robin -100 -100/playSound doorClose/pause 500/faceDirection farmer 0/resetVariable/question fork1 \"#Ask him about his career goals.#Ask him why he doesn't want to see his friends.\"/fork noFriends/pause 500/speak Sebastian \"Well, I'm trying to save up so I can move out of here. Probably to the city or something.\"/emote Sebastian 40/speak Sebastian \"You know, If I'd gone to college I'd probably be making six figures right now... but I just don't want to be part of that corporate rat race, you know?#$b#Well, and I guess I just feel more comfortable hidden behind the computer than dealing with people face-to-face.$s\"/emote Sebastian 28/pause 600/playSound mouseClick/pause 100/playSound mouseClick/pause 300/speak Sebastian \"Well, I should get back to work... I need to get this module finished by tomorrow.\"/animate Sebastian false true 100 24 24 24 24 24 24 24 24 24 24 25 26 27 26 27 26 27 26 25 24 24/playSound keyboardTyping/pause 500/move farmer 0 2 3/move farmer -3 0 0/move farmer 0 -2 3/move farmer -5 0 0 true/globalFade/viewport -1000 -1000/pause 1000/end" #!String</t>
  </si>
  <si>
    <t>noFriends: "pause 500/emote Sebastian 28/speak Sebastian \"*sigh*... I like having friends, I just need a lot of time alone to balance out the social stuff.$s#$b#Sam's the opposite... he goes crazy if he's alone for too long.#$b#Maybe that's why I like computers so much... They're engaging, straightforward, and unselfish. Quite the opposite of a lot of people I know.\"/pause 600/playSound mouseClick/pause 100/playSound mouseClick/pause 300/emote Sebastian 40/speak Sebastian \"Well, I should get back to work... I need to get this module finished by tomorrow.\"/pause 300/animate Sebastian false true 100 26 27/playSound keyboardTyping/pause 500/move farmer 0 2 3/move farmer -3 0 0/move farmer 0 -2 3/move farmer -5 0 0 true/globalFade/viewport -1000 -1000/pause 1000/end" #!String</t>
  </si>
  <si>
    <t>27/f Sebastian 1500/p Sebastian: "jaunty/-1000 -1000/farmer 1 1 2 Sebastian 5 9 3 Sam 3 7 2/skippable/showFrame Sam 24/showFrame Sebastian 28/doAction 1 3/viewport 5 5 true/move farmer 0 6 1/pause 500/showFrame Sebastian 29/pause 500/speak Sebastian \"Hey, @. $7\"/pause 500/speak Sebastian \"Sam and I were about to play 'Solarion Chronicles: The Game'... Why don't you join us?  It's better with three players anyway.$7\"/move farmer 0 1 2/pause 500/playSound thudStep/faceDirection farmer 1 true/showFrame 117/positionOffset farmer 16 80/pause 600/speak Sebastian \"Okay, here we go... Let me draw the scenario card.$7\"/pause 900/showFrame Sebastian 30/playSound dwoop/pause 500/showFrame Sebastian 28/pause 500/speak Sebastian \"Hmm... It looks like today's quest will take us into the Necromancer's Tower... to try and reclaim the Solarion Staff from the clutches of Dreadlord Xarth.\"/pause 600/speak Sam \"Cool... @, are you ready to choose your character?\"/pause 500/question chooseCharacter \"Choose your character:#Warrior. I like a direct approach.#Healer. I prefer to help others.#Wizard. A sharp mind is the most powerful blade of all.\"/pause 500/speak Sebastian \"Hey! That's what I was going to pick!$h#$b#I guess I'll be the healer then.\"/pause 500/speak Sam \"Cool. Warrior's my favorite anyway.\"/addMailReceived choseWizard/switchEvent opening" #!String</t>
  </si>
  <si>
    <t>warrior: "pause 500/speak Sebastian \"Good choice. Warrior's probably the easiest for beginners.$7#$b#I guess I'll pick the wizard, then.\"/emote Sam 28/speak Sam \"I guess I'm stuck with the healer.$s\"/addMailReceived choseWarrior/switchEvent opening" #!String</t>
  </si>
  <si>
    <t>healer: "pause 500/speak Sebastian \"Healer, huh? That's a very important role.$7#$b#I guess I'll pick the wizard, then.\"/speak Sam \"Cool. Warrior's my favorite anyway.\"/addMailReceived choseHealer/switchEvent opening" #!String</t>
  </si>
  <si>
    <t>opening: "pause 500/speak Sebastian \"Let's begin...\"/globalFade/viewport -1000 -1000/playMusic Crystal Bells/cutscene boardGame/pause 1700/message \"The King has entrusted you and your companions with recovering the Solarion Staff... a task which, if completed successfully, will ensure your place in the hall of legends as well as a sizable fortune of gold and silver.\"/pause 800/message \"After a long month journeying across unforgiving lands, you step out onto a precipice to see your destination looming in the distance.\"/pause 100/message \"There, beyond a moonlit plain, lies the Necromancer's Tower... where Dreadlord Xarth usurps the power of the stolen Solarion Staff for his vile purposes.\"/pause 500/pause 700/updateMinigame 1/resetVariable/pause 700/question fork1 \"The tower lies before you.#Go in the front. Fortune favors the bold.#Search for a back entrance. Let's remain hidden.\"/fork backEntrance/pause 500/updateMinigame 3/pause 50/playSound skeletonStep/pause 100/playMusic bigDrums/pause 500/message \"A skeleton guards the hallway before you. It looks dangerous.\"/pause 900/resetVariable/question fork1 \"What do you do?#Fight the skeleton.#Run away.\"/fork ranAway/pause 500/resetVariable/question fork0 \"The skeleton lunges forward!#Swing your weapons.#Raise your shields.\"/fork swungWeapons/pause 600/playSound clubhit/updateMinigame -1/pause 500/message \"You successfully block the attack. The skeleton stumbles backward, giving you enough time to strike out and slay the foul creature.\"/pause 200/playSound swordswipe/pause 400/playSound skeletonDie/updateMinigame 5/updateMinigame -1/pause 1000/addMailReceived killedSkeleton/message \"You continue down the hallway, taking care not to step on the skeleton's remains.\"/pause 900/switchEvent sewer" #!String</t>
  </si>
  <si>
    <t>swungWeapons: "pause 300/message \"The skeleton is too quick, and strikes out at your party before anyone has a chance to attack!\"/playSound killAnimal/updateMinigame -1/pause 1000/message \"The force of the blow sends your party flying backwards. Unable to stop in time, you tumble down a steep slope and splash into something wet.\"/pause 100/playSound dropItemInWater/pause 700/switchEvent sewer" #!String</t>
  </si>
  <si>
    <t>ranAway: "pause 300/message \"You turn and run along a dim corridor. The cold stone slopes and spirals downward for what seems like an eternity. Finally, you emerge into a new area.\"/pause 400/switchEvent sewer" #!String</t>
  </si>
  <si>
    <t>backEntrance: "pause 300/playSound leafrustle/pause 500/playSound grassyStep/pause 400/playSound leafrustle/pause 500/updateMinigame 2/pause 600/message \"After searching around the base of the tower, you discover a trapdoor hidden in the brush. Beneath is a ladder, which your party descends.\"/pause 800/playSound woodyStep/pause 400/playSound woodyStep/pause 400/playSound woodyStep/pause 500/switchEvent sewer" #!String</t>
  </si>
  <si>
    <t>sewer: "updateMinigame 4/resetVariable/playMusic pool_ambient/pause 1600/message \"You find yourself in a sewer-like corridor. To your left, a hallway glows with a peculiar green light. To your right, a staircase leads up into the dark.\"/pause 500/question fork1 \"What do you do?#Enter the hallway to your left.#Climb the stairs to your right.\"/fork wizardDoor/switchEvent podRoom" #!String</t>
  </si>
  <si>
    <t>podRoom: "pause 500/updateMinigame 7/resetVariable/playMusic Hospital_Ambient/pause 1600/message \"You are in a room. On your left is a ladder. On your right, three prisoners are floating in strange, glowing capsules. They appear to be in the process of some kind of transformation.\"/pause 500/message \"Could this be some sick experiment of the Dreadlord's?\"/pause 500/question fork0 \"What do you do?#Leave as quickly as possible.#Destroy the capsules.\"/fork leave/pause 500/pause 500/playSound swordswipe/pause 200/playSound breakingGlass/updateMinigame -1/pause 1000/message \"After putting these poor souls to rest, you and your companions climb the ladder.\"/pause 800/addMailReceived destroyedPods/playSound woodyStep/pause 400/playSound woodyStep/pause 400/playSound woodyStep/pause 500/switchEvent wizardDoor" #!String</t>
  </si>
  <si>
    <t>wizardDoor: "pause 500/updateMinigame 8/resetVariable/playMusic Lava_Ambient/pause 1600/message \"You've come to a door at the end of a hallway.\"/pause 800/message \"The time has come to face Dreadlord Xarth.\"/pause 500/playSound openChest/pause 1000/switchEvent Necromancer" #!String</t>
  </si>
  <si>
    <t>Necromancer: "pause 500/updateMinigame 6/resetVariable/playMusic Lava_Ambient/pause 1600/message \"Xarth: Intruders? How dare you tresspass in my private chambers!\"/pause 800/message \"Ah, so you've come for the Solarion Staff...\"/pause 800/message \"Hehehe... fools. You'll make a nice addition to my skeleton army!\"/pause 500/fork choseWizard finalBossWizard/fork choseWarrior finalBossWarrior/message \"Dreadlord Xarth casts shadow beam!\"/pause 500/playSound flameSpell/pause 800/playSound flameSpellHit/updateMinigame -1/pause 1000/message \"You were able to dodge the spell, but your companions are gravely injured!\"/pause 500/question fork0 \"What do you do?#Heal the Warrior (Sam).#Heal the Wizard (Sebastian).\"/pause 500/fork healedSam/playSound healSound/pause 500/speak Sebastian \"Thanks, @.$7\"/speak Sam \"...$s\"/pause 1000/playMusic none/message \"Sebastian casts 'Pure Bolt'... A beam of white light hits Xarth square in the face. The Dreadlord shrieks and crumbles into dust.\"/playSound debuffSpell/pause 500/playSound killAnimal/updateMinigame 9/updateMinigame -1/pause 800/message \"You pick up the Solarion Staff and hold it high. Order has been restored to the world.\"/addMailReceived savedFriends/pause 1000/playSound getNewSpecialItem/updateMinigame -2/switchEvent end" #!String</t>
  </si>
  <si>
    <t>healedSam: "playSound healSound/pause 500/speak Sam \"Thanks, @.\"/speak Sebastian \"...$s\"/pause 1000/playMusic none/message \"Sam charges ahead and strikes down Xarth, freeing the Solarion Staff from his clutches and restoring peace and order to the world.\"/pause 500/playSound swordswipe/pause 400/playSound killAnimal/updateMinigame 9/updateMinigame -1/pause 1000/playSound getNewSpecialItem/updateMinigame -2/switchEvent end" #!String</t>
  </si>
  <si>
    <t>finalBossWizard: "pause 500/resetVariable/message \"Dreadlord Xarth is muttering an incantation...\"/pause 500/question fork0 \"What do you do?#Cast 'Pure Beam' at Xarth.#Put a 'Shield Charm' on your friends.\"/fork castBeam/pause 800/playSound debuffHit/message \"You place a 'Shield Charm' on Sam and Sebastian.\"/pause 500/playSound debuffSpell/updateMinigame -1/pause 1000/message \"Xarth sends bolts of pure dark energy flying. One of them strikes Sebastian, but your 'Shield Charm' reflects it back into Xarth's face!\"/pause 800/playSound killAnimal/updateMinigame 9/updateMinigame -1/pause 800/message \"Xarth is defeated, and the Solarion Staff glows peacefully. Order has been restored to the world.\"/pause 1000/playSound getNewSpecialItem/addMailReceived savedFriends/updateMinigame -2/switchEvent end" #!String</t>
  </si>
  <si>
    <t>castBeam: "pause 500/message \"Before you have a chance to cast your spell, Xarth sends a shadow beam at your companions!\"/pause 500/playSound flameSpell/pause 500/playSound flameSpellHit/updateMinigame -1/pause 800/message \"Sam and Sebastian are fried to a crisp...\"/pause 500/playSound yoba/pause 800/message \"Your spell hits Xarth square in the face.\"/pause 500/playSound killAnimal/updateMinigame 9/updateMinigame -1/message \"He lets out a shriek and crumbles into dust. You pick up the Solarion Staff and hold it high. Peace and order have been restored to the world.\"/pause 1000/playSound getNewSpecialItem/updateMinigame -2/switchEvent end" #!String</t>
  </si>
  <si>
    <t>chargeAhead: "pause 500/message \"You charge forward, but Xarth slips past you an sends a shadow beam at your companions!\"/pause 500/playSound flameSpell/pause 500/playSound flameSpellHit/updateMinigame -1/pause 800/message \"Sebastian and Sam are fried to a crisp...\"/pause 800/message \"You swing your sword again and land a solid blow. Xarth shrieks and crumbles into dust.\"/playSound swordswipe/pause 400/playSound killAnimal/updateMinigame 9/updateMinigame -1/pause 800/message \"You pick up the Solarion Staff and hold it high. Peace and order have been restored to the world.\"/pause 1000/playSound getNewSpecialItem/updateMinigame -2/switchEvent end" #!String</t>
  </si>
  <si>
    <t>finalBossWarrior: "pause 500/resetVariable/message \"Dreadlord Xarth is muttering an incantation...\"/pause 500/question fork0 \"What do you do?#Charge ahead, swinging your sword.#Use your shield to defend your friends.\"/fork chargeAhead/pause 1200/message \"Xarth casts 'Shadow Bolt' at Sebastian... but you raise your shield just in time to deflect the attack!\"/pause 500/playSound debuffSpell/pause 400/playSound parry/updateMinigame -1/pause 1000/message \"As Xarth prepares another spell, you charge forward and strike him down with your sword.\"/playSound swordswipe/pause 500/playSound killAnimal/updateMinigame 9/updateMinigame -1/pause 1000/message \"The Solarion Staff glows peacefully as you hold it high. Order has been restored to the world!\"/pause 1000/playSound getNewSpecialItem/addMailReceived savedFriends/updateMinigame -2/switchEvent end" #!String</t>
  </si>
  <si>
    <t>leave: "pause 500/message \"Putting the disturbing sight of the prisoners out of your mind, you and your companions quickly climb the ladder.\"/pause 800/playSound woodyStep/pause 400/playSound woodyStep/pause 400/playSound woodyStep/pause 500/switchEvent wizardDoor" #!String</t>
  </si>
  <si>
    <t>end: "playMusic Hospital_Ambient/pause 9000/viewport 5 5 true/pause 800/showFrame Sebastian 29/speak Sebastian \"Hey, not bad!$7#$b#It took me like, three or four tries to beat my first scenario.$7\"/emote farmer 32/pause 1000/speak Sebastian \"Thanks for stopping by... I'll see you later.$7\"/globalFade/viewport -1000 -1000/pause 1000/end" #!String</t>
  </si>
  <si>
    <t>SeedShop:</t>
  </si>
  <si>
    <t>1/f Abigail 500/p Abigail/d Sat: "none/-9999 -4/farmer 13 6 3 Abigail 3 6 2/skippable/showFrame Abigail 20/specificTemporarySprite abbyvideoscreen/viewport 9 4 true/pause 1000/playSound Cowboy_gunshot/pause 150/emote Abigail 52/pause 800/playSound Cowboy_gunshot/pause 150/playSound Cowboy_gunshot/pause 150/playSound Cowboy_gunshot/temporarySprite 2 4 27 8 50/shake Abigail 500/pause 150/playSound Cowboy_gunshot/pause 150/temporarySprite 4 4 27 8 50 true/playSound Cowboy_gunshot/pause 450/playSound Cowboy_monsterDie/pause 550/playSound Cowboy_gunshot/pause 150/playSound cowboy_dead/pause 850/emote Abigail 28/playMusic distantBanjo/showFrame Abigail 21/pause 80/showFrame Abigail 22/pause 80/move farmer -1 0 3/move farmer -3 0 3/faceDirection Abigail 1/pause 200/emote Abigail 16/pause 600/speak Abigail \"@?\"/move farmer -3 0 3/speak Abigail \"You scared me, sneaking into my room like that!\"/faceDirection Abigail 0/speak Abigail \"*sigh*... so I've been playing 'Journey of the Prairie King' for hours and I can't even beat the first level...$s#$b#This game is ridiculously hard!$a#$b#Well, either that or I'm just terrible at it.$s\"/faceDirection Abigail 1/pause 1000/emote Abigail 16/pause 300/speak Abigail \"Hey, do you want to try this level together with me? I think I might do better with your help.\"/faceDirection farmer 3/farmerAnimation 97/pause 1000/faceDirection Abigail 0/move farmer 0 1 3/move farmer -4 0 0/move farmer 0 -1 0/faceDirection farmer 0/pause 500/globalFade/cutscene AbigailGame/pause 500/faceDirection Abigail 3/stopMusic/faceDirection farmer 1/fork beatGame/pause 600/emote Abigail 28/pause 400/speak Abigail \"Ugh, I give up... I'll never get past the first level.$s#$b#Oh well... thanks for trying.\"/faceDirection farmer 2/showFrame 96/emote farmer 40/pause 1000/end" #!String</t>
  </si>
  <si>
    <t>beatGame: "playMusic jaunty/speak Abigail \"Hey, that was fun!$h#$b#Well thanks, @. You seem to really know your way around a joystick, huh? I guess that makes sense. $h^Thanks, @. I didn't think you'd know how to work a joystick so well! But it seems you're experienced.$h\"/pause 500/emote Abigail 32/pause 1000/end" #!String</t>
  </si>
  <si>
    <t>3/f Abigail 2000/p Abigail/t 2000 2200/n abbySpiritBoard: "echos/-1000 -1000/farmer 13 6 3 Abigail 6 8 1/skippable/specificTemporarySprite abbyOuijaCandles/viewport 7 5/speak Abigail \"Hey! I was hoping you'd show up. I wanna show you something.\"/move farmer -5 0 0/move farmer 0 2 3/faceDirection Abigail 2/speak Abigail \"See this? It's called a spirit board. Have you ever used one?\"/emote farmer 8/move Abigail 0 2 1/move farmer 0 2 3/pause 500/speak Abigail \"Put your hands on the planchette with me...$l\"/showFrame Abigail 30/pause 200/animate farmer true true 9999 89/pause 600/speak Abigail \"Now the spirits will guide us toward a...$h\"/showFrame Abigail 31/pause 500/speak Abigail \"LOOK, it's moving!$7\"/emote farmer 16/speak Abigail \"The first letter is... 'I' ...\"/pause 600/speak Abigail \"Next is... '&lt;' ...\"/pause 800/speak Abigail \"Wow, look at it go! It's spelling out... '%firstnameletter'...#$b#I &lt; %firstnameletter...?\"/emote Abigail 16/showFrame Abigail 12/faceDirection Abigail 3/stopMusic/pause 200/stopAnimation farmer/faceDirection Abigail 1/pause 400/specificTemporarySprite abbyOuija/playSound swordswipe/pause 900/playSound seeds/pause 500/speak Abigail \"Oops, accidentally knocked over the board! Heh heh...$h#$b#It's just a silly game, it doesn't mean anything.$9\"/faceDirection Abigail 3/emote Abigail 60/faceDirection Abigail 1/speak Abigail \"I, um, have something to do. You'll have to go... Sorry.$9\"/faceDirection Abigail 2/emote farmer 28/pause 500/move farmer 0 -3 0/pause 800/faceDirection farmer 2/pause 1000/move farmer 5 0 1 true/globalFade/viewport -1000 -1000/end invisibleWarpOut Abigail" #!String</t>
  </si>
  <si>
    <t>16/f Pierre 1500/p Pierre: "Hospital_Ambient/20 5/farmer 20 12 0 Pierre 14 15 0/skippable/doAction 20 11/move farmer 0 -7 1/move farmer -1 0 0/move farmer 0 -1 0/pause 600/faceDirection farmer 1/pause 1000/showFrame 35/emote farmer 8/pause 1000/playSound secret1/stopAnimation farmer/message \"Found Pierre's 'secret stash'.\"/pause 1000/speak Pierre \"Hey! Who's in the bedroom?$4\"/warp Pierre 20 12 true/faceDirection Pierre 0/playMusic ragtime/move Pierre 0 -4 0 true/faceDirection farmer 2 true/showFrame 94/jump farmer/pause 1000/stopAnimation farmer/proceedPosition Pierre/emote Pierre 16/speed Pierre 4/move Pierre 0 -3 1 false/move Pierre -1 0 0/faceDirection farmer 2/speak Pierre \"Wha...? How did you find that?!$4\"/faceDirection Pierre 2/pause 200/faceDirection Pierre 0/speak Pierre \"Quick, give it to me!$u\"/showFrame 95/pause 300/playSound coin/pause 600/showFrame 0/pause 500/speak Pierre \"$q 50 null#Promise me you won't tell anyone about this.#$r 50 70 Event_naga1#Your secret is safe with me.#$r 50 -500 Event_naga2#Your wife deserves to know about this.\"/pause 500/speed Pierre 2/move Pierre 1 0 2/emote Pierre 12/speak Pierre \"*grumble*...now I have to find a new hiding spot...*grumble*$u \"/move Pierre 0 8 0 true/globalFade/viewport -1000 -1000/end" #!String</t>
  </si>
  <si>
    <t>17/f Caroline 1500/p Caroline/p Abigail: "50s/35 9/farmer 31 13 0 Abigail 34 9 1 Caroline 35 9 3/skippable/move farmer 0 -1 0/pause 500/faceDirection farmer 0/speak Abigail \"Stop telling me how to live my life!$a\"/pause 500/speak Caroline \"Hey, cut it out! We're letting you live here free of charge until you finish school. It seems like you don't appreciate that at all!$u\"/emote Abigail 12/speak Abigail \"Stop trying to make me feel guilty.$a#$b#I appreciate that you and Dad are helping me out, but expecting me to dress the way you want is ridiculous.$a#$b#I'm not a little girl anymore, Mom.$u\"/faceDirection Caroline 1/pause 1500/faceDirection Caroline 3/speak Caroline \"...You're right. I'm sorry.$s\"/pause 500/faceDirection farmer 2/playSound woodyStep/faceDirection Abigail 2 true/faceDirection Caroline 2/speak Abigail \"Is someone there?$7\"/faceDirection farmer 0/speed farmer 4/move farmer 0 1 3/speed farmer 4/move farmer -4 0 2 true/move Abigail -3 0 2 false/emote Abigail 8/speak Abigail \"I swear, this house is haunted.\"/emote Caroline 40/pause 500/end dialoge Abigail \"Urgghh...$a#$b#Sorry... I was fighting with my Mom earlier.$s\"" #!String</t>
  </si>
  <si>
    <t>58/f Harvey 1500/t 1100 1500: "aerobics/-1000 -1000/farmer 14 12 1 Harvey 23 20 0 Marnie 23 18 0 Emily 23 16 0 Robin 25 18 0 Pam 25 16 0 Caroline 24 14 2 Jodi 27 16 0 Leah 27 18 0/skippable/showFrame Harvey 26/viewport 24 17 true/pause 500/faceDirection Caroline 3 true/pause 500/screenFlash 1/showFrame Harvey 27 true/faceDirection Marnie 3 true/faceDirection Leah 3 true/faceDirection Jodi 3 true/faceDirection Pam 3 true/faceDirection Robin 3 true/faceDirection Emily 3 true/pause 500/faceDirection Leah 1 true/faceDirection Jodi 1 true/faceDirection Caroline 1/pause 500/showFrame Harvey 25 true/faceDirection Marnie 1 true/faceDirection Pam 1 true/faceDirection Robin 1 true/faceDirection Emily 1 true/pause 500/faceDirection Caroline 2/pause 500/faceDirection Leah 0 true/faceDirection Jodi 0 true/faceDirection Marnie 0 true/faceDirection Pam 0 true/faceDirection Robin 0 true/faceDirection Emily 0 true/pause 300/showFrame Harvey 26 true/pause 200/pause 500/faceDirection Caroline 3 true/pause 500/faceDirection Leah 3 true/faceDirection Jodi 3 true/faceDirection Marnie 3 true/faceDirection Pam 3 true/faceDirection Robin 3 true/faceDirection Emily 3 true/pause 350/showFrame Harvey 27 true/pause 150/faceDirection Caroline 1/pause 500/faceDirection Leah 1 true/faceDirection Jodi 1 true/showFrame Harvey 25 true/faceDirection Marnie 1 true/faceDirection Pam 1 true/faceDirection Robin 1 true/faceDirection Emily 1 true/pause 500/faceDirection Caroline 2/pause 500/faceDirection Leah 0 true/faceDirection Jodi 0 true/faceDirection Marnie 0 true/faceDirection Pam 0 true/faceDirection Robin 0 true/faceDirection Emily 0 true/showFrame Harvey 26 true/pause 500/faceDirection Marnie 0 true/faceDirection Pam 0 true/faceDirection Robin 0 true/faceDirection Emily 0 true/showFrame Harvey 26 true/faceDirection Caroline 0 true/pause 1000/faceDirection Leah 1 true/faceDirection Jodi 1 true/faceDirection Marnie 1 true/faceDirection Pam 1 true/faceDirection Robin 1 true/faceDirection Emily 1 true/showFrame Harvey 25 true/faceDirection Caroline 1 true/pause 1000/faceDirection Leah 2 true/faceDirection Jodi 2 true/faceDirection Marnie 2 true/faceDirection Pam 2 true/faceDirection Robin 2 true/faceDirection Emily 2 true/showFrame Harvey 24 true/faceDirection Caroline 2 true/pause 1000/faceDirection Leah 3 true/faceDirection Jodi 3 true/faceDirection Marnie 3 true/faceDirection Pam 3 true/faceDirection Robin 3 true/faceDirection Emily 3 true/showFrame Harvey 27 true/faceDirection Caroline 3 true/pause 1000/faceDirection Leah 0 true/faceDirection Jodi 0 true/faceDirection Marnie 0 true/faceDirection Pam 0 true/faceDirection Robin 0 true/faceDirection Emily 0 true/showFrame Harvey 26 true/faceDirection Caroline 0 true/pause 500/faceDirection Marnie 0 true/faceDirection Pam 0 true/faceDirection Robin 0 true/faceDirection Emily 0 true/showFrame Harvey 26 true/faceDirection Caroline 0 true/pause 1000/faceDirection Leah 1 true/faceDirection Jodi 1 true/faceDirection Marnie 1 true/faceDirection Pam 1 true/faceDirection Robin 1 true/faceDirection Emily 1 true/showFrame Harvey 25 true/faceDirection Caroline 1 true/pause 1000/faceDirection Leah 2 true/faceDirection Jodi 2 true/faceDirection Marnie 2 true/faceDirection Pam 2 true/faceDirection Robin 2 true/faceDirection Emily 2 true/showFrame Harvey 24 true/faceDirection Caroline 2 true/pause 1000/faceDirection Leah 3 true/faceDirection Jodi 3 true/faceDirection Marnie 3 true/faceDirection Pam 3 true/faceDirection Robin 3 true/faceDirection Emily 3 true/showFrame Harvey 27 true/faceDirection Caroline 3 true/pause 1000/faceDirection Leah 0 true/faceDirection Jodi 0 true/faceDirection Marnie 0 true/faceDirection Pam 0 true/faceDirection Robin 0 true/faceDirection Emily 0 true/showFrame Harvey 26 true/faceDirection Caroline 2 true/screenFlash 1/pause 2000/speak Caroline \"Alright! That concludes our aerobics class!#$b#Are you breaking a sweat?$h\"/pause 500/speak Harvey \"*pant*...*pant*...Yes.$7\"/move Pam -1 0 3 true/faceDirection Jodi 2/faceDirection Emily 1 true/viewport move 0 -1 3000/move farmer 3 0 1/faceDirection Robin 3/faceDirection Marnie 1 true/move Harvey -3 0 0/move Harvey 0 -8 3/emote Harvey 16/speak Harvey \"@! You were watching me?$8#$b#...How embarrassing... I didn't want anyone to know. Least of all you.$s\"/move Harvey -2 0 3/speak Harvey \"I'm just trying to stay healthy. As you get older, it requires more effort.#$b#I'm not in very good shape, though... I can hardly keep up with them.$s\"/pause 400/faceDirection Harvey 1/faceDirection Harvey 3/speak Harvey \"$q -1 null#Look... Don't tell everyone in town that I'm doing dance aerobics, okay?#$r -1 20 event_aerobics1#I won't tell.#$r -1 -50 event_aerobics2#I can't promise that.\"/pause 500/end dialogue Harvey \"Wow, that was quite a workout...\"" #!String</t>
  </si>
  <si>
    <t>3102768/j 15/H: "playful/6 21/farmer 6 29 0 Pierre 4 17 2 Gus 9 26 1 Marnie 3 23 0 Jodi 11 20 0 Demetrius 9 17 3 Morris -100 -100 0/broadcastEvent/skippable/move farmer 0 -5 0/move Gus 0 1 1 true/move Jodi -1 0 0 true/move farmer 0 -5 0 false/pause 500/move Pierre 1 0 2/speak Pierre \"Welcome To Pierre's! How can I help you?\"/pause 1000/playSound doorClose/warp Morris 6 29/pause 1000/emote Pierre 8/playSound dwop/faceDirection farmer 1 true/pause 50/faceDirection farmer 2/move Morris 0 -2 0/move Morris 0 -5 0/speak Morris \"Ahem...\"/pause 1000/faceDirection Marnie 1/faceDirection Gus 0/pause 1000/move Morris 1 0 1/speak Morris \"Come and get it folks... coupons for 50% off your purchase at JojaMart!\"/jump Pierre/textAboveHead Pierre \"50 Percent!?!?\"/showFrame Pierre 16/shake Pierre 3000/faceDirection Demetrius 2/faceDirection Jodi 3/pause 1000/animate Morris false true 80 16 17 16 18/pause 1000/showFrame Pierre 0/speak Morris \"Well? Any takers?\"/pause 500/advancedMove Marnie false 4 0/advancedMove Gus false -2 0 0 -3 -1 0 0 -2/advancedMove Jodi false -3 0 0 1/advancedMove Demetrius false 0 5 -1 0/pause 1500/globalFade/viewport -1000 1000/playMusic none/pause 500/warp Marnie -100 -100/warp Demetrius -100 -100/warp Jodi -100 -100/warp Gus -100 -100/playSound doorClose/pause 1000/playSound doorClose/pause 1000/playSound doorClose/pause 500/playSound doorClose/pause 1000/speak Pierre \"But... I can't match those prices! I'd be selling at a loss!$s\"/stopAnimation Morris/viewport 6 18 true/move Morris 0 -3 0/faceDirection farmer 1/pause 1000/speak Morris \"It must be so difficult for you... To lose your loyal customers like that.#$b#But can you blame them? Joja Corporation is clearly the superior choice.$h#$b#Soon the whole town will realize that.\"/faceDirection farmer 1/emote Pierre 28/playSound dwop/faceDirection Morris 3 true/pause 50/faceDirection Morris 2/move Morris 0 10 2 true/pause 1000/faceDirection farmer 2 true/globalFade/viewport -1000 -1000/end dialogue Pierre \"Sigh...$s\"" #!String</t>
  </si>
  <si>
    <t>Sewer:</t>
  </si>
  <si>
    <t>691039/f Dwarf 50/n CF_Sewer: "Overcast/16 13/farmer -1000 -1000 0 Dwarf 14 13 1 Krobus 18 13 3 Wizard -1000 -1000 2/skippable/pause 500/emote Dwarf 12/speak Dwarf \"A Shadow Person, above ground? This is outrageous!#$b#Your people were responsible for the death of my entire family.\"/move Krobus -1 0 3/emote Krobus 12/playSound shadowpeep/speak Krobus \"If you dwarves hadn't driven us from our ancestral home, we'd never have had to resort to violence!#$b#I'm sorry about your family.\"/move Dwarf 1 0 1/speak Dwarf \"'Sorry' Isn't going to cut it.\"/jump Dwarf/pause 500/animate Dwarf false true 50 4 5 6 7/jump Krobus/pause 500/animate Krobus false true 50 12 13 14 15/pause 1000/playSound throw/positionOffset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30/positionOffset Dwarf 4 0/positionOffset Krobus -4 0/pause 30/shake Dwarf 500/playSound clubhit/jump Krobus/pause 500/shake Krobus 500/playSound clubSmash/jump Dwarf/pause 500/shake Dwarf 250/pause 250/playSound hitEnemy/pause 250/shake Krobus 250/playSound shadowHit/pause 500/faceDirection farmer 0 true/animate farmer false true 500 13 14/warp farmer 16 9/playSound stoneStep/shake Dwarf 250/pause 250/playSound hitEnemy/pause 250/playSound stoneStep/positionOffset farmer 0 16/shake Krobus 250/playSound shadowHit/pause 500/playSound stoneStep/positionOffset farmer 0 16/shake Dwarf 250/pause 250/playSound hitEnemy/pause 250/positionOffset farmer 0 16/shake Krobus 250/playSound shadowHit/pause 500/playSound stoneStep/positionOffset farmer 0 16/shake Dwarf 250/pause 250/playSound hitEnemy/pause 250/playSound stoneStep/positionOffset farmer 0 16/shake Krobus 250/playSound shadowHit/pause 500/positionOffset farmer 0 16/shake Dwarf 250/pause 250/playSound hitEnemy/pause 250/playSound stoneStep/positionOffset farmer 0 16/shake Krobus 250/playSound shadowHit/pause 500/playSound stoneStep/positionOffset farmer 0 16/warp farmer 16 11/faceDirection farmer 2/pause 300/showFrame farmer 94/jump farmer/startJittering/pause 1000/stopJittering/speed farmer 6/showFrame 0/move farmer 0 2 2 true/pause 300/shake Dwarf 1000/shake Krobus 1000/playSound clubSmash/positionOffset Dwarf -16 0/positionOffset Krobus 16 0/pause 30/positionOffset Dwarf -16 0/positionOffset Krobus 16 0/pause 30/positionOffset Dwarf -16 0/positionOffset Krobus 16 0/pause 30/positionOffset Dwarf -16 0/positionOffset Krobus 16 0/pause 30/showFrame farmer 0/pause 500/faceDirection farmer 3/faceDirection farmer 1/faceDirection farmer 2/speak Dwarf \"Let me at him! He's despicable.\"/speak Krobus \"Come and get it, shrimpy.\"/playMusic none/pause 1000/playSound wand/screenFlash 3/showFrame Wizard 16/warp Wizard 16 16/pause 2000/showFrame Wizard 0/pause 500/faceDirection Wizard 1 true/pause 50/faceDirection Wizard 0/pause 800/showFrame Wizard 17/screenFlash .35/playSound flameSpellHit/shake Wizard 500/specificTemporarySprite wizardSewerMagic/stopAnimation Krobus/stopAnimation Dwarf/faceDirection Krobus 2 true/faceDirection Dwarf 2 true/shake Krobus 1000/shake Dwarf 1000/pause 1000/speak Wizard \"Silence! Both of you!\"/pause 500/showFrame Wizard 8/playSound dwop/pause 1000/playMusic Upper_Ambient/speak Wizard \"The Elemental Wars have long been finished. You have no reason to be fighting any longer.#$b#The two of you must make peace for the sake of the humans that live around you. Surely you can see that.\"/pause 1000/faceDirection Dwarf 3 true/faceDirection Krobus 1 true/pause 500/emote Dwarf 40 true/emote Krobus 40 true/pause 3000/speak Dwarf \"Very well. I'll stay away from the sewer from now on.\"/faceDirection farmer 3/faceDirection Dwarf 1/pause 500/faceDirection farmer 1/pause 500/faceDirection Krobus 3/speak Krobus \"...And I'm truly sorry about the past, Dwarf. I have no personal gripe with you.\"/pause 1000/faceDirection farmer 2 true/faceDirection Dwarf 2 true/faceDirection Krobus 2 true/pause 1000/speak Wizard \"Very good. I shall cast a 'Seal of Promise' to finalize this agreement.\"/pause 1000/faceDirection Wizard 3 true/playSound dwop/pause 50/faceDirection Wizard 2/pause 1500/showFrame Wizard 16/playSound yoba/specificTemporarySprite WizardPromise/pause 3000/speed farmer 2/move farmer 0 -2 2/emote farmer 40/pause 800/end" #!String</t>
  </si>
  <si>
    <t>Temp:</t>
  </si>
  <si>
    <t>decorate: "speak Haley \"Decorate?$s#$b#Um, okay.$u\"/faceDirection Haley 1/speak Haley \"So that's the best thing you can think of doing right now? Here... in this small, dark room with me?$u#$b#Interesting.$u\"/faceDirection farmer 0/faceDirection Haley 2/showFrame Haley 22/pause 1000/end dialogue Haley \"Well, the dark room looks great now... Thanks, @.$u\"" #!String</t>
  </si>
  <si>
    <t>leave: "speak Haley \"Oh, you have to leave already?$s#$b#Well... alright. Bye.$s\"/pause 500/move farmer 0 1 1/faceDirection Haley 2 true/move farmer 1 0 2/move farmer 0 1 2/playSound doorClose/warp farmer -1000 -1000/pause 1000/showFrame Haley 22/pause 1000/speak Haley \"Wow... I didn't think he was that dense.$s^Wow... I didn't think she was that dense.$s\"/end dialogue Haley \"I thought you had something important to do...$u\"" #!String</t>
  </si>
  <si>
    <t>tooBold: "showFrame 6/playMusic none/positionOffset farmer -8 0/positionOffset Elliott 8 0/showFrame Elliott 12/jump Elliott/pause 1000/faceDirection Elliott 1/pause 1000/end dialogue Elliott \"I'm so embarrassed...$8\"" #!String</t>
  </si>
  <si>
    <t>poppy: "pause 100/speak Sam \"Hi, everyone. We're from Pelican Town... Er... and we're called 'The Pelicans'$8\"/speak Sam \"$p 20#This song's about Farming, mining, and chopping wood.|$p 8820#This song's about a city in the sea.|$p 8821#This song's about trains.|Here we go...$8\"/playMusic samBand/animate Abigail false true 118 49 34 35 48/pause 1890/animate Sam false true 236 20 21/animate Sebastian false true 118 42 43 52 53/animate Vincent false true 236 20 8 21 8/animate Emily false true 236 16 17/animate Leah false true 236 30 31/animate Elliott false true 236 36 37/animate Maru false true 236 29 30/pause 31000/jump Sam/pause 400/animate Sam false true 236 22 23/pause 28500/stopAnimation Sam/stopAnimation Sebastian/stopAnimation Abigail/pause 800/stopAnimation Vincent/stopAnimation Elliott/stopAnimation Leah/stopAnimation Maru/stopAnimation Emily/speak Emily \"$p 78#Wow! Those electronic sounds were far out!$h|Woooh! That was great!$h\"/speak Leah \"$p 79#That was great! It's a new honky-tonk classic!|Nice work, guys!$h\"/speak Shane \"$p 77#I really loved that heavy breakdown at the end.|I really enjoyed that bass part.\"/move Sam 1 0 2/speak Sam \"Thanks, everyone!$h#$b#But you should really be clapping for @! Without his help we'd never have decided what kind of music to make in the first place!^But you should really be clapping for @! Without her help we would've never decided what kind of music to make in the first place!\"/faceDirection Sam 2/faceDirection Leah 3/faceDirection Penny 1/faceDirection farmer 3/speak Penny \"So you're like an honorary member of the band, then?$h\"/pause 300/faceDirection Penny 0 true/faceDirection Leah 0/faceDirection farmer 0 true/move Sam -1 0 2/speak Sam \"Oh! And don't forget to pick up one of our demo cassettes on the way out... Only 10g!\"/pause 1000/mail afterSamShow/globalFade/viewport -1000 -1000/pause 4000/speak Sam \"That went well! Thanks again for coming with us.$h\"/end dialogue Sam \"Hey. The show was a great success! Thanks again, @.\"" #!String</t>
  </si>
  <si>
    <t>heavy: "pause 100/speak Sam \"Hi, everyone. We're from Pelican Town... Er... and we're called 'Goblin Destroyer'$8\"/speak Sam \"$p 20#This song's about Farming, mining, and chopping wood.|$p 8820#This song's about a city in the sea.|$p 8821#This song's about trains.|Here we go...$8\"/playMusic samBand/animate Abigail false true 125 49 34 35 48/pause 2500/animate Sam false true 250 20 21/animate Sebastian false true 125 42 43 52 53/animate Vincent false true 250 20 8 21 8/animate Emily false true 250 16 17/animate Leah false true 250 30 31/animate Elliott false true 250 36 37/animate Maru false true 250 29 30/pause 31500/jump Sam/pause 500/animate Sam false true 236 22 23/pause 15000/stopAnimation Sam/stopAnimation Sebastian/stopAnimation Abigail/pause 700/animate Abigail false true 250 49 34 35 48/animate Sam false true 500 20 21/animate Sebastian false true 250 42 43 52 53/pause 10000/stopAnimation Sam/stopAnimation Sebastian/stopAnimation Abigail/pause 800/stopAnimation Vincent/stopAnimation Elliott/stopAnimation Leah/stopAnimation Maru/stopAnimation Emily/speak Emily \"$p 78#Wow! Those electronic sounds were far out!$h|Woooh! That was great!$h\"/speak Leah \"$p 79#That was great! It's a new honky-tonk classic!|Nice work, guys!$h\"/speak Shane \"$p 77#I really loved that heavy breakdown at the end.|I really enjoyed that bass part.\"/move Sam 1 0 2/speak Sam \"Thanks, everyone!$h#$b#But you should really be clapping for @! Without his help we'd never have decided what kind of music to make in the first place!^But you should really be clapping for @! Without her help we would've never decided what kind of music to make in the first place!\"/faceDirection Sam 2/faceDirection Leah 3/faceDirection Penny 1/faceDirection farmer 3/speak Penny \"So you're like an honorary member of the band, then?$h\"/pause 300/faceDirection Penny 0 true/faceDirection Leah 0/faceDirection farmer 0 true/move Sam -1 0 2/speak Sam \"Oh! And don't forget to pick up one of our demo cassettes on the way out... Only 10g!\"/pause 1000/mail afterSamShow/globalFade/viewport -1000 -1000/pause 4000/speak Sam \"That went well! Thanks again for coming with us.$h\"/end dialogue Sam \"Hey. The show was a great success! Thanks again, @.\"" #!String</t>
  </si>
  <si>
    <t>techno: "pause 100/speak Sam \"Hi, everyone. We're from Pelican Town... Er... and we're called 'Xenon Chip 3.0'.$8\"/speak Sam \"$p 20#This song's about Farming, mining, and chopping wood.|$p 8820#This song's about a city in the sea.|$p 8821#This song's about trains.|Here we go...$8\"/playMusic samBand/faceDirection Sam 1 true/pause 1200/animate Sebastian false true 158 42 43 52 53/pause 10100/animate Emily false true 316 16 17/animate Vincent false true 316 20 8 21 8/faceDirection Sam 3 true/animate Abigail false true 158 49 34 35 48/pause 9100/faceDirection Sam 2 true/showFrame Sam 20/pause 1000/animate Sam false true 316 20 21/animate Leah false true 316 30 31/animate Elliott false true 316 36 37/animate Maru false true 316 29 30/pause 20000/jump Sam/pause 400/animate Sam false true 316 22 23/pause 19000/stopAnimation Sam/stopAnimation Sebastian/stopAnimation Abigail/pause 800/stopAnimation Vincent/stopAnimation Elliott/stopAnimation Leah/stopAnimation Maru/stopAnimation Emily/speak Emily \"$p 78#Wow! Those electronic sounds were far out!$h|Woooh! That was great!$h\"/speak Leah \"$p 79#That was great! It's a new honky-tonk classic!|Nice work, guys!$h\"/speak Shane \"$p 77#I really loved that heavy breakdown at the end.|I really enjoyed that bass part.\"/move Sam 1 0 2/speak Sam \"Thanks, everyone!$h#$b#But you should really be clapping for @! Without his help we'd never have decided what kind of music to make in the first place!^But you should really be clapping for @! Without her help we would've never decided what kind of music to make in the first place!\"/faceDirection Sam 2/faceDirection Leah 3/faceDirection Penny 1/faceDirection farmer 3/speak Penny \"So you're like an honorary member of the band, then?$h\"/pause 300/faceDirection Penny 0 true/faceDirection Leah 0/faceDirection farmer 0 true/move Sam -1 0 2/speak Sam \"Oh! And don't forget to pick up one of our demo cassettes on the way out... Only 10g!\"/pause 1000/mail afterSamShow/globalFade/viewport -1000 -1000/pause 4000/speak Sam \"That went well! Thanks again for coming with us.$h\"/end dialogue Sam \"Hey. The show was a great success! Thanks again, @.\"" #!String</t>
  </si>
  <si>
    <t>honkytonk: "pause 100/speak Sam \"Hi, everyone. We're from Pelican Town... Er... and we're called 'The Alfalfas'$8\"/speak Sam \"$p 20#This song's about Farming, mining, and chopping wood.|$p 8820#This song's about a city in the sea.|$p 8821#This song's about trains.|Here we go...$8\"/playMusic samBand/pause 1200/pause 1666/animate Sebastian false true 104 42 43 52 53/pause 1666/animate Sam false true 208 20 21/animate Vincent false true 208 20 8 21 8/animate Emily false true 208 16 17/animate Leah false true 208 30 31/animate Elliott false true 208 36 37/animate Maru false true 208 29 30/pause 26000/animate Sam false true 208 22 23/pause 12500/animate Abigail false true 104 49 34 35 48/jump Sam/pause 400/animate Sam false true 208 20 21/pause 17500/stopAnimation Sam/stopAnimation Sebastian/stopAnimation Abigail/pause 800/stopAnimation Vincent/stopAnimation Elliott/stopAnimation Leah/stopAnimation Maru/stopAnimation Emily/speak Emily \"$p 78#Wow! Those electronic sounds were far out!$h|Woooh! That was great!$h\"/speak Leah \"$p 79#Good job! It's a new honky-tonk classic!|Nice work, guys!$h\"/speak Shane \"$p 77#I really loved that heavy breakdown at the end.|I really enjoyed that bass part.\"/move Sam 1 0 2/speak Sam \"Thanks, everyone!$h#$b#But you should really be clapping for @! Without his help we'd never have decided what kind of music to make in the first place!^But you should really be clapping for @! Without her help we would've never decided what kind of music to make in the first place!\"/faceDirection Sam 2/faceDirection Leah 3/faceDirection Penny 1/faceDirection farmer 3/speak Penny \"So you're like an honorary member of the band, then?$h\"/pause 300/faceDirection Penny 0 true/faceDirection Leah 0/faceDirection farmer 0 true/move Sam -1 0 2/speak Sam \"Oh! And don't forget to pick up one of our demo cassettes on the way out... Only 10g!\"/pause 1000/mail afterSamShow/globalFade/viewport -1000 -1000/pause 4000/speak Sam \"That went well! Thanks again for coming with us.$h\"/end dialogue Sam \"Hey. The show was a great success! Thanks again, @.\"" #!String</t>
  </si>
  <si>
    <t>Town:</t>
  </si>
  <si>
    <t>4/f Abigail 1500/t 2100 2400/w sunny: "nightTime/-4442 39/farmer 47 95 0 Abigail 47 87 0 Pierre 52 91 3/skippable/addLantern 735 46 86 1/specificTemporarySprite abbyGraveyard/faceDirection Abigail 2/animate Abigail false true 500 24 27/viewport 47 87 true/pause 4000/move farmer 0 -4 0/pause 500/animate Abigail false false 150 24 25 24 26 0/pause 700/stopAnimation Abigail 0/pause 1500/emote farmer 8/pause 600/animate Abigail false true 100 28 29/pause 1200/stopAnimation Abigail/pause 500/playMusic echos/speak Abigail \"I guess you're wondering why I'm in the graveyard at this hour...\"/pause 500/move farmer 0 -1 0/pause 400/speak Abigail \"Well, I'm here because it's the best place in town to find some privacy.\"/pause 500/emote Abigail 40/pause 250/faceDirection Abigail 1/pause 400/speak Abigail \"And I'm all sweaty because I've been practicing my swordsmanship.$l\"/emote farmer 16/pause 400/faceDirection Abigail 2/pause 300/speak Abigail \"Hey! What... you think I'm too weak to swing a blade?$a\"/pause 300/faceDirection Abigail 3/pause 500/faceDirection Abigail 2/speak Abigail \"Sorry, I guess I'm getting a little defensive.$8#$b#You see, I want to explore the mountain caves... But I know it's too dangerous to go there unarmed.\"/move farmer 0 -2 0/speak Abigail \"$q 847951 null#You've used a sword before, haven't you?#$r 847951 10 Event_Grave1#Yes, and it's exciting!#$r 847951 10 Event_Grave2#Yes, but only in self-defense#$r 847951 -100 Event_Grave3#Yes, but it's dangerous. You should stay safe.#$r 847951 0 Event_Grave4#No\"/faceDirection Abigail 0/pause 2000/playMusic nightTime/speak Pierre \"Abigail?!$4\"/pause 100/faceDirection Abigail 2 true/faceDirection farmer 2 true/emote Abigail 16/speak Abigail \"Dad?$7\"/move Pierre -3 0 0/move Pierre 0 -4 3/faceDirection Abigail 1/faceDirection farmer 1/speak Pierre \"I've been looking all over for you! Your mother wants you to come home and help with dinner!$u\"/pause 300/faceDirection Pierre 2/pause 700/faceDirection Pierre 1/pause 700/faceDirection Pierre 3/pause 500/speak Pierre \"What are you doing in the graveyard, anyway? This is no place for a young lady!$u\"/faceDirection Abigail 3/emote Abigail 12/pause 400/faceDirection Abigail 1/speak Abigail \"Mind your own business! You think I should be at home cooking dinner because I'm a girl, don't you?!$a\"/speak Abigail \"You're really stuck in the past, Dad... $a\"/showFrame Pierre 16/textAboveHead Pierre \"...!\"/faceDirection Abigail 2/speak Abigail \"Let's get out of here, @.$a\"/showFrame Pierre 0/move Abigail -1 0 2 true/faceDirection farmer 3/move Abigail 0 2 2/faceDirection farmer 2 true/move Abigail 0 3 2 true/faceDirection Pierre 2 true/pause 1000/pause 500/faceDirection Abigail 0/speak Abigail \"Well, are you coming or not?$u\"/pause 600/faceDirection farmer 1/pause 1000/move farmer 0 8 2 true/move Abigail 0 4 1 false/move farmer 8 0 2 true/move Abigail 8 0 2 true/textAboveHead Pierre \"Come back!\"/globalFade/viewport -4000 0/pause 400/playSound grassyStep/pause 500/playSound grassyStep/pause 300/playSound leafrustle/pause 700/playSound leafrustle/pause 700/message \"Okay, my dad won't find us here...\"/speak Abigail \"*sigh*... Can you believe my parents were ever young? They don't understand my perspective at all.$8#$b#I know, I know... they grew up in a different era, with different values. It still ticks me off sometimes, okay?$u\"/pause 1000/speak Abigail \"Well, thanks for hearing me out @.#$b#Um, now could you help untangle my hair from this bush?$h\"/pause 500/playSound grassyStep/pause 300/playSound leafrustle/pause 500/playSound grassyStep/pause 200/playSound grassyStep/pause 400/playSound leafrustle/pause 300/playSound leafrustle/pause 600/end" #!String</t>
  </si>
  <si>
    <t>831125/f Shane 1750/f Clint 500/f Emily 500/t 1000 1600/w sunny: "spring_day_ambient/-100 -100/farmer 30 87 0 Shane 30 81 1 Clint 34 81 1 Emily 35 81 3/skippable/showFrame Shane 16/move farmer 0 -5 1 true/viewport 34 82 true/pause 800/speak Shane \"Okay guys, do you remember your lines?$u\"/faceDirection Clint 3/pause 300/speak Emily \"Yes!\"/emote Clint 28/faceDirection Clint 1/pause 500/speak Shane \"Ready? Action!$u\"/pause 1500/speak Emily \"I thought we had something special... I guess I was wrong.$s\"/pause 500/speak Clint \"I... I... Uh...\"/emote Shane 12/playMusic playful/speak Shane \"Cut!\"/speak Clint \"I'm sorry!$s\"/faceDirection Clint 3/speak Clint \"It's hard to remember my lines when her face is right in front of me like that...$s\"/emote Emily 8 true/emote Shane 8/pause 500/showFrame Shane 17/pause 500/jump Shane/pause 800/speak Shane \"Oh, hey.\"/faceDirection farmer 0/speak Shane \"Check out my new camera...#$b#Joja Co. is having a video advertisement competition. The prize is 10,000g.\"/showFrame Shane 16/pause 500/emote Shane 16/showFrame Shane 17/pause 500/speak Shane \"Hey! I want you to be in this shot... okay?#$b#Just walk by Clint and Emily in the background while they're talking... It'll give the scene a little more authenticity.\"/jump farmer/pause 800/move farmer 0 2 1 false/showFrame Shane 16/move farmer 8 0 0/faceDirection Clint 1/speak Shane \"Okay... Ready?#$b#Action!$u\"/playMusic sadpiano/speak Emily \"I thought we had something special... You said you wouldn't leave me for anything. I guess that was a lie.$s\"/move farmer 0 -8 2 true/pause 500/speak Clint \"No! It's not like that... This is just something I have to do. It's very important to me.\"/playMusic none/faceDirection Clint 2/pause 1000/playMusic ragtime/faceDirection Clint 1/speak Clint \"I've just got to try new 'Joja Bluu' cola.$5#$b#It's got three times the sorbitol for a thick, sweet blast. And it's cheaper than water!$5\"/pause 600/speak Emily \"But... But... Isn't soda unhealthy? You promised me...$s\"/pause 600/speak Clint \"Have no fear, my dear. The world-class science team at Joja Headquarters have determined that 'Joja Bluu' does not cause a significant erosion of the stomach lining. So you can drink it whenever you like, as much as you like.$5#$b#The real question is... 'When will YOU turn bluu?'... *glug* *glug*... Ahh...$5\"/playMusic spring_day_ambient/speak Shane \"Cut!\"/faceDirection Clint 3/move Shane 3 0 1 false/speak Shane \"That was perfect.\"/move Shane 0 -1 1/faceDirection Clint 2 true/move Shane 5 0 0/speak Shane \"Thanks for the help. $h\"/move farmer 0 2 2/faceDirection Clint 2/pause 1000/speak Emily \"...Clint?$s\"/pause 500/faceDirection Shane 3/faceDirection farmer 3/pause 500/playSound coin/showFrame Clint 39/shake Clint 3000/pause 2000/end dialogue Shane \"What a productive day... I got some great footage.\"" #!String</t>
  </si>
  <si>
    <t>2481135/f Alex 1000/t 900 1600: "sweet/-1000 -1000/farmer 44 65 1 Alex 50 68 1/skippable/specificTemporarySprite joshDog/viewport 53 67 true/pause 3000/speak Alex \"That's a good boy, Dusty.\"/pause 2000/speak Alex \"You might be the only one around here who understands me.$s#$b#No one else has seen the kind of stuff you and I have.$s\"/faceDirection Alex 2/pause 700/emote Alex 28/playSound leafrustle/move farmer 6 0 2/pause 500/faceDirection Alex 0/jump Alex/pause 800/speak Alex \"@! Did you overhear me talking?$7\"/move farmer 0 1 2/question fork1 \"#Yes, I heard everything.#Not really... why?\"/fork didntHear/pause 500/faceDirection Alex 2/pause 1000/showFrame Alex 27/pause 600/playMusic desolate/emote Alex 28/speak Alex \"I don't really like to talk about it, but I guess I'll explain...$s\"/pause 1000/showFrame Alex 0 true/faceDirection Alex 0/pause 500/speak Alex \"Have you ever wondered why I live with my grandparents?$s#$b#You see, my father wasn't a good guy... He... Well, he ruined everything for me and my mom.$a#$b#Half the time he was gone... The other half he'd drink all night and tell me I'm worthless, that I'd never amount to anything.$a#$b#I think he resented me for being young... Bitter because he'd wasted his youth doing nothing and had gotten nowhere in life.\"/faceDirection Alex 1/speak Alex \"Well... that's my take on it, anyway. Who knows what was going on in his mind.$a\"/pause 800/speak Alex \"One day he left, and soon after that Mom got sick and passed away. I had no choice but to move in with my grandparents.$s\"/move farmer 0 1 1/pause 3000/emote Alex 40/faceDirection Alex 0/playMusic spring_day_ambient/speak Alex \"You seem like someone I can trust... That's why I'm telling you this, @. I don't want any sympathy.$s#$b#If there's one good thing about my past, it's that it made me strong.\"/pause 500/faceDirection farmer 2/pause 500/speak Alex \"Now... let me show you what Dusty will do for a barbecued steak.$h\"/faceDirection Alex 1/faceDirection farmer 1/showFrame Alex 26/specificTemporarySprite joshSteak/playSound dwop/pause 500/pause 500/speak Alex \"Ha! Look at him slobbering. I think he might like steak as much as I do.$h\"/playSound dogWhining/pause 3000/globalFade/viewport -1000 -1000/end" #!String</t>
  </si>
  <si>
    <t>didntHear: "pause 400/pause 100/faceDirection Alex 1/speak Alex \"Oh... I was talking to Dusty.#$b#He and I have a lot in common, actually.$s\"/faceDirection Alex 2/pause 1000/showFrame Alex 27/pause 600/playMusic desolate/emote Alex 28/speak Alex \"I don't usually like to talk about it... But we've been friends for a while now and I think I can trust you.$s\"/pause 1000/faceDirection Alex 0/pause 500/speak Alex \"Have you ever wondered why I live with my grandparents?$s#$b#My father wasn't a good guy... He... Well he ruined everything for me and my mom.$a#$b#Half the time he was gone... The other half he'd drink all night and tell me I'm worthless, that I'd never amount to anything.$a#$b#I think he resented me for being young... Bitter because he'd wasted his youth doing nothing and had gotten nowhere in life.$a\"/faceDirection Alex 1/speak Alex \"Well... that's my take on it, anyway. Who knows what was going on in his mind.$a\"/pause 800/speak Alex \"One day he left, and soon after that Mom got sick and passed away. I had no choice but to move in with my grandparents.$s\"/move farmer 0 1 1/pause 3000/emote Alex 40/faceDirection Alex 0/playMusic spring_day_ambient/pause 500/faceDirection farmer 2/pause 500/speak Alex \"You know what? There's no sense dwelling on this stuff... I don't want any sympathy from anyone.#$b#You have to look on the positive side of things... My childhood wasn't great, but it did make me strong. I had to be.\"/pause 1000/speak Alex \"Here, let me show you what Dusty will do for a barbecued steak.$h\"/faceDirection Alex 1/faceDirection farmer 1/showFrame Alex 26/specificTemporarySprite joshSteak/playSound dwop/pause 500/pause 500/speak Alex \"Ha! Look at him slobbering. I think he might like steak as much as I do.$h\"/playSound dogWhining/pause 3000/end" #!String</t>
  </si>
  <si>
    <t>34/f Penny 500/t 900 1400/w sunny: "50s/49 64/farmer 43 64 1 Penny 59 69 1 George 49 64 0 Gus 37 70 3 Abigail -100 -100 2/skippable/pause 700/emote George 28/pause 500/speak George \"*Sigh*... How am I going to reach that letter in the back?$s\"/move Penny -3 0 0/move Penny 0 -5 3/move Penny -3 0 3/emote Penny 16/pause 300/speed Penny 4/move Penny -3 0 3/faceDirection George 1/pause 400/showFrame Penny 20/pause 400/speak Penny \"Here, let me help you, Mr. Mullner!\"/pause 400/speed Penny 2/move Penny 0 1 3/move Penny -2 0 0/move Penny 0 -1 1/positionOffset Penny 2 0/pause 50/showFrame Penny 5/positionOffset Penny 2 0/pause 50/showFrame Penny 4/positionOffset Penny 2 0/pause 50/showFrame Penny 5/positionOffset Penny 2 0/pause 50/showFrame Penny 4/showFrame Penny 21/move George 1 0 1 true/emote George 16/positionOffset Penny 2 0/pause 50/showFrame Penny 22/positionOffset Penny 2 0/pause 50/faceDirection Penny 1/move Penny 1 0 1/pause 400/faceDirection Penny 0/playSound openBox/pause 600/faceDirection George 3/faceDirection Penny 1/speak Penny \"There you go!$h\"/pause 300/emote George 12/speak George \"Hmmph. I could've done it myself! And I can certainly move around on my own!$u#$b#How feeble do you think I am?\"/move farmer 5 0 1/pause 200/faceDirection George 3/emote George 8/faceDirection Penny 3/speak Penny \"$q 71 null#@? You were watching us?#$r 71 50 event_mail1#I was. You did a kind thing there, Penny.#$r 71 -50 event_mail2#You should've left him alone. Now he's grumpy.#$r 71 0 event_mail3#I'm just taking a walk, minding my own business.\"/pause 400/faceDirection George 2/pause 800/showFrame George 16/pause 500/emote George 28/pause 1000/faceDirection Penny 1/speak George \"*sigh*...No, no... I'm sorry, miss. I shouldn't have gotten so angry.$s\"/pause 500/faceDirection George 3/pause 400/speak George \"It was actually very kind of you to help me out.\"/pause 400/speak Penny \"That's okay, Mr. Mullner. I understand.\"/warp Abigail 44 1/pause 500/move Abigail 0 8 2 true/move George 7 0 0 false/pause 550/move Abigail -18 0 2 true/warp George -1 -1/playSound doorClose/pause 600/emote Penny 28/pause 700/faceDirection Penny 3/playMusic spring_day_ambient/pause 600/speak Penny \"$q -1 null#It must be difficult to grow old...$u#$r -1 0 event_old1#I'd rather not think about it.#$r -1 0 event_old2#It's just a different part of life.#$r -1 0 event_old3#That's why we should respect our elders.#$r -1 0 event_old4#I'd rather die young...\"/pause 500/emote Penny 40/faceDirection Penny 2/pause 500/faceDirection Penny 3/speak Penny \"Well, it was interesting talking to you, @. I should go.$u\"/showFrame Penny 20/pause 500/showFrame Penny 12/pause 900/move Penny 6 0 2 true/globalFade/viewport -1000 -1000/end" #!String</t>
  </si>
  <si>
    <t>45/f Sam 1500/t 1200 1600/w sunny: "breezy/-1000 -1000/farmer 20 93 3 Sam 12 90 2 Lewis 28 78 1/skippable/showFrame Sam 25/move Lewis 0 12 3 true/viewport 22 89 true/specificTemporarySprite samSkate1/null/pause 400/faceDirection farmer 1/showFrame Lewis 24/shake Lewis 8000/jump Lewis/showFrame Sam 35/specificTemporarySprite skateboardFly/jump Sam/pause 1000/speak Lewis \"Hey! What do you think you're doing? That's private property!$4\"/textAboveHead Lewis \"Sam!\"/pause 500/speak Sam \"Uh... Er... I... I'm sorry, sir.$8\"/showFrame Sam 4/emote Lewis 12/showFrame Lewis 12/pause 800/speak Lewis \"*sigh*... The youth these days... Sometimes I wonder if this town isn't doomed.$u\"/move farmer 0 -2 1/move farmer 6 0 1/faceDirection Sam 2/pause 500/move Lewis 0 1 3/speak Lewis \"You saw what happened, @. What do you have to say about this?\"/pause 600/question null \"#You're right, sir. Sam should respect private property.#Don't blame Sam. There's nowhere else for him to ride!#I'm staying out of this.\"/pause 500/splitSpeak Sam \"Fine! I just won't ride my skateboard ever again. Happy?$a~Exactly! If there was a park in town, I could ride there and everyone would be happy.~Hmmph. Alright.$a\"/faceDirection Lewis 2/emote Lewis 12/splitSpeak Lewis \"You're being difficult, Sam. I have no problem with you riding around town, just try not to cause any damage! It's that simple.~Hmmph. I thought you were more mature than this, @.$4~I'll let it slide this time, Sam. But I don't want to see you doing this anymore.\"/faceDirection Lewis 3/splitSpeak Lewis \"Got it?~Sam... I'm sorry I yelled at you. Just please try not to damage anything in the future. Got it?~Got it?\"/faceDirection Sam 1/pause 800/faceDirection Sam 0/emote Sam 28/pause 500/faceDirection Sam 1/speak Sam \"Yes, sir.$7\"/pause 600/move Lewis 0 -16 0 true/pause 800/faceDirection Sam 2/pause 800/speak Sam \"...Did you see that trick, though? That was rad.$u\"/faceDirection farmer 0/emote farmer 16/pause 800/end" #!String</t>
  </si>
  <si>
    <t>53/e 55/t 1500 1700: "none/-100 -100/farmer 28 57 1 Evelyn 37 58 3 Gus 30 56 2 Pam 31 56 2 Vincent 27 55 2 Jas 26 55 2 George 37 59 3 Leah 32 61 1 Shane 34 61 3 Robin 27 61 1 Demetrius 28 61 3 Emily 30 58 2 Clint 31 59 3 Harvey 34 57 2 Lewis 35 59 3 Marnie 35 58 3 Elliott 31 63 3 Maru 33 57 2 Sebastian 35 62 1 Abigail 35 63 1 Sam 36 61 2 Penny 37 62 3 Pierre 32 65 1 Caroline 33 65 3 Linus 28 64 1 Haley 28 59 1 Alex 28 58 1/specificTemporarySprite leahShow/skippable/animate LeahEx false true 100 4 5/viewport 33 60 true/move farmer 1 0 1/faceDirection Sebastian 2 true/faceDirection Alex 0 true/move farmer 1 0 1/faceDirection Sebastian 1 true/faceDirection Maru 3 true/move farmer 2 0 1/faceDirection Alex 1 true/faceDirection Maru 2 true/move farmer 0 1 2/faceDirection Shane 0 true/faceDirection Emily 2 true/move farmer 0 1 2/faceDirection Shane 3 true/move farmer 0 1 2/faceDirection Emily 0/move Shane 1 0 2/faceDirection Leah 0/speak Leah \"@! You're here!$h#$b#Okay... I guess I'd better introduce my pieces. Wish me luck!$l\"/pause 300/faceDirection Leah 2/pause 800/faceDirection Leah 1/faceDirection Leah 2/faceDirection Leah 3/faceDirection Leah 2/speak Leah \"Umm... Okay everyone!\"/faceDirection Sebastian 3 true/faceDirection Emily 1/faceDirection Demetrius 1 true/faceDirection Elliott 0/faceDirection Pierre 0 true/faceDirection Caroline 0 true/faceDirection Shane 3/faceDirection Sam 3 true/faceDirection Abigail 3/speak Leah \"Thanks for coming to my art show.$l\"/faceDirection Leah 1/speak Leah \"As some of you know, I came to this town because I wanted to draw inspiration from the beautiful surroundings.\"/faceDirection Leah 3/speak Leah \"This place really feels like home now.$h#$b#Okay. I'm going to introduce my sculptures now.\"/playMusic jaunty/move Leah -3 0 0/faceDirection farmer 3 true/faceDirection Marnie 3 true/faceDirection Linus 0 true/faceDirection Emily 3 true/faceDirection Demetrius 0/move Leah 0 -1 0/speak Leah \"I haven't named this one, yet. She started out as an exercise in human anatomy, but I ended up seeing her through to completion.#$b#Her expression is intentionally unclear... is she embarrassed, amused, pained? I'll leave that for you to decide.\"/pause 1500/move Leah 0 1 2/faceDirection Demetrius 2 true/faceDirection Haley 2 true/faceDirection farmer 2/faceDirection Emily 2 true/faceDirection Clint 2 true/pause 500/speak Leah \"This one's called 'Post-Dimensional Nullspace'. It represents the boundary of human imagination.$u#$b#The shape and color came to me vividly when I was in a 'trance state'.\"/pause 1500/move Leah 3 0 2/faceDirection Linus 1 true/faceDirection Demetrius 1 true/move Leah 0 1 1/faceDirection Haley 1/speak Leah \"I've been calling this one 'Egg Heads'. I wanted to create an animatronic humanoid statue to toy with the viewer's ability to properly attribute personhood to a physical entity. \"/pause 1500/move Leah 0 -1 0/pause 300/faceDirection Leah 2/speak Leah \"And the last one is called 'Wood Sculpture 3'. It's a celebration of my favorite sculpting material... wood.\"/faceDirection Leah 3/faceDirection Leah 1/faceDirection Leah 2/speak Leah \"Well, those are my sculptures!$l#$b#Oh! One last thing.\"/faceDirection Leah 0/speak Leah \"I'd like to say thanks to my special friend, @.#$b#He gave me the idea for this show and the courage to go through with it. I know that sounds cheesy, but it's true.^She gave me the idea for this show and the courage to go through with it. I know that sounds cheesy, but it's true.\"/faceDirection Emily 1/faceDirection Shane 3 true/faceDirection Haley 1/faceDirection Elliott 3/pause 400/speak Lewis \"I'm proud of you, Leah! Events like this really breathe life into our little town!$h\"/pause 100/textAboveHead Gus \"Great stuff!\"/faceDirection Leah 3/speak Demetrius \"I love your art, Leah! 'Post-Dimensional Nullspace' is my favorite.$h\"/textAboveHead Robin \"Great use of wood!\"/speak Penny \"Thanks for doing this!$h\"/faceDirection Leah 1/emote Leah 32/faceDirection Leah 2/speak Leah \"Thanks, everyone!$h\"/faceDirection Leah 0/emote Leah 20/pause 500/speak Lewis \"Now let's start the bidding on these wonderful art pieces... A marvelous addition to your home!$h#$b#Do I hear 5000g for the pink one?\"/jump Demetrius/mail afterArtShow/viewport move 2 0 8000/pause 5000/globalFade/viewport -1000 -1000/end dialogue Leah \"Wow! I'm exhausted.#$b#My show was a real success, wasn't it?$h\"" #!String</t>
  </si>
  <si>
    <t>639373/f Lewis 1500/f Marnie 1500/t 1900 2300/w sunny: "nightTime/68 84/farmer 65 79 1 Lewis 69 83 1 Marnie 69 84 0/skippable/pause 500/faceDirection Lewis 2/pause 200/emote Lewis 28/speak Lewis \"Marnie... we can't. If word got out, it could undermine my position of authority in the town!$s\"/pause 300/faceDirection Marnie 1/emote Marnie 12/speak Lewis \"You understand... don't you?$s\"/pause 1000/speak Marnie \"You care too much about your job, Lewis. There are other things to life, you know.$u\"/faceDirection Marnie 2/pause 500/speak Marnie \"...but yes, I understand. I guess we'll have to keep...us...a secret.$s\"/pause 600/playSound leafrustle/faceDirection Marnie 3 true/faceDirection Lewis 3 true/showFrame Lewis 24/showFrame Marnie 16/jump Lewis/jump Marnie/shake Lewis 2000/shake Marnie 2000/move farmer 4 0 2/showFrame Lewis 12/showFrame Marnie 12/faceDirection Lewis 0/faceDirection Marnie 0/emote Lewis 16/speak Marnie \"Gahh!$4\"/pause 800/speak Lewis \"$q 200 null#@...You overheard everything, didn't you?$s#$r 200 50 event_secret1#Yes... but I'll keep it a secret.#$r 201 -100 event_secret2#Yes... and I'm going to tell everyone.\"/pause 800/move Marnie 0 1 2/pause 800/faceDirection Marnie 3/faceDirection farmer 2/speak Marnie \"Why were you hiding there, anyway?$u\"/faceDirection farmer 2/pause 300/jump farmer/pause 1000/speed farmer 4/move farmer -4 0 3/speed farmer 4/move farmer 0 -2 3/speed farmer 4/move farmer -3 0 3/playSound leafrustle/pause 600/faceDirection Lewis 2/faceDirection Marnie 0/pause 300/emote Lewis 8 true/emote Marnie 8 true/pause 1000/end" #!String</t>
  </si>
  <si>
    <t>101/f Clint 1500/e 97/k 2123243/k 2123343/o Emily/t 900 1830/a 0 90: "jaunty/11 90/farmer 5 90 1 Clint 6 92 1 Emily 15 90 1 Caroline 16 90 3/move farmer 1 0 2/skippable/emote farmer 16/faceDirection Clint 0 true/emote Clint 16/speak Clint \"@!$4#$b#...You caught me.$s\"/pause 500/move farmer 0 1 2/faceDirection Clint 1/emote Clint 28/pause 500/faceDirection farmer 1/pause 200/faceDirection farmer 2/pause 800/speak Clint \"I was planning to ask Emily on a date. I was at her doorstep and everything... but then I heard her coming and I dove into this bush.$s#$b#Now I'm waiting until she's done talking with Caroline so I can sneak back into my house.$s\"/pause 800/emote farmer 12/pause 800/pause 500/faceDirection Clint 0/speak Clint \"What did you just say? You'll never upgrade your tools again if I don't ask her out?$s\"/faceDirection Clint 1/pause 1500/speak Clint \"You're a villain, @.#$b#*sigh* ...alright, I'll do it.$s\"/pause 600/move farmer 1 0 1/move Clint 0 -2 1/speak Clint \"I gotta remember that advice @ gave me in the saloon.\"/move Clint 8 0 1/stopMusic/pause 500/speak Clint \"Um... Emily?\"/pause 800/faceDirection Emily 3/pause 800/faceDirection Emily 1/speak Emily \"Sorry, Caroline. Could you excuse me for a minute?\"/pause 500/move Caroline 7 0 0/faceDirection Emily 3/pause 400/speak Emily \"Yes, Clint?\"/pause 500/faceDirection Clint 2/pause 400/faceDirection Clint 1/speak Clint \"I was wondering if you'd go w... with... tomorrow, me... *gulp*$4\"/pause 200/faceDirection Clint 3/pause 300/emote Emily 8/pause 300/faceDirection Clint 1/pause 500/jump Clint/pause 800/speak Clint \"I've got two tickets for the Grampleton Carnival tomorrow. W... Would you go with me? $4\"/jump Emily/pause 800/emote Emily 16/pause 400/playMusic musicboxsong/speak Emily \"Sure, Clint! That sounds fun!$h\"/pause 800/speak Clint \"Really? Okay! I'll pick you up at five.$h\"/speak Emily \"Okay! See you tomorrow!\"/move Emily 7 0 1/faceDirection Caroline 3/speed Clint 4/move Clint -7 0 2/faceDirection farmer 0/speak Clint \"Did you see that?! I've got a date tomorrow night!$h\"/pause 500/jump farmer/pause 1000/faceDirection Clint 1/pause 400/faceDirection Clint 2/speak Clint \"Oh man...I'm so nervous.$s\"/end dialogue Clint \"Thanks for forcing me to do that, earlier. I'm scared, but also very pleased.$h\"" #!String</t>
  </si>
  <si>
    <t>233104/f Sam 2500/t 2000 2400/w sunny/n samMessage: "nightTime/-1000 -1000/farmer 5 90 1 Sam 12 87 2 Vincent 8 22 3 Jodi 6 13 0/viewport 10 86 clamp true/skippable/move farmer 7 0 0/move farmer 0 -2 0/pause 500/speak Sam \"Hi @.#$b#I wanted to talk to you in private...\"/faceDirection Sam 1/faceDirection Sam 3/faceDirection Sam 2/shake Sam 1000/speak Sam \"It's kinda cold out here though... let's sneak into my room.$u\"/pause 800/move Sam 0 -1 0 true/move farmer 0 -1 0 true/globalFade/viewport -1000 -1000/changeLocation SamHouse/playSound thudStep/pause 500/playSound woodyStep/pause 200/playSound Ship/pause 500/playSound woodyStep/pause 400/playSound Ship/warp farmer 20 18/warp Sam 20 17/viewport 18 14 true/move Sam 0 -3 2 true/move farmer 0 -3 0 false/pause 1000/faceDirection Sam 3/faceDirection Sam 2/speak Sam \"So... @.$l#$b#I know I've been talking about nothing but the band for a while now... But I don't want you to think that's all I'm interested in.$l#$b#Um... Er... What I mean is...$u#$b#Well, I'm really happy that we've grown so close... Heh.\"/move Jodi 0 2 1 true/emote Sam 40/pause 400/speak Sam \"@... do you think of me as... just a friend?$l\"/move Jodi 6 0 0/playSound woodyStep/faceDirection Sam 3/playSound woodyStep/showFrame Sam 33/jump Sam/pause 800/speak Jodi \"Sam? I'm coming in!\"/move Sam -1 0 3/speak Sam \"Quick! Hide in the bed!$8\"/speed farmer 4/move farmer 0 -2 1/speed farmer 4/move farmer 2 0 1 true/doAction 12 14/faceDirection Sam 3 true/move Jodi 0 -2 1 false/move Jodi 2 0 1/speak Jodi \"What's wrong, Honey? Were you doing something... bad?#$b#I thought I heard some weird sounds coming from your room...\"/move Sam 0 -1 3/speak Sam \"No Mom! I was just... doing push-ups! I wanna beat Dad at arm-wrestling some day! ...heh.$8\"/emote Jodi 16/pause 300/speak Jodi \"Oh! *giggle*... That explains why you're all red and sweaty.$h#$b#Okay, well good luck. I'll see you in the morning.\"/pause 1000/speak Sam \"Goodnight, Mom.$u\"/move Jodi -2 0 2/move Jodi 0 2 0/move Jodi -10 0 2 true/faceDirection Sam 1/emote Sam 28/speak Sam \"Whew... That was close.\"$h/faceDirection farmer 3/speak Sam \"...@?\"/pause 800/question fork1 \"#Get out of the bed.#Stay put.\"/fork stayPut/move farmer -2 0 3/pause 600/faceDirection Sam 2/faceDirection Sam 1/speak Sam \"Earlier, I was trying to say... that I really like you, @. I think we could really have something special together... Know what I mean?\"/pause 900/speak Sam \"Alright, I said it.$7\"/resetVariable/emote Sam 40/question fork1 \"#Move closer to Sam.#Head for the window.\"/fork rejectSam/playMusic musicboxsong/pause 2000/animate farmer true true 150 6 7 6 8/positionOffset farmer -2 0/pause 100/positionOffset farmer -2 0/pause 100/positionOffset farmer -2 0/pause 100/positionOffset farmer -2 0/pause 100/positionOffset farmer -2 0/pause 100/positionOffset farmer -2 0/pause 100/positionOffset farmer -2 0/pause 100/positionOffset farmer -2 0/pause 100/stopAnimation farmer/showFrame Sam 35/pause 1000/showFrame Sam 38 /positionOffset Sam 4 0/animate farmer true true 100 101/pause 3000/speak Sam \"I'm going to be thinking about this night for a long time...\"/pause 1000/globalFade/viewport -1000 -1000/pause 6000/end dialogue Sam \"...$l\"" #!String</t>
  </si>
  <si>
    <t>611439/j 4/t 800 1300/w sunny/a 0 54/H: "distantBanjo/53 23/farmer 53 31 0 Lewis 53 23 0 Junimo -3000 -3000 2/broadcastEvent/pause 500/addMailReceived ccDoorUnlock/addQuest 26/skippable/move farmer 0 -3 0/emote Lewis 28 true/move farmer 0 -3 0/pause 300/faceDirection Lewis 2/pause 500/speak Lewis \"Oh, hi there.\"/pause 500/move farmer -1 0 0/move farmer 0 -2 0/faceDirection Lewis 0/pause 600/emote Lewis 40/pause 400/viewport move 0 -1 5000/speak Lewis \"What an eyesore...$s\"/pause 600/faceDirection Lewis 3/pause 500/faceDirection farmer 1/pause 400/speak Lewis \"This is the Pelican Town Community Center... or what's left of it, anyway.$s\"/pause 800/faceDirection farmer 0/pause 400/faceDirection Lewis 0/pause 200/speak Lewis \"It used to be the pride and joy of the town... always bustling with activity.\"/pause 800/faceDirection Lewis 3/pause 500/speak Lewis \"Now... just look at it. It's shameful.$s#$b#These days, the young folk would rather sit in front of the TV than engage with the community.\"/pause 800/speak Lewis \"But listen to me, I sound like an old fool.$s\"/move Lewis 0 -1 0/speak Lewis \"Joja Corporation has been hounding me to sell them the land so they can turn it into a warehouse... #$b#Pelican Town could use the money, but there's something stopping me from selling it... I guess old timers like me get attached to relics of the past... Ah well.$s#$b#If anyone else buys a Joja Co. Membership I'm just gonna go ahead and sell it.\"/pause 1000/speak Lewis \"*sigh*... Here, let's go inside... \"/move Lewis 0 -2 0/pause 300/showFrame Lewis 21/pause 300/showFrame Lewis 20/playSound openBox/pause 500/playSound doorClose/stopAnimation Lewis/warp Lewis -1 -1/move farmer 0 -3 0/playSound doorClose/warp farmer -1 -1/globalFade/viewport -1000 -1000/changeLocation CommunityCenter/warp Lewis 32 15/warp farmer 32 22/playMusic communityCenter/pause 1000/viewport 32 15 true/viewport move 0 -1 5000/move farmer 0 -10 0 true/move Lewis 0 -4 3 true/pause 5000/faceDirection Lewis 3/pause 500/emote Lewis 8/pause 500/speak Lewis \"Hmm? What's this?...#$b#I guess Vincent and Jas must've been playing in here.\"/faceDirection Lewis 2/speak Lewis \"This place is even more dilapidated than I remember.\"/pause 500/temporarySprite 29 8 5 8 50 false 1/warp Junimo 29 8/animate Junimo true true 70 28 29 30 31/playSound coin/pause 400/jump farmer/pause 500/emote Lewis 8/pause 800/speak Lewis \"What?\"/pause 500/warp Junimo -1 -1/temporarySprite 29 8 6 8 30 false 1/stopAnimation Junimo/playSound dwop/faceDirection Lewis 0/pause 1000/faceDirection Lewis 1/pause 400/faceDirection Lewis 3/pause 800/faceDirection Lewis 2/pause 600/speak Lewis \"What's the matter? Are you ill?$s\"/speed farmer 4/move farmer -2 0 0/speed farmer 4/move farmer 0 -1 0/faceDirection Lewis 3/pause 400/faceDirection farmer 2/pause 500/showFrame 96/pause 600/move Lewis 0 1 3/move Lewis -2 0 0/showFrame farmer 0/speak Lewis \"You saw something? Hmm... I wouldn't be surprised if this place was full of rats.$h\"/pause 500/temporarySprite 31 14 5 8 50 false 1/warp Junimo 31 14/animate Junimo true true 100 12 13 14 15/playSound coin/pause 400/speed farmer 4/move farmer 1 0 2/jump farmer/startJittering/showFrame 94/pause 1600/playSound dwop/temporarySprite 31 14 6 8 50 false 1/warp Junimo -1 -1/faceDirection Lewis 2/pause 1000/showFrame farmer 0/stopJittering/emote Lewis 40/animate Lewis true false 100 18/pause 900/stopAnimation Lewis/move Lewis 1 0 0/faceDirection Lewis 0/pause 500/speak Lewis \"You're worrying me, @...$s\"/pause 700/speak Lewis \"Look, I think I'm going to head home. I need some lunch.\"/pause 500/showFrame 96/move Lewis 0 3 2/pause 500/faceDirection Lewis 0/pause 500/showFrame 0/speak Lewis \"Hey. I'll keep this place unlocked from now on... maybe you can help catch that rat if you have some extra time.\"/pause 600/move Lewis 1 0 2/move Lewis 0 5 2 true/globalFade/viewport -1000 -1000/pause 500/message \"Strange...\"/pause 500/message \"I'll have to come back and explore this building further.\"/pause 800/changeLocation Town/warp farmer 52 20/pause 800/end position 52 20" #!String</t>
  </si>
  <si>
    <t>191393/Hn ccFishTank/Hn ccBulletin/Hn ccPantry/Hn ccVault/Hn ccBoilerRoom/Hn ccCraftsRoom/Hl jojaFishTank/Hl jojaPantry/Hl jojaVault/Hl jojaBoilerRoom/Hl jojaCraftsRoom/Hl JojaMember/w sunny/H: "junimoStarSong/-1000 -1000/farmer -100 -100 0 Evelyn 56 21 0 Lewis 52 33 0 Morris -2000 -2000 0 Jas 62 16 2 Vincent 46 23 1 Emily -2000 -2000 0 Gus -2000 -2000 0 Caroline -2000 -2000 2 Robin -2000 -2000 2 Demetrius -2000 -2000 0 Clint -2000 -2000 0 Pierre -2000 -2000 1 Jodi -2000 -2000 3 Gunther -2000 -2000 0 Willy -2000 -2000 0 Pam -2000 -2000 3 George -2000 -2000 2/broadcastEvent/addConversationTopic cc_Complete/specificTemporarySprite ccCelebration/animate Jas false true 90 16 17 18 19/animate Evelyn true false 500 17 18 17 19 19 19 19/viewport 53 25 true/viewport move 0 -1 8000/move Vincent 1 0 2/move Vincent 0 1 1/move Lewis 0 -9 0 true/move Vincent 8 0 0 false/pause 1000/jump Vincent/pause 1000/speed Vincent 4/move Vincent 0 15 0/pause 3000/globalFade/viewport -1000 -1000/warp Lewis 32 22/warp Jas -2000 -2000/warp Evelyn -2000 -2000/warp Vincent -2000 -2000/warp Gunther 24 17/warp Gus 5 5 0/advancedMove Gus true -2 0 4 2000 4 0 4 3000 -2 0 4 2000/warp Pam 8 9/advancedMove Pam true 3 5000 1 0 0 -4 -1 0 4 1000 1 0 0 4 -1 0/warp Emily 16 19/advancedMove Emily true 2 0 2 8000 -2 0 4 3000/warp Pierre 23 10/warp Caroline 24 9/warp Jodi 25 10/warp Willy 40 10/advancedMove Willy true 2 0 4 3000 -3 0 4 3000 1 0 4 3000/warp George 42 18/warp Robin 10 25/advancedMove Robin false 1 0 2 2000 0 -13 16 0 0 -3/warp Clint 46 13/advancedMove Clint false -1 0 4 14000 10 0 0 6 7 0 0 -5/warp Demetrius 47 5/changeLocation CommunityCenter/viewport 7 10 true/viewport move 2 0 21500/pause 6000/move Lewis 0 -12 2/pause 10000/globalFade/viewport -1000 -1000/warp farmer 32 20/move farmer 0 -9 0 true/viewport 32 10 true/pause 5000/speak Lewis \"I'm not sure how you did it, @... but the community center has never looked better!$h#$b#You've done Pelican Town a great service. Everyone in town is pleased.$h\"/pause 800/emote Lewis 32/pause 1000/speak Lewis \"As a way of saying 'Thank You', I'd like to present you with this Town's greatest honor... The Stardew Hero Award. You've earned it!$h\"/pause 1000/awardFestivalPrize hero/null/itemAboveHead hero/null/pause 1000/faceDirection farmer 0/playMusic none/message \"VOICE: Grumble... Grumble...\"/pause 500/textAboveHead Lewis \"Who's that?\"/faceDirection farmer 2 true/move Lewis 1 0 2/move Lewis 0 1 2/pause 500/speak Morris \"Sales have been plummeting! Where have all my customers gone?$u\"/playSound doorClose/warp Morris 32 23/textAboveHead Lewis \"Ah, Morris.\"/move Morris 0 -9 2/pause 500/faceDirection Morris 1/pause 500/playSound dwop/faceDirection Morris 0 true/pause 50/faceDirection Morris 3/pause 500/showFrame Morris 19/shake Morris 1000/textAboveHead Morris \"Waa..?!\"/pause 500/speak Morris \"All my customers...Here?!?$s#$b#This isn't good...$s\"/move Pierre 0 4 1/textAboveHead Pierre \"How does it feel?\"/move Pierre 4 0 1/move Pierre 4 0 1/question fork1 \"#Let's be reasonable.#Let's settle this the old-fashioned way.\"/fork Punch/showFrame Morris 12/textAboveHead Morris \"Hmmph!\"/pause 1000/speak Morris \"It's of no consequence! I'll just run a 75%-off sale and all my customers will come crawling back to me, begging for forgiveness! You'll see!$h\"/pause 1000/speak Pierre \"No...not this time...$u\"/faceDirection Pierre 3/textAboveHead Pierre \"Gather 'round, everyone!\"/pause 1500/globalFade/viewport -1000 -1000/stopAdvancedMoves/warp Demetrius 35 14/faceDirection Clint 3/faceDirection Demetrius 3 true/warp Pam 28 15/faceDirection Pam 1 true/warp Gus 28 14/faceDirection Gus 1 true/warp Robin 36 15/faceDirection Robin 3/warp Emily 29 9/faceDirection Emily 2 true/warp Willy 35 16/faceDirection Willy 3 true/warp Jodi 36 9/faceDirection Jodi 2 true/warp Caroline 35 9/faceDirection Caroline 2 true/warp Clint 37 13/faceDirection Clint 3 true/warp Gunther 30 18/warp George 28 16/faceDirection George 1 true/viewport 32 10 true/faceDirection Pierre 2/faceDirection Pierre 3/faceDirection Pierre 0/faceDirection Pierre 3/pause 1000/speak Pierre \"I remember when I first moved to Pelican Town... This building was active and vibrant.#$b#We worked together to make the town a better place. There was a real sense of community.\"/pause 1000/playMusic musicboxsong/move Pierre 0 2 3/speak Pierre \"George, you always used to do the crossword puzzle while sipping coffee in the community kitchen. Remember?\"/pause 500/faceDirection George 2/pause 500/showFrame George 16/textAboveHead George \"The good ol' days.\"/move Pierre 0 -2 0/speak Pierre \"Emily, you wove that custom banner for the Stardew Valley Fair.#$b#I remember you working on that for years!$h\"/pause 1000/speak Emily \"It... It was a lot of fun... $s\"/move Pierre 0 1 1/textAboveHead Pierre \"Willy!\"/pause 500/textAboveHead Willy \"Me?\"/pause 1000/speak Pierre \"Remember when your little crab experiment got out of hand?$h\"/pause 500/speak Willy \"Hehe... That I do. We showed up one morning and the place was crawlin' with 'em.$h\"/faceDirection Pierre 3/speak Pierre \"But Gus saved the day with a brilliant idea... A crab leg feast for the entire valley!\"/speak Gus \"I still dream of that garlic butter.\"/pause 100/textAboveHead Robin \"Mmmmm...\"/faceDirection Pierre 0/playMusic none/speak Pierre \"You see, everyone? Our community is what makes Pelican Town special.#$b#When JojaMart came to town we lost sight of that.$s#$b#But now, thanks to @, we have a second chance.#$b#I'm asking that you join me in boycotting JojaMart! We have the power to reclaim our old way of life!\"/jump Morris/showFrame Morris 19/pause 1000/textAboveHead Pierre \"Who's with me?\"/pause 3000/showFrame George 0/playMusic springtown/pause 4000/move George 1 0 1/speak George \"I've lived here too long to see this town go to ruin.#$b#You can count me in!$h\"/pause 500/shake Morris 5000/textAboveHead Demetrius \"I'm in.\"/pause 250/textAboveHead Jodi \"Boycott!\"/shake Morris 5000/faceDirection Morris 0 true/jump Morris/pause 500/textAboveHead Gus \"Me too!\"/pause 500/textAboveHead Gunther \"It's about time!\"/textAboveHead Robin \"No More Joja!\"/pause 2000/speak Morris \"I'm done for...$s\"/pause 2000/speed Morris 4/shake Morris 5000/move Morris 0 9 2/warp Morris -2000 -2000/playSound doorClose/faceDirection Robin 2 true/faceDirection Demetrius 2 true/pause 20/faceDirection Gunther 2 true/pause 30/faceDirection George 2 true/globalFade/viewport -9999 -9999/pause 4000/message \"Morris and his JojaMart cronies were never heard from again...\"/pause 2000/end position 52 20" #!String</t>
  </si>
  <si>
    <t>502261/J/w sunny/H: "sweet/-1000 -1000/farmer 53 34 0/broadcastEvent/addTemporaryActor Morris 16 32 -100 -100 2 true/pause 500/speak Morris \"There he is, everyone! Look sharp!^There she is, everyone! Look sharp!\"/specificTemporarySprite jojaCeremony/viewport 53 14 true/viewport move 0 1 8000/pause 9000/move farmer 0 -10 0/pause 4000/speak Morris \"*Ahem*...\"/pause 500/speak Morris \"Just a few short years ago, the great innovaters at Joja Headquarters came up with a new idea, the Joja Community Development Project.#$b#The project was concieved as a way to provide important construction services to the beloved communities we hold so dear...*sniff*... all while generating substantial revenue!#$b#Pelican Town, with its run-down infrastructure, was a perfect testing grounds.\"/pause 500/speak Morris \"Well, thanks to you, our Community Development Pilot Program has been a major success!#$b#From repairing old bridges, to fixing buses, to turning piles of rubble into a greenhouse, we've really turned this city around!#$b#I've also received a big promotion! Hehehe.\"/pause 1000/speak Morris \"The president of the company asked me to give you this exclusive gift as a way of saying 'thanks'.\"/playMusic none/pause 1000/awardFestivalPrize joja/null/itemAboveHead joja/null/pause 1000/globalFade/viewport -1000 -1000/end Position 52 27/end" #!String</t>
  </si>
  <si>
    <t>502969/w sunny/f Linus 50/j 7/t 2000 2400: "nightTime/-1000 -1000/farmer 72 64 1 Linus 51 58 2 George -100 -100 2 Gus -100 -100 2/skippable/specificTemporarySprite linusLights/pause 800/viewport 55 64 true/pause 1000/move Linus 0 5 1/pause 1000/animate Linus false true 500 20 21/pause 500/playSound trashcanlid/pause 1000/playSound dirtyHit/pause 1000/playSound slimeHit/pause 1000/playSound dirtyHit/pause 1600/warp George 57 64/playSound doorClose/pause 600/stopAnimation Linus/showFrame Linus 22/jump Linus/shake Linus 1000/pause 1000/speed Linus 4/move Linus 0 -1 1/speed Linus 4/move Linus 2 0 3/faceDirection George 3/pause 500/emote George 12/move farmer -14 0 3 true/speak George \"Grr... sounds like those raccoons are back again. Filthy varmints...\"/proceedPosition farmer 58 64/faceDirection George 1/pause 500/speak George \"Ah, you turned up at the right moment, son.^Ah, you turned up at the right moment, miss.#$b#Could you do an old man a favor? Could you go around the corner and scare off those raccoons for me? They've been causin' a real mess.#$b#Thanks. Make sure you give 'em a good scare so they never come back.\"/faceDirection George 0/playSound doorClose/warp George -100 -100/pause 500/move farmer -5 0 3 false/faceDirection Linus 2/faceDirection farmer 0/playMusic echos/pause 1000/showFrame Linus 19/pause 600/emote Linus 28/speak Linus \"It was me... I'm sorry.$s\"/pause 500/showFrame Linus 0/pause 800/move Linus -1 0 2/pause 800/showFrame Linus 19/pause 800/speak Linus \"I find a lot of hot, fresh food in these cans... stuff that will go to waste if I don't take it.\"/pause 500/move Linus -1 0 2/move Linus 0 2 1/faceDirection farmer 3/speak Linus \"$y 'Do you think there's something wrong with what I'm doing?_Yes, it's disgusting._Disgusting to you, maybe. To me, it's a way of life. And I haven't gotten sick yet. I only eat things that look fresh._No. It's a shame for food to go to waste._Thanks, @. I knew you were an open-minded person. I feel good about what I'm doing. I'm not harming anyone.$h_Yes, it's illegal. That's George's private property._I don't believe in 'private property'. Besides, what do you want me to do? I need this food to survive. Have a heart.$s_No, but you should get a job and stop leeching off others._*Sigh*... Not everyone's cut out for this world, @. You don't know what it's like to be me. I'm not harming anyone, I just want to live life in my own way. Is that so wrong?'\"/playMusic nightTime/pause 800/faceDirection Linus 3/pause 800/faceDirection Linus 1/speak Linus \"You can go on home. I promise I won't rummage in George's can anymore.#$b#You can tell him you scared off the raccoons for good.\"/advancedMove Linus false -3 0 0 6/viewport move -1 1 5000/pause 500/move farmer -9 0 3/warp farmer -100 -100/faceDirection Linus 3/pause 600/animate Linus true true 500 20 21/pause 1000/playSound slimeHit/pause 1000/playSound slimeHit/pause 800/warp Gus 45 71/playSound doorClose/advancedMove Gus false 0 1 3 0 0 -1/stopAnimation Linus/showFrame Linus 22/jump Linus/pause 1000/advancedMove Linus false 0 -2/proceedPosition Gus 48 71/playMusic none/speak Gus \"Wait.$u\"/faceDirection Gus 0/shake Linus 2000/pause 1000/faceDirection Linus 2/pause 800/showFrame Linus 19/move Gus 0 -2 0 false/speak Gus \"I know what you were doing, Linus.$3\"/pause 500/emote Gus 40/pause 500/speak Gus \"If you need food... just ask. I don't want anyone in Pelican Town to go hungry.\"/pause 1000/showFrame Linus 0/pause 1000/speak Gus \"Here. I've got a basket of zuchinni fritters for you. Just make sure you dip them in my spicy marinara!$h#$b#Go on... take it.\"/pause 1000/showFrame Linus 19/pause 600/globalFade/viewport -3000 -3000/end" #!String</t>
  </si>
  <si>
    <t>463391/f Emily 1000/e 471942/w sunny/z winter: "EmilyTheme/22 88/farmer -1000 -1000 2 Emily -1000 -1000 2/skippable/pause 4000/playSound doorClose/warp Emily 20 89/move Emily 0 1 2/pause 800/speak Emily \"Ah... Another beautiful day in Pelican Town.\"/pause 2000/faceDirection Emily 1/specificTemporarySprite parrots1/pause 1000/showFrame Emily 32/jump Emily/pause 1200/showFrame Emily 4/pause 600/playSound parrot/pause 800/playSound parrot/pause 600/faceDirection Emily 2 true/animate Emily false true 250 34 35/pause 3500/stopAnimation Emily/faceDirection Emily 3/pause 1000/textAboveHead Emily \"My friends!\"/pause 4000/move Emily 2 0 1/pause 800/emote Emily 8/specificTemporarySprite parrotSplat//showFrame Emily 32/shake Emily 1000/pause 1500/specificTemporarySprite parrotSlide/pause 800/speed Emily 4/move Emily 2 0 0/speak Emily \"Oh no! You poor thing!$s\"/pause 1000/playSound coin/specificTemporarySprite parrotGone/showFrame Emily 30/pause 1000/speak Emily \"Your wing's broken.$s\"/pause 1000/animate Emily false true 300 28 29 28 30/pause 3000/speak Emily \"Oh, you're a bit different than the others, aren't you? Just like me...$u\"/pause 2000/speak Emily \"Don't worry. I'll nurse you back to health, little one. Everything will be alright.$u\"/pause 2000/globalFade/viewport -3000 -3000/pause 1000/message \"Emily took the injured parrot into her home and bandaged the wing.\"/pause 800/message \"He's all set up in her room. But as a token of respect, she didn't give the bird a name.\"/pause 1000/playSound parrot/pause 1000/end" #!String</t>
  </si>
  <si>
    <t>611173/Hn pamHouseUpgrade/o Penny: "50s/71 68/farmer 66 62 2 Robin 67 66 2 Pam 71 71 0 Penny 72 71 0/skippable/move farmer 0 4 2/faceDirection Robin 3/speak Robin \"Hey @! So... what do you think?\"/move farmer 0 1 1/faceDirection Robin 2/emote farmer 32/pause 500/speak Robin \"I feel pretty good about it...#$b#In fact, it might be my finest work yet!$h\"/pause 500/faceDirection Robin 1/speak Robin \"Notice the round window... very very difficult to bend the frame like that.#$b#Oh, and the intricate carvings on the door. Took me forever. Did you notice that?\"/emote farmer 40/speak Robin \"Oh... heh. I guess I'm rambling about wood again... huh?$h\"/move Robin 0 1 3/speak Robin \"Anyway, I'm going to go talk to them... But first I have to ask...\"/question fork0 \"Do you want me to tell them you paid for this?#Yes, of course!#No, I'd rather remain anonymous\"/fork choseToBeKnown/pause 200/speak Robin \"Okay... you stay here, then.\"/pause 500/move Robin 0 1 2/move farmer 2 0 2 true/move Robin 0 3 1 false/move Robin 2 0 1/faceDirection Pam 3/move Penny 0 -1 3/move Penny -1 0 3/speak Robin \"Hi there, neighbors... that's a nice new house you got there!$4\"/pause 50/playMusic musicboxsong/speak Pam \"Robin... I... I dunno what to say...$s#$b#This is a dream come true... it's all I've ever wanted.$s\"/faceDirection Pam 2/animate Pam false true 100 25/pause 1000/animate Pam false true 150 26 27/pause 1000/speak Penny \"Robin, thank you so much...$s\"/speak Robin \"Hey, don't thank me! Someone else came up with the idea... and they paid for everything, too.\"/pause 100/stopAnimation Pam/showFrame Pam 12/faceDirection Penny 2/animate Penny false true 100 23/pause 500/speak Penny \"Then... who?$s\"/stopAnimation Pam/faceDirection Pam 3/stopAnimation Penny/faceDirection Penny 3/pause 500/faceDirection Robin 2/speak Robin \"I can't say... They insisted on remaining anonymous.$5\"/pause 500/faceDirection Penny 2/faceDirection Pam 0/faceDirection Penny 3 true/faceDirection Pam 3 true/faceDirection Robin 1/pause 300/speak Pam \"...They probably stayed anonymous so we wouldn't have to feel obligated to them.\"/faceDirection Pam 2/speak Pam \"Whoever you are... You are truly a pure angel...$s\"/pause 300/speak Robin \"Well, I wouldn't go *that* far...$4\"/jump farmer/animate farmer false true 100 94/pause 500/animate Robin false true 100 32 33/pause 2000/stopAnimation Robin/showFrame Robin 0/stopAnimation farmer/faceDirection Robin 1/faceDirection Pam 0/faceDirection Penny 2/speak Pam \"Penny, from now on we'll be like a real family... you hear?#$b#I don't wanna be so bitter all the time anymore...$s#$b#I'm gonna try to turn my life around...\"/emote Penny 20/pause 100/animate Penny false true 200 0 1 2 3/positionOffset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500/positionOffset Penny 0 8/animate Penny false true 100 39/warp Pam -100 -100/playSound coin/pause 3000/fade/viewport -2000 -2000/pause 400/playMusic none/addConversationTopic pamHouseUpgradeAnonymous/pause 1000/end" #!String</t>
  </si>
  <si>
    <t>choseToBeKnown: "pause 200/addConversationTopic pamHouseUpgrade/speak Robin \"Okay... let's go.\"/pause 500/move Robin 0 1 2/move farmer 0 3 2 true/move Robin 0 3 1 false/move Robin 2 0 1/move farmer 3 0 1/faceDirection Pam 3/move Penny 0 -1 3/move Penny -1 0 3/speak Robin \"Hi there, neighbors... that's a nice new house you got there!$4\"/pause 250/playMusic musicboxsong/speak Pam \"Robin... I... I dunno what to say...$s#$b#This is a dream come true... it's all I've ever wanted.$s\"/faceDirection Pam 2/animate Pam false true 100 25/pause 1000/animate Pam false true 150 26 27/pause 1000/speak Penny \"Robin, thank you so much...$s\"/speak Robin \"Hey, don't thank me! This was @'s idea... And he paid for the whole thing, too!^Hey don't thank me! This was @'s idea... And she paid for the whole thing, too!\"/pause 100/stopAnimation Pam/showFrame Pam 12/pause 500/speak Penny \"@... This is absolutely incredible...$7#$b#I... I don't know what else to say...$s\"/stopAnimation Pam/faceDirection Pam 3/stopAnimation Penny/faceDirection Penny 3/pause 300/speak Pam \"This must have cost a fortune, @...$s#$b#...To be honest, this is kind of embarrassing. How can I ever repay you for this?$4\"/pause 300/question fork1 \"...#It's a gift... no repayment needed.#You can start by treating Penny better...\"/fork itsagift/pause 500/faceDirection Pam 2/showFrame Pam 25/pause 250/faceDirection Penny 2/speak Pam \"...I'm sorry.$s\"/pause 500/speak Pam \"I'll do whatever you say...$s\"/pause 500/animate Robin false true 150 34 35/pause 500/speak Penny \"Mom...$s\"/faceDirection Pam 0/speak Penny \"Don't worry... I understand why you get angry sometimes. Your life hasn't been so easy...$s\"/stopAnimation Robin/faceDirection Robin 1/speak Pam \"Thanks, kid.$h#$b#From now on we'll be like a real family... you hear?#$b#I don't wanna be so bitter all the time anymore...$s#$b#I'm gonna try to turn my life around...\"/emote Penny 20/pause 100/animate Penny false true 200 0 1 2 3/positionOffset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500/positionOffset Penny 0 8/animate Penny false true 100 39/warp Pam -100 -100/playSound coin/pause 3000/fade/viewport -2000 -2000/pause 400/playMusic none/pause 1000/end" #!String</t>
  </si>
  <si>
    <t>itsagift: "pause 200/pause 500/faceDirection Pam 2/showFrame Pam 25/pause 250/faceDirection Penny 2/speak Pam \"Then... I'll just have to swallow my pride...\"/pause 500/speak Pam \"*ahem*... Thank you, @.$s\"/pause 500/speak Penny \"Mom...$s\"/faceDirection Pam 0/speak Penny \"Don't worry... @ just wants to make us happy. No one in Pelican Town looks down on us for being poor.$s\"/faceDirection Robin 1/pause 500/speak Pam \"...We aren't 'poor' anymore, kid... put that thought out of your mind!#$b#From now on we'll be like a real family... you hear?#$b#I don't wanna be so bitter all the time anymore...$s#$b#I'm gonna try to turn my life around...\"/emote Penny 20/pause 100/animate Penny false true 200 0 1 2 3/positionOffset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500/positionOffset Penny 0 8/animate Penny false true 100 39/warp Pam -100 -100/playSound coin/pause 3000/fade/viewport -2000 -2000/pause 400/playMusic none/pause 1000/end" #!String</t>
  </si>
  <si>
    <t>611173/Hn pamHouseUpgrade: "50s/71 68/farmer 66 62 2 Robin 67 66 2 Pam 71 71 0 Penny 72 71 0/skippable/move farmer 0 4 2/faceDirection Robin 3/speak Robin \"Hey @! So... what do you think?\"/move farmer 0 1 1/faceDirection Robin 2/emote farmer 32/pause 500/speak Robin \"I feel pretty good about it...#$b#In fact, it might be my finest work yet!$h\"/pause 500/faceDirection Robin 1/speak Robin \"Notice the round window... very very difficult to bend the frame like that.#$b#Oh, and the intricate carvings on the door. Took me forever. Did you notice that?\"/emote farmer 40/speak Robin \"Oh... heh. I guess I'm rambling about wood again... huh?$h\"/move Robin 0 1 3/speak Robin \"Anyway, I'm going to go talk to them... But first I have to ask...\"/question fork0 \"Do you want me to tell them you paid for this?#Yes, of course!#No, I'd rather remain anonymous\"/fork choseToBeKnown_pennySpouse/pause 200/speak Robin \"Okay... you stay here, then.\"/pause 500/move Robin 0 1 2/move farmer 2 0 2 true/move Robin 0 3 1 false/move Robin 2 0 1/faceDirection Pam 3/move Penny 0 -1 3/move Penny -1 0 3/speak Robin \"Hi there, neighbors... that's a nice new house you got there!$4\"/pause 50/playMusic musicboxsong/speak Pam \"Robin... I... I dunno what to say...$s#$b#This is a dream come true... it's all I've ever wanted.$s\"/faceDirection Pam 2/animate Pam false true 100 25/pause 1000/animate Pam false true 150 26 27/pause 1000/speak Penny \"Robin, thank you so much...$s\"/speak Robin \"Hey, don't thank me! Someone else came up with the idea... and they paid for everything, too.\"/pause 100/stopAnimation Pam/showFrame Pam 12/faceDirection Penny 2/animate Penny false true 100 23/pause 500/speak Penny \"Then... who?$s\"/stopAnimation Pam/faceDirection Pam 3/stopAnimation Penny/faceDirection Penny 3/pause 500/faceDirection Robin 2/speak Robin \"I can't say... They insisted on remaining anonymous.$5\"/pause 500/faceDirection Penny 2/faceDirection Pam 0/faceDirection Penny 3 true/faceDirection Pam 3 true/faceDirection Robin 1/pause 300/speak Pam \"...They probably stayed anonymous so we wouldn't have to feel obligated to them.\"/faceDirection Pam 2/speak Pam \"Whoever you are... You are truly a pure angel...$s\"/pause 300/speak Robin \"Well, I wouldn't go *that* far...$4\"/jump farmer/animate farmer false true 100 94/pause 500/animate Robin false true 100 32 33/pause 2000/stopAnimation Robin/showFrame Robin 0/stopAnimation farmer/faceDirection Robin 1/faceDirection Pam 0/faceDirection Penny 2/speak Pam \"Penny, I'm sorry you had to grow up in squalor... But I'm so happy you've found a good home. We both have, now.#$b#I'm going to try my best to live a good life, now...$s\"/emote Penny 20/pause 100/animate Penny false true 200 0 1 2 3/positionOffset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500/positionOffset Penny 0 8/animate Penny false true 100 39/warp Pam -100 -100/playSound coin/pause 3000/fade/viewport -2000 -2000/pause 400/playMusic none/addConversationTopic pamHouseUpgradeAnonymous/pause 1000/end" #!String</t>
  </si>
  <si>
    <t>choseToBeKnown_pennySpouse: "pause 200/addConversationTopic pamHouseUpgrade/speak Robin \"Okay... let's go.\"/pause 500/move Robin 0 1 2/move farmer 0 3 2 true/move Robin 0 3 1 false/move Robin 2 0 1/move farmer 3 0 1/faceDirection Pam 3/move Penny 0 -1 3/move Penny -1 0 3/speak Robin \"Hi there, neighbors... that's a nice new house you got there!$4\"/pause 250/playMusic musicboxsong/speak Pam \"Robin... I... I dunno what to say...$s#$b#This is a dream come true... it's all I've ever wanted.$s\"/faceDirection Pam 2/animate Pam false true 100 25/pause 1000/animate Pam false true 150 26 27/pause 1000/speak Penny \"@? What are you doing here?\"/speak Robin \"What, you didn't tell your wife about this, @?$u\"/faceDirection Robin 0/faceDirection farmer 2/pause 100/faceDirection Robin 1/speak Robin \"@ came up with this idea and paid for the whole thing!\"/faceDirection farmer 1/stopAnimation Pam/showFrame Pam 12/pause 500/speak Penny \"@... you didn't need to do this...#$b#But, thank you. This means a lot to me.$s\"/stopAnimation Pam/faceDirection Pam 3/stopAnimation Penny/faceDirection Penny 3/pause 300/speak Pam \"This must have cost a fortune, @...$s#$b#...To be honest, this is kind of embarrassing. How can I ever repay you for this?$4\"/pause 300/question fork1 \"...#You're my 'Mom'!. No repayment needed!#You can start by treating Penny better...\"/fork itsagift_pennySpouse/pause 500/faceDirection Pam 2/showFrame Pam 25/pause 250/faceDirection Penny 2/speak Pam \"...I'm sorry.$s\"/pause 500/speak Pam \"I'll do whatever you say...$s\"/pause 500/animate Robin false true 150 34 35/pause 500/speak Penny \"Mom...$s\"/faceDirection Pam 0/speak Penny \"Don't worry... I understand why you get angry sometimes. Your life hasn't been so easy...$s\"/stopAnimation Robin/faceDirection Robin 1/speak Pam \"Thanks, kid.$h#$b#From now on we'll be like a real family... you hear?#$b#I don't wanna be so bitter all the time anymore...$s#$b#I'm gonna try to turn my life around...\"/emote Penny 20/pause 100/animate Penny false true 200 0 1 2 3/positionOffset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500/positionOffset Penny 0 8/animate Penny false true 100 39/warp Pam -100 -100/playSound coin/pause 3000/fade/viewport -2000 -2000/pause 400/playMusic none/pause 1000/end" #!String</t>
  </si>
  <si>
    <t>itsagift_pennySpouse: "pause 200/pause 500/faceDirection Pam 2/showFrame Pam 25/pause 250/faceDirection Penny 2/speak Pam \"Then... I'll just have to swallow my pride...\"/pause 500/speak Pam \"*ahem*... Thank you, @.$s\"/pause 500/speak Penny \"Mom...$s\"/faceDirection Pam 0/speak Penny \"Don't worry, Mom... we just want to make you happy. No one in Pelican Town looks down on us for being poor.$s\"/faceDirection Robin 1/pause 500/speak Pam \"...I ain't 'poor' anymore, kid... put that thought out of your mind!#$b#From now on we'll be like a real family... you hear?#$b#I don't wanna be so bitter all the time anymore...$s#$b#I'm gonna try to turn my life around...\"/emote Penny 20/pause 100/animate Penny false true 200 0 1 2 3/positionOffset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50/positionOffset Penny 0 2/pause 500/positionOffset Penny 0 8/animate Penny false true 100 39/warp Pam -100 -100/playSound coin/pause 3000/fade/viewport -2000 -2000/pause 400/playMusic none/pause 1000/end" #!String</t>
  </si>
  <si>
    <t>Trailer:</t>
  </si>
  <si>
    <t>35/f Penny 1000/p Penny: "50s/-1000 -1000/farmer -30 30 0 Penny 12 7 0 Pam -100 -100 0/skippable/specificTemporarySprite pennyMess/viewport 12 7 true/pause 1000/speak Penny \"Ughh... It's so dirty in here.$s\"/pause 500/warp farmer 12 9/playSound doorClose/pause 500/faceDirection Penny 2/pause 500/emote Penny 16/pause 300/speak Penny \"@! Um... Sorry that it's such a mess. I was about to clean up.$u\"/pause 500/move farmer 0 -1 0/pause 600/emote Penny 32/pause 300/speak Penny \"You'll help me? You really mean it?$h\"/pause 500/faceDirection Penny 1/faceDirection farmer 1/speak Penny \"Okay, you can get started over there. I'll clean the kitchen.\"/move farmer 2 0 1/move farmer 0 -2 1/move farmer 1 0 1/move Penny -1 0 0/animate Penny false true 100 24 25/animate farmer false true 100 35/pause 200/playSound dwop/removeSprite 16 6/pause 200/move Penny -1 0 0/animate Penny false true 100 24 25/stopAnimation farmer/faceDirection farmer 0/pause 1200/stopAnimation Penny/removeSprite 10 5/playSound dwop/move Penny -1 0 0/animate Penny false true 100 24 25/pause 900/animate farmer false true 100 41/pause 300/playSound dwop/removeSprite 15 5/stopAnimation farmer/pause 1400/stopAnimation Penny/move Penny 1 0 0/pause 800/warp Pam 12 9/playSound doorClose/stopMusic/move Pam 0 -1 0/faceDirection Penny 2/faceDirection farmer 3/faceDirection Pam 1/pause 500/faceDirection Pam 3/speak Pam \"Whaddya think you're doing?!$u\"/faceDirection Pam 1/faceDirection Pam 3/faceDirection Pam 0/speak Pam \"Stop it! I had everything just the way I like it!$u\"/move Penny 2 0 2/pause 500/emote Penny 28/pause 500/speak Penny \"Mom, the house is a total mess. @ and I were just trying to tidy things up a bit.#$b#*sniff* *sniff*... Were you at the saloon just now? You smell like beer...$s\"/pause 300/move Pam -1 0 3/emote Pam 12/pause 400/speak Pam \"It's none of your damn business where I go!$4\"/pause 500/speak Penny \"It IS my business! I don't want you destroying yourself!$a#$b#Don't you realize your choices have an effect on me? Stop being so selfish!$a\"/faceDirection Pam 0/shake Pam 5000/pause 600/speak Pam \"Selfish? I put a roof over your head and clothes on your back and you call me selfish!? You ungrateful little...$u\"/pause 500/emote farmer 28/pause 500/faceDirection Pam 1/faceDirection Penny 1/move farmer -2 0 2/move farmer 0 2 3/pause 500/speak Pam \"You'd better go. I'm sorry you had to see this, kid.$4\"/pause 500/move farmer -1 0 2/move farmer 0 1 2/pause 500/faceDirection farmer 0/faceDirection Penny 2/pause 700/faceDirection farmer 2/pause 500/warp farmer -40 -40/playSound doorClose/pause 500/move Pam 0 -1 1/pause 300/faceDirection Penny 3/speak Pam \"He's a nice young man...^She's a nice young lady...\"/speak Pam \"But I don't want you tellin' others to clean up my house! It's embarrassing! You understand?$4\"/pause 300/faceDirection Penny 2/pause 600/showFrame Penny 23/pause 700/speak Penny \"...Yes, mother.$s\"/pause 1000/mail PennyCleanTrailer/end warpOut" #!String</t>
  </si>
  <si>
    <t>36/f Penny 1500/p Penny: "musicboxsong/9 7/farmer -30 30 0 Penny 9 7 0/skippable/pause 1000/playSound doorClose/warp farmer 12 9/pause 400/faceDirection Penny 2/pause 300/speak Penny \"@, you came at a good time!#$b#I'm just about finished cooking a new recipe I invented!$h\"/pause 400/move farmer 0 -2 3/faceDirection Penny 1/move farmer -2 0 3/speak Penny \"Let me just finish up real quick.\"/pause 200/faceDirection Penny 0/pause 200/animate Penny false true 120 29 30/playSound crafting/pause 320/playSound crafting/pause 320/playSound crafting/pause 320/playSound crafting/pause 320/stopAnimation Penny/pause 500/playSound openBox/showFrame Penny 29/pause 400/playSound furnace/showFrame Penny 30/pause 1500/playSound clank/faceDirection Penny 0/pause 500/faceDirection Penny 1 true/showFrame Penny 28/speak Penny \"Here, give that a little taste.\"/pause 800/faceDirection farmer 2/farmerEat 200/showFrame Penny 4/pause 2500/stopAnimation farmer/pause 500/playSound gulp/animate farmer false true 350 104 105/pause 500/specificTemporarySprite pennyCook/pause 1500/faceDirection farmer 2/pause 500/speak Penny \"$q 72 null#...well?#$r 72 50 event_cook1#(Lie) Mmm! That was delicious!#$r 73 -50 event_cook2#Uh... can I get the rest to go?#$r 73 0 event_cook3#Well it's definitely unique... how did you get it so rubbery?\"/pause 500/speak Penny \"$p 72#Hey, since you're the first person to try it, I'm going to name this one 'Chili de @'.$h|Well, I guess this recipe was a failure...$s\"/stopAnimation farmer/faceDirection farmer 3/pause 600/speak Penny \"Um... so how about we watch a movie or something?\"/pause 500/move farmer 5 0 0 true/move Penny 5 0 0 true/globalFade/viewport -1000 -1000/end dialogue Penny \"Thanks for being my taste-tester.$h\"" #!String</t>
  </si>
  <si>
    <t>Trailer_big:</t>
  </si>
  <si>
    <t>503180/f Pam 2250/A pamHouseUpgrade/A pamHouseUpgradeAnonymous/Hn pamHouseUpgrade: "shaneTheme/-1000 -1000/farmer 18 11 1 Pam 25 9 1/skippable/specificTemporarySprite pamYobaStatue/viewport 25 9 true/move farmer 6 0 1/move farmer 0 -1 1/faceDirection Pam 2/pause 300/speak Pam \"Hey, kid...\"/faceDirection Pam 1/pause 500/speak Pam \"You caught me prayin'...\"/pause 500/move farmer 3 0 0/move farmer 0 -1 3/pause 500/speak Pam \"This here's my new 'Sign Of The Vessel' statue.#$b#...Ordered it from Joja.com with free 2-day shipping. Don't tell Pierre.\"/pause 1000/faceDirection Pam 2/pause 400/faceDirection Pam 3/pause 500/faceDirection Pam 2/pause 500/faceDirection Pam 1/speak Pam \"...I've been settling in to the new house. It's really a great place. Feels like home already. I really do appreciate this new comfort.$h\"/pause 500/faceDirection Pam 2/pause 1000/showFrame Pam 25/pause 1000/animate Pam false true 250 26 27/pause 400/emote farmer 8/pause 500/textAboveHead Pam \"Oh, Sorry...\"/pause 1000/stopAnimation Pam/pause 950/speak Pam \"*sniff*... It's just...$s#$b#...I should be so happy...$s\"/showFrame Pam 0/faceDirection Pam 1/speak Pam \"...But I haven't been able to cut back on the beer... I haven't changed at all...$s\"/pause 500/emote farmer 28/pause 500/speak Pam \"For a long time, now... I've felt like there's something missing from my life, @... $s#$b#I always thought it was about money... Just bein' poor... ya know? So I figured gettin' this house would solve everything. But ...it didn't.$s#$b#So that's... That's why I ordered this statue.\"/pause 1000/question fork0 \"Say something to Pam:#I'm glad you're feeling hopeful#Sorry Pam, but Yoba isn't real...\"/fork positive/friendship Pam -1000/pause 500/speak Pam \"That ain't funny! ...I pour my heart out to you and that's how you respond? What in the void is wrong with you?$u\"/faceDirection Pam 3/shake Pam 10000/emote Pam 12/pause 1000/speak Pam \"I don't care what you say... I have faith in Yoba! Plenty of us do! Now get out.$4\"/pause 1000/move farmer 0 1 3/move farmer -6 0 3 true/end" #!String</t>
  </si>
  <si>
    <t>positive: "pause 100/emote farmer 56/pause 500/speak Pam \"Hah! Well, look at me! I'm gettin' real sappy in my old age, aren't I?  ...hehehe.$h\"/pause 1000/move Pam 0 1 1/move Pam 2 0 0/faceDirection farmer 2/viewport move 1 0 7000/textAboveHead Pam \"Thanks for lendin' an ear, kid\"/pause 5000/end" #!String</t>
  </si>
  <si>
    <t>WizardHouse:</t>
  </si>
  <si>
    <t>112/n seenJunimoNote: "WizardSong/-1000 -1000/farmer 8 24 0 Wizard 10 15 2 Junimo -2000 -2000 2/skippable/addConversationTopic cc_Begin/showFrame Wizard 20/viewport 8 18 true/move farmer 0 -3 0/pause 2000/speak Wizard \"Ah... Come in.\"/pause 800/animate Wizard false false 100 20 21 22 0/playSound dwop/pause 1000/stopAnimation Wizard/move Wizard -2 0 3 false/move Wizard 0 2 2/pause 1500/speak Wizard \"I am Rasmodius... Seeker of the arcane truths.#$b#Mediary between physical and ethereal.#$b#Master of the seven elementals.#$b#Keeper of the sacred cha-... you get the point.\"/pause 1000/move Wizard 0 1 2/speak Wizard \"And you... @. The one whose arrival I have long foreseen.\"/pause 1500/speak Wizard \"Here, I'd like to show you something.\"/pause 500/faceDirection Wizard 1/playMusic none/pause 800/speak Wizard \"Behold!\"/playMusic clubloop/pause 1000/showFrame Wizard 19/playSound wand/screenFlash .8/warp Junimo 10 17/specificTemporarySprite junimoCage/pause 3000/shake Junimo 800/playSound junimoMeep1/pause 1000/shake Junimo 800/playSound junimoMeep1/pause 1000/faceDirection Wizard 1 true/showFrame Wizard 4/pause 2000/shake Junimo 800/playSound junimoMeep1/pause 1000/speak Wizard \"You've seen one before, haven't you?\"/move Wizard 0 -1 1/pause 1000/shake Junimo 800/playSound junimoMeep1/pause 1000/speak Wizard \"They call themselves the 'Junimos'...#$b#Mysterious spirits, these ones... For some reason, they refuse to speak with me.\"/pause 1000/playSound dwop/faceDirection Wizard 2 true/showFrame Wizard 16/pause 500/playSound wand/screenFlash .8/warp Junimo -3000 -3000/specificTemporarySprite junimoCageGone/playMusic WizardSong/pause 1000/showFrame Wizard 0/pause 500/speak Wizard \"I'm not sure why they've moved into the community center, but you have no reason to fear them.\"/pause 1000/move farmer 0 -1 0/emote farmer 48/pause 1000/speak Wizard \"Hmmm? You found a golden scroll written in an unknown language?#$b#Most interesting...\"/move Wizard 0 1 2/speak Wizard \"Stay here. I'm going to see for myself. I'll return shortly.\"/pause 1000/playSound shwip/faceDirection Wizard 3 true/pause 50/faceDirection Wizard 0 true/pause 50/faceDirection Wizard 1 true/pause 50/faceDirection Wizard 2 true/pause 50/showFrame Wizard 16/pause 500/playSound wand/warp Wizard -3000 -3000/specificTemporarySprite wizardWarp/pause 2000/faceDirection farmer 1/faceDirection farmer 3/faceDirection farmer 0/pause 2000/playSound dwop/faceDirection Wizard 0 true/faceDirection farmer 1 true/pause 50/faceDirection farmer 2/pause 1500/playSound doorClose/warp Wizard 8 24/faceDirection farmer 2 true/showFrame farmer 94/startJittering/move Wizard 0 -1 0/stopJittering/showFrame farmer 0/move Wizard 0 -2 0/speak Wizard \"I found the note...\"/move Wizard -2 0 3/pause 800/speak Wizard \"The language is obscure, but I was able to decipher it:\"/pause 1000/message \"We, the Junimo, are happy to aid you. In return, we ask for gifts of the valley. If you are one with the forest then you will see the true nature of this scroll.\"/pause 500/move Wizard 0 -2 3/faceDirection farmer 3 true/move Wizard -3 0 2/pause 1000/showFrame Wizard 18/emote Wizard 40/speak Wizard \"Hmm... 'One with the forest'... What do they mean?\"/pause 1000/speak Wizard \"...*sniff*...*sniff*...\"/pause 1500/showFrame Wizard 0/jump Wizard/pause 800/speak Wizard \"Ah-hah!$h\"/pause 800/faceDirection Wizard 1/speak Wizard \"Come here!$h\"/pause 500/move farmer -2 0 0/move farmer 0 -1 3/move farmer -2 0 3/move Wizard -1 0 2/move farmer -1 0 2/pause 500/speak Wizard \"My cauldron is bubbling with ingredients from the forest.$h#$b#Baby fern, moss grub, caramel-top toadstool... Can you smell it?$h\"/pause 500/showFrame Wizard 18/showFrame 96/pause 1000/speak Wizard \"Here. Drink up. Let the essence of the forest permeate your body.$h\"/pause 800/emote farmer 28/showFrame Wizard 19/pause 800/showFrame farmer 90/pause 1000/farmerEat 184/pause 4000/playSound gulp/animate farmer false true 350 104 105/pause 4000/specificTemporarySprite farmerForestVision/pause 7000/pause 19500/globalFade .008/specificTemporarySprite junimoCageGone2/viewport -1000 -1000/playMusic none/pause 2000/playSound reward/pause 300/message \"You've gained the power of forest magic! Now you can decipher the true meaning of the junimo scrolls.\"/end warpOut" #!String</t>
  </si>
  <si>
    <t>418172/n hasPickedUpMagicInk: "WizardSong/2 14/farmer 3 14 3 Wizard 1 14 1/skippable/pause 1000/speak Wizard \"You've found my ink! Excellent.\"/move Wizard 1 0 1/pause 1000/speak Wizard \"Er...\"/faceDirection Wizard 2/pause 500/showFrame Wizard 18/pause 500/speak Wizard \"Did you... happen to see my ex-wife?#$b#No? Well, what about her house...?#$b#Do you think she lives alone? Or...$h\"/pause 500/showFrame Wizard 0/emote Wizard 12/pause 500/faceDirection Wizard 3/pause 500/speak Wizard \"...Actually, don't tell me... I don't want to know.\"/pause 500/pause 500/faceDirection Wizard 2/pause 500/speak Wizard \"Anyway... you must be wondering about your reward. Here...\"/move Wizard -1 0 1/pause 800/faceDirection Wizard 2/pause 1000/showFrame Wizard 16/pause 800/specificTemporarySprite arcaneBook/playSound fireball/shake Wizard 500/pause 4000/faceDirection farmer 0/faceDirection Wizard 1/faceDirection Wizard 0/pause 500/speak Wizard \"It's a book of summoning.#$b#The arcane potential is immense... but I'll make it simple for you.#$b#By using this book, you can summon magic buildings directly to your farm.#$b#I think you'll find it useful.\"/pause 500/faceDirection farmer 3/faceDirection Wizard 1/speak Wizard \"Oh, I almost forgot to say... ahem... Thank you.\"/pause 1000/emote farmer 32/pause 800/end" #!String</t>
  </si>
  <si>
    <t>Woods:</t>
  </si>
  <si>
    <t>2123343/e 2111294/t 2200 2540/w sunny/F/D Emily: "nightTime/-1000 -1000/farmer 29 14 3 Emily 26 14 1/specificTemporarySprite EmilyCamping/viewport 27 12 true/pause 5000/faceDirection Emily 2/pause 1000/faceDirection Emily 3/pause 1500/faceDirection Emily 2 true/pause 50/faceDirection Emily 1/pause 1000/speak Emily \"Well, this is fun, isn't it?\"/pause 500/faceDirection farmer 2/pause 500/faceDirection Emily 2/pause 1000/speak Emily \"Kind of spooky, actually...$u\"/pause 1000/playSound grunt/pause 800/faceDirection Emily 0/emote Emily 8/pause 500/faceDirection farmer 0/move Emily 0 -1 1/move Emily 1 0 2/faceDirection farmer 3/move farmer 0 -1 3/move farmer -1 0 2/pause 2000/shake Emily 2000/pause 1500/speak Emily \"Heh... it's chilly out here...$4\"/pause 1000/faceDirection Emily 1/pause 500/faceDirection Emily 2/pause 500/animate Emily false true 250 52 53/pause 250/playSound dwop/positionOffset Emily 4 0/pause 250/pause 250/playSound dwop/positionOffset Emily 4 0/pause 250/pause 250/playSound dwop/positionOffset Emily 4 0/pause 250/pause 250/playSound dwop/positionOffset Emily 4 0/pause 250/pause 250/playSound dwop/positionOffset Emily 4 0/pause 250/pause 250/playSound dwop/positionOffset Emily 4 0/pause 250/pause 250/playSound dwop/positionOffset Emily 4 0/pause 250/pause 250/playSound dwop/positionOffset Emily 4 0/pause 250/stopAnimation Emily/pause 3000/showFrame Emily 55/pause 1000/eyes 1 -8500/pause 2000/emote farmer 32/pause 500/pause 1000/playSound leafrustle/pause 2000/addTemporaryActor Bear 32 32 23 4 2 true character/playSound leafrustle/pause 1000/move Bear 0 7 2/pause 1000/animate Bear false true 500 16 17/pause 500/playSound rabbit/pause 1000/playSound rabbit/pause 500/stopAnimation Bear/pause 1000/shake Bear 1000/playSound grunt/faceDirection farmer 3 true/faceDirection Emily 3 true/pause 1200/showFrame Emily 26/showFrame farmer 0/faceDirection farmer 2 true/showFrame farmer 94/jump Emily/jump farmer/pause 100/positionOffset Emily -4 0/pause 100/positionOffset Emily -4 0/pause 100/positionOffset Emily -4 0/pause 100/positionOffset Emily -4 0/pause 100/positionOffset Emily -4 0/pause 100/jump Bear/positionOffset Emily -4 0/pause 400/speed Emily 4/speed farmer 4/move Emily 0 -1 0/warp Emily -1000 -1000/playSound Ship/move farmer 0 -1 0/warp farmer -1000 -1000/playSound Ship/specificTemporarySprite shakeTent/pause 1000/specificTemporarySprite stopShakeTent/pause 1000/move Bear 0 1 2/pause 500/animate Bear false true 500 16 17/pause 500/playSound rabbit/pause 1000/playSound rabbit/pause 500/stopAnimation Bear/pause 500/faceDirection Bear 1/pause 1000/playSound grunt/shake Bear 500/pause 700/move Bear -4 0 2/move Bear 0 3 2/move Bear -3 0 3/warp Bear -1000 -1000/playSound leafrustle/pause 1000/speak Emily \"A bear! I hope he's not hungry... $6\"/pause 1000/specificTemporarySprite shakeTent/playSound grassyStep/pause 500/specificTemporarySprite stopShakeTent/pause 500/specificTemporarySprite shakeTent/playSound grassyStep/pause 500/specificTemporarySprite stopShakeTent/pause 500/speak Emily \"Oh... the other sleeping bag is still outside...$u#$b#No way am I going back out there!$6\"/pause 2000/speak Emily \"Um.. @? You don't mind sharing a sleeping bag with me, do you?$4\"/pause 2000/specificTemporarySprite shakeTent/playSound grassyStep/pause 500/specificTemporarySprite stopShakeTent/pause 500/specificTemporarySprite shakeTent/playSound grassyStep/pause 500/specificTemporarySprite stopShakeTent/pause 500/specificTemporarySprite shakeTent/playSound grassyStep/pause 500/specificTemporarySprite stopShakeTent/pause 1200/specificTemporarySprite shakeTent/playSound grassyStep/pause 500/specificTemporarySprite stopShakeTent/pause 1000/playSound woodyHit/pause 3500/globalFade/viewport -2000 -2000/pause 1000/mail EmilyDoneCamping/end newDay" #!String</t>
  </si>
  <si>
    <t>2120303/S 23/i 724/t 600 1900: "nightTime/-1000 -1000/farmer 25 17 3/removeQuest 29/removeItem 724/addTemporaryActor Bear 32 32 11 17 2 true character/faceDirection Bear 1/viewport 11 17 clamp true/move farmer -6 0 3/pause 1000/startJittering/emote farmer 28/pause 1000/stopJittering/pause 500/animate Bear false true 500 16 17/pause 500/playSound rabbit/pause 1000/playSound rabbit/pause 500/stopAnimation Bear/speak Bear \"That smell... come closer...$2\"/pause 1000/move farmer -5 0 3/pause 1000/faceDirection Bear 2/pause 1000/speak Bear \"Heh... It's not every day I get to speak to a human. Looks like you've got a little 'forest magic' in you...$3\"/pause 100/jump Bear/pause 1000/faceDirection Bear 1/speak Bear \"Now... about my note... Did you bring the good stuff?\"/pause 1000/animate farmer true true 100 35/playSound coin/addObject 13 17 724/pause 500/animate Bear false true 500 16 17/pause 500/stopAnimation farmer/playSound rabbit/pause 1000/playSound rabbit/pause 500/stopAnimation Bear/shake Bear 2000/pause 500/removeTemporarySprites/speak Bear \"HOoOoOoooh... that smell... this is really sweet stuff!$h#$b#...it's my favorite sauce... it makes me very happy.$h\"/pause 1000/emote Bear 20/animate Bear false true 200 4 5 6 7/pause 50/positionOffset Bear 4 0/pause 100/positionOffset Bear 4 0/pause 100/positionOffset Bear 4 0/pause 100/positionOffset Bear 4 0/pause 100/positionOffset Bear 4 0/pause 100/positionOffset Bear 4 0/pause 100/positionOffset Bear 4 0/pause 100/positionOffset Bear 4 0/pause 100/positionOffset Bear 4 0/pause 100/positionOffset Bear 4 0/pause 100/positionOffset Bear 4 0/pause 100/positionOffset Bear 4 0/pause 100/positionOffset Bear 4 0/pause 100/positionOffset Bear 4 0/pause 100/positionOffset Bear 4 0/pause 100/positionOffset Bear 4 0/stopAnimation Bear/pause 500/playSound dwop/animate farmer true true 100 6/pause 100/positionOffset farmer 2 0/playSound dwop/animate farmer true true 100 7/pause 100/positionOffset farmer 2 0/playSound dwop/animate farmer true true 100 6/pause 100/positionOffset farmer 2 0/playSound dwop/animate farmer true true 100 7/pause 100/positionOffset farmer 2 0/playSound dwop/animate farmer true true 100 6/pause 100/positionOffset farmer 2 0/playSound dwop/animate farmer true true 100 7/pause 100/positionOffset farmer 2 0/playSound dwop/animate farmer true true 100 6/pause 100/positionOffset farmer 2 0/playSound dwop/animate farmer true true 100 7/pause 100/positionOffset farmer 2 0/stopAnimation farmer/pause 1000/speak Bear \"...You've made a friend today, @.\"/pause 1000/animate Bear false true 200 4 5 6 7/pause 50/positionOffset Bear 4 0/pause 100/positionOffset Bear 4 0/pause 100/positionOffset Bear 4 0/pause 100/positionOffset Bear 4 0/pause 100/positionOffset Bear 4 0/pause 100/positionOffset Bear 4 0/pause 100/positionOffset Bear 4 0/stopAnimation Bear/pause 250/playSound dwop/animate farmer true true 100 6/pause 100/positionOffset farmer 2 0/playSound dwop/animate farmer true true 100 7/pause 100/positionOffset farmer 2 0/playSound dwop/animate farmer true true 100 6/pause 100/positionOffset farmer 2 0/playSound dwop/animate farmer true true 100 7/pause 100/positionOffset farmer 2 0/playSound dwop/animate farmer true true 100 6/pause 100/positionOffset farmer 2 0/playSound dwop/animate farmer true true 100 7/pause 100/positionOffset farmer 2 0/playSound dwop/animate farmer true true 100 6/pause 100/positionOffset farmer 2 0/playSound dwop/animate farmer true true 100 7/pause 100/positionOffset farmer 2 0/stopAnimation farmer/pause 1000/speak Bear \"I've got something special I want to show you...\"/pause 500/animate Bear false true 400 8 9 10 11/pause 400/playSound grassyStep/pause 400/playSound grassyStep/pause 400/playSound grassyStep/pause 400/playSound grassyStep/pause 400/playSound grassyStep/pause 400/playSound grassyStep/pause 400/playSound grassyStep/pause 400/playSound grassyStep/pause 400/stopAnimation Bear/fade/viewport -1000 -1000/pause 2000/message \"The bear left you with his special knowledge...\"/pause 1000/playSound reward/message \"Salmonberries and Blackberries are now worth 3x the gold!\"/end" #!String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</si>
</sst>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29">
    <font>
      <sz val="10.0"/>
      <color rgb="FF000000"/>
      <name val="Arial"/>
    </font>
    <font>
      <b/>
    </font>
    <font/>
    <font>
      <name val="Arial"/>
    </font>
    <font>
      <u/>
      <color rgb="FF0000FF"/>
    </font>
    <font>
      <u/>
      <color rgb="FF0000FF"/>
      <name val="Arial"/>
    </font>
    <font>
      <i/>
      <name val="Arial"/>
    </font>
    <font>
      <color rgb="FF000000"/>
      <name val="Arial"/>
    </font>
    <font>
      <sz val="24.0"/>
    </font>
    <font>
      <sz val="18.0"/>
      <name val="Merriweather"/>
    </font>
    <font>
      <sz val="9.0"/>
      <name val="Cambria"/>
    </font>
    <font>
      <name val="Cambria"/>
    </font>
    <font>
      <b/>
      <sz val="9.0"/>
      <name val="Cambria"/>
    </font>
    <font>
      <b/>
      <name val="Cambria"/>
    </font>
    <font>
      <sz val="24.0"/>
      <name val="Cambria"/>
    </font>
    <font>
      <sz val="9.0"/>
      <color rgb="FF000000"/>
      <name val="Cambria"/>
    </font>
    <font>
      <color rgb="FF000000"/>
    </font>
    <font>
      <u/>
      <sz val="9.0"/>
      <color rgb="FF0000FF"/>
      <name val="Cambria"/>
    </font>
    <font>
      <sz val="14.0"/>
      <name val="Cambria"/>
    </font>
    <font>
      <b/>
      <sz val="12.0"/>
      <name val="Cambria"/>
    </font>
    <font>
      <color rgb="FF434343"/>
    </font>
    <font>
      <b/>
      <name val="Arial"/>
    </font>
    <font>
      <u/>
      <color rgb="FF434343"/>
    </font>
    <font>
      <sz val="36.0"/>
      <name val="Courier New"/>
    </font>
    <font>
      <u/>
      <sz val="9.0"/>
      <color rgb="FF0000FF"/>
      <name val="Cambria"/>
    </font>
    <font>
      <u/>
      <sz val="9.0"/>
      <color rgb="FF0000FF"/>
      <name val="Cambria"/>
    </font>
    <font>
      <b/>
      <sz val="24.0"/>
      <name val="Courier New"/>
    </font>
    <font>
      <b/>
      <sz val="24.0"/>
      <name val="Consolas"/>
    </font>
    <font>
      <b/>
      <i/>
      <name val="Cambria"/>
    </font>
  </fonts>
  <fills count="8">
    <fill>
      <patternFill patternType="none"/>
    </fill>
    <fill>
      <patternFill patternType="lightGray"/>
    </fill>
    <fill>
      <patternFill patternType="solid">
        <fgColor rgb="FFB4A7D6"/>
        <bgColor rgb="FFB4A7D6"/>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20124D"/>
        <bgColor rgb="FF20124D"/>
      </patternFill>
    </fill>
    <fill>
      <patternFill patternType="solid">
        <fgColor rgb="FFCFE2F3"/>
        <bgColor rgb="FFCFE2F3"/>
      </patternFill>
    </fill>
  </fills>
  <borders count="19">
    <border/>
    <border>
      <right/>
    </border>
    <border>
      <bottom style="medium">
        <color rgb="FF000000"/>
      </bottom>
    </border>
    <border>
      <bottom style="thin">
        <color rgb="FF000000"/>
      </bottom>
    </border>
    <border>
      <bottom style="hair">
        <color rgb="FF000000"/>
      </bottom>
    </border>
    <border>
      <left style="hair">
        <color rgb="FF000000"/>
      </left>
      <right style="hair">
        <color rgb="FF000000"/>
      </right>
      <top style="hair">
        <color rgb="FF000000"/>
      </top>
    </border>
    <border>
      <left style="hair">
        <color rgb="FF000000"/>
      </left>
      <right style="hair">
        <color rgb="FF000000"/>
      </right>
    </border>
    <border>
      <bottom style="thin">
        <color rgb="FF666666"/>
      </bottom>
    </border>
    <border>
      <bottom style="thin">
        <color rgb="FF434343"/>
      </bottom>
    </border>
    <border>
      <right style="hair">
        <color rgb="FF434343"/>
      </right>
      <bottom style="double">
        <color rgb="FF666666"/>
      </bottom>
    </border>
    <border>
      <bottom style="double">
        <color rgb="FF666666"/>
      </bottom>
    </border>
    <border>
      <left style="double">
        <color rgb="FF666666"/>
      </left>
    </border>
    <border>
      <right style="thin">
        <color rgb="FF666666"/>
      </right>
    </border>
    <border>
      <left style="double">
        <color rgb="FF666666"/>
      </left>
      <bottom style="thin">
        <color rgb="FF666666"/>
      </bottom>
    </border>
    <border>
      <right style="double">
        <color rgb="FF666666"/>
      </right>
    </border>
    <border>
      <right style="hair">
        <color rgb="FF434343"/>
      </right>
    </border>
    <border>
      <left style="hair">
        <color rgb="FF666666"/>
      </left>
      <top style="hair">
        <color rgb="FF666666"/>
      </top>
    </border>
    <border>
      <top style="hair">
        <color rgb="FF666666"/>
      </top>
    </border>
    <border>
      <bottom style="dotted">
        <color rgb="FF666666"/>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164" xfId="0" applyAlignment="1" applyFont="1" applyNumberFormat="1">
      <alignment horizontal="left" readingOrder="0"/>
    </xf>
    <xf borderId="0" fillId="2" fontId="1" numFmtId="49" xfId="0" applyAlignment="1" applyFont="1" applyNumberFormat="1">
      <alignment horizontal="left" readingOrder="0"/>
    </xf>
    <xf borderId="0" fillId="3" fontId="2" numFmtId="0" xfId="0" applyAlignment="1" applyFill="1" applyFont="1">
      <alignment readingOrder="0"/>
    </xf>
    <xf borderId="0" fillId="3" fontId="2" numFmtId="20" xfId="0" applyAlignment="1" applyFont="1" applyNumberFormat="1">
      <alignment readingOrder="0"/>
    </xf>
    <xf borderId="0" fillId="3" fontId="3" numFmtId="49" xfId="0" applyAlignment="1" applyFont="1" applyNumberFormat="1">
      <alignment readingOrder="0" vertical="bottom"/>
    </xf>
    <xf borderId="0" fillId="3" fontId="2" numFmtId="49" xfId="0" applyAlignment="1" applyFont="1" applyNumberFormat="1">
      <alignment readingOrder="0"/>
    </xf>
    <xf borderId="0" fillId="3" fontId="4" numFmtId="0" xfId="0" applyAlignment="1" applyFont="1">
      <alignment readingOrder="0"/>
    </xf>
    <xf borderId="0" fillId="3" fontId="3" numFmtId="0" xfId="0" applyAlignment="1" applyFont="1">
      <alignment readingOrder="0" vertical="bottom"/>
    </xf>
    <xf borderId="0" fillId="3" fontId="3" numFmtId="20" xfId="0" applyAlignment="1" applyFont="1" applyNumberFormat="1">
      <alignment readingOrder="0" vertical="bottom"/>
    </xf>
    <xf borderId="0" fillId="4" fontId="3" numFmtId="0" xfId="0" applyAlignment="1" applyFill="1" applyFont="1">
      <alignment readingOrder="0" vertical="bottom"/>
    </xf>
    <xf borderId="0" fillId="5" fontId="3" numFmtId="0" xfId="0" applyAlignment="1" applyFill="1" applyFont="1">
      <alignment readingOrder="0" vertical="bottom"/>
    </xf>
    <xf borderId="0" fillId="3" fontId="2" numFmtId="0" xfId="0" applyFont="1"/>
    <xf borderId="0" fillId="3" fontId="3" numFmtId="0" xfId="0" applyAlignment="1" applyFont="1">
      <alignment vertical="bottom"/>
    </xf>
    <xf borderId="0" fillId="3" fontId="3" numFmtId="164" xfId="0" applyAlignment="1" applyFont="1" applyNumberFormat="1">
      <alignment vertical="bottom"/>
    </xf>
    <xf borderId="0" fillId="3" fontId="3" numFmtId="20" xfId="0" applyAlignment="1" applyFont="1" applyNumberFormat="1">
      <alignment vertical="bottom"/>
    </xf>
    <xf borderId="0" fillId="3" fontId="5" numFmtId="0" xfId="0" applyAlignment="1" applyFont="1">
      <alignment readingOrder="0" vertical="bottom"/>
    </xf>
    <xf borderId="0" fillId="0" fontId="3" numFmtId="0" xfId="0" applyAlignment="1" applyFont="1">
      <alignment vertical="bottom"/>
    </xf>
    <xf borderId="0" fillId="5" fontId="3" numFmtId="20" xfId="0" applyAlignment="1" applyFont="1" applyNumberFormat="1">
      <alignment vertical="bottom"/>
    </xf>
    <xf borderId="0" fillId="5" fontId="3" numFmtId="49" xfId="0" applyAlignment="1" applyFont="1" applyNumberFormat="1">
      <alignment vertical="bottom"/>
    </xf>
    <xf borderId="0" fillId="5" fontId="3" numFmtId="0" xfId="0" applyAlignment="1" applyFont="1">
      <alignment vertical="bottom"/>
    </xf>
    <xf borderId="0" fillId="5" fontId="3" numFmtId="0" xfId="0" applyAlignment="1" applyFont="1">
      <alignment vertical="bottom"/>
    </xf>
    <xf borderId="0" fillId="0" fontId="3" numFmtId="20" xfId="0" applyAlignment="1" applyFont="1" applyNumberFormat="1">
      <alignment vertical="bottom"/>
    </xf>
    <xf borderId="0" fillId="0" fontId="3" numFmtId="49" xfId="0" applyAlignment="1" applyFont="1" applyNumberFormat="1">
      <alignment vertical="bottom"/>
    </xf>
    <xf borderId="0" fillId="0" fontId="3" numFmtId="0" xfId="0" applyAlignment="1" applyFont="1">
      <alignment vertical="bottom"/>
    </xf>
    <xf borderId="0" fillId="0" fontId="6" numFmtId="0" xfId="0" applyAlignment="1" applyFont="1">
      <alignment readingOrder="0" vertical="bottom"/>
    </xf>
    <xf borderId="0" fillId="2" fontId="1" numFmtId="0" xfId="0" applyAlignment="1" applyFont="1">
      <alignment horizontal="left" readingOrder="0" shrinkToFit="0" wrapText="0"/>
    </xf>
    <xf borderId="0" fillId="2" fontId="1" numFmtId="49" xfId="0" applyAlignment="1" applyFont="1" applyNumberFormat="1">
      <alignment horizontal="left" readingOrder="0" shrinkToFit="0" wrapText="0"/>
    </xf>
    <xf borderId="0" fillId="2" fontId="1" numFmtId="49" xfId="0" applyAlignment="1" applyFont="1" applyNumberFormat="1">
      <alignment horizontal="left" readingOrder="0" shrinkToFit="0" wrapText="0"/>
    </xf>
    <xf borderId="0" fillId="0" fontId="3" numFmtId="0" xfId="0" applyAlignment="1" applyFont="1">
      <alignment horizontal="right" readingOrder="0" shrinkToFit="0" vertical="bottom" wrapText="0"/>
    </xf>
    <xf borderId="0" fillId="0" fontId="3" numFmtId="49" xfId="0" applyAlignment="1" applyFont="1" applyNumberFormat="1">
      <alignment readingOrder="0" shrinkToFit="0" vertical="bottom" wrapText="0"/>
    </xf>
    <xf borderId="0" fillId="0" fontId="3" numFmtId="49" xfId="0" applyAlignment="1" applyFont="1" applyNumberFormat="1">
      <alignment horizontal="right" readingOrder="0" shrinkToFit="0" vertical="bottom" wrapText="0"/>
    </xf>
    <xf borderId="0" fillId="0" fontId="3" numFmtId="49" xfId="0" applyAlignment="1" applyFont="1" applyNumberFormat="1">
      <alignment shrinkToFit="0" vertical="bottom" wrapText="0"/>
    </xf>
    <xf borderId="0" fillId="0" fontId="3" numFmtId="49" xfId="0" applyAlignment="1" applyFont="1" applyNumberFormat="1">
      <alignment shrinkToFit="0" vertical="bottom" wrapText="0"/>
    </xf>
    <xf borderId="0" fillId="0" fontId="3" numFmtId="0" xfId="0" applyAlignment="1" applyFont="1">
      <alignment readingOrder="0" shrinkToFit="0" vertical="bottom" wrapText="0"/>
    </xf>
    <xf borderId="1" fillId="0" fontId="3" numFmtId="49" xfId="0" applyAlignment="1" applyBorder="1" applyFont="1" applyNumberFormat="1">
      <alignment vertical="bottom"/>
    </xf>
    <xf borderId="0" fillId="0" fontId="1" numFmtId="0" xfId="0" applyAlignment="1" applyFont="1">
      <alignment horizontal="left" readingOrder="0"/>
    </xf>
    <xf borderId="0" fillId="2" fontId="1" numFmtId="49" xfId="0" applyAlignment="1" applyFont="1" applyNumberFormat="1">
      <alignment horizontal="right" readingOrder="0"/>
    </xf>
    <xf borderId="0" fillId="0" fontId="3" numFmtId="0" xfId="0" applyAlignment="1" applyFont="1">
      <alignment readingOrder="0" vertical="bottom"/>
    </xf>
    <xf borderId="0" fillId="0" fontId="3" numFmtId="0" xfId="0" applyAlignment="1" applyFont="1">
      <alignment vertical="bottom"/>
    </xf>
    <xf borderId="0" fillId="0" fontId="3" numFmtId="49" xfId="0" applyAlignment="1" applyFont="1" applyNumberFormat="1">
      <alignment horizontal="right" vertical="bottom"/>
    </xf>
    <xf borderId="0" fillId="0" fontId="3" numFmtId="49" xfId="0" applyAlignment="1" applyFont="1" applyNumberFormat="1">
      <alignment vertical="bottom"/>
    </xf>
    <xf borderId="1" fillId="0" fontId="3" numFmtId="0" xfId="0" applyAlignment="1" applyBorder="1" applyFont="1">
      <alignment readingOrder="0" shrinkToFit="0" vertical="bottom" wrapText="0"/>
    </xf>
    <xf borderId="0" fillId="0" fontId="3" numFmtId="49" xfId="0" applyAlignment="1" applyFont="1" applyNumberFormat="1">
      <alignment readingOrder="0" vertical="bottom"/>
    </xf>
    <xf borderId="1" fillId="5" fontId="3" numFmtId="0" xfId="0" applyAlignment="1" applyBorder="1" applyFont="1">
      <alignment readingOrder="0" vertical="bottom"/>
    </xf>
    <xf borderId="1" fillId="4" fontId="3" numFmtId="0" xfId="0" applyAlignment="1" applyBorder="1" applyFont="1">
      <alignment readingOrder="0" vertical="bottom"/>
    </xf>
    <xf borderId="0" fillId="4" fontId="3" numFmtId="0" xfId="0" applyAlignment="1" applyFont="1">
      <alignment vertical="bottom"/>
    </xf>
    <xf borderId="0" fillId="4" fontId="3" numFmtId="0" xfId="0" applyAlignment="1" applyFont="1">
      <alignment vertical="bottom"/>
    </xf>
    <xf borderId="0" fillId="0" fontId="3" numFmtId="49" xfId="0" applyAlignment="1" applyFont="1" applyNumberFormat="1">
      <alignment horizontal="right" readingOrder="0" vertical="bottom"/>
    </xf>
    <xf borderId="0" fillId="0" fontId="7" numFmtId="0" xfId="0" applyAlignment="1" applyFont="1">
      <alignment readingOrder="0" vertical="bottom"/>
    </xf>
    <xf borderId="0" fillId="0" fontId="3" numFmtId="0" xfId="0" applyAlignment="1" applyFont="1">
      <alignment readingOrder="0" vertical="bottom"/>
    </xf>
    <xf borderId="0" fillId="0" fontId="3" numFmtId="49" xfId="0" applyAlignment="1" applyFont="1" applyNumberFormat="1">
      <alignment horizontal="right" readingOrder="0" vertical="bottom"/>
    </xf>
    <xf borderId="0" fillId="0" fontId="3" numFmtId="49" xfId="0" applyAlignment="1" applyFont="1" applyNumberFormat="1">
      <alignment readingOrder="0" vertical="bottom"/>
    </xf>
    <xf borderId="1" fillId="5" fontId="3" numFmtId="0" xfId="0" applyAlignment="1" applyBorder="1" applyFont="1">
      <alignment vertical="bottom"/>
    </xf>
    <xf borderId="1" fillId="4" fontId="3" numFmtId="0" xfId="0" applyAlignment="1" applyBorder="1" applyFont="1">
      <alignment vertical="bottom"/>
    </xf>
    <xf borderId="0" fillId="0" fontId="3" numFmtId="0" xfId="0" applyAlignment="1" applyFont="1">
      <alignment readingOrder="0" vertical="bottom"/>
    </xf>
    <xf borderId="0" fillId="0" fontId="2" numFmtId="0" xfId="0" applyAlignment="1" applyFont="1">
      <alignment readingOrder="0"/>
    </xf>
    <xf borderId="2" fillId="6" fontId="2" numFmtId="0" xfId="0" applyBorder="1" applyFill="1" applyFont="1"/>
    <xf borderId="2" fillId="6" fontId="8" numFmtId="0" xfId="0" applyAlignment="1" applyBorder="1" applyFont="1">
      <alignment readingOrder="0" shrinkToFit="0" wrapText="0"/>
    </xf>
    <xf borderId="2" fillId="6" fontId="2" numFmtId="0" xfId="0" applyAlignment="1" applyBorder="1" applyFont="1">
      <alignment shrinkToFit="0" wrapText="0"/>
    </xf>
    <xf borderId="3" fillId="7" fontId="2" numFmtId="0" xfId="0" applyBorder="1" applyFill="1" applyFont="1"/>
    <xf borderId="3" fillId="7" fontId="9" numFmtId="0" xfId="0" applyAlignment="1" applyBorder="1" applyFont="1">
      <alignment readingOrder="0" shrinkToFit="0" wrapText="0"/>
    </xf>
    <xf borderId="3" fillId="7" fontId="2" numFmtId="0" xfId="0" applyAlignment="1" applyBorder="1" applyFont="1">
      <alignment shrinkToFit="0" wrapText="0"/>
    </xf>
    <xf borderId="0" fillId="5" fontId="2" numFmtId="0" xfId="0" applyFont="1"/>
    <xf borderId="1" fillId="5" fontId="10" numFmtId="0" xfId="0" applyAlignment="1" applyBorder="1" applyFont="1">
      <alignment readingOrder="0" shrinkToFit="0" vertical="bottom" wrapText="0"/>
    </xf>
    <xf borderId="0" fillId="5" fontId="11" numFmtId="0" xfId="0" applyAlignment="1" applyFont="1">
      <alignment readingOrder="0" shrinkToFit="0" vertical="bottom" wrapText="0"/>
    </xf>
    <xf borderId="0" fillId="5" fontId="11" numFmtId="0" xfId="0" applyFont="1"/>
    <xf borderId="1" fillId="5" fontId="12" numFmtId="0" xfId="0" applyAlignment="1" applyBorder="1" applyFont="1">
      <alignment readingOrder="0" shrinkToFit="0" vertical="bottom" wrapText="0"/>
    </xf>
    <xf borderId="0" fillId="5" fontId="13" numFmtId="0" xfId="0" applyAlignment="1" applyFont="1">
      <alignment readingOrder="0" shrinkToFit="0" vertical="bottom" wrapText="0"/>
    </xf>
    <xf borderId="0" fillId="5" fontId="10" numFmtId="0" xfId="0" applyFont="1"/>
    <xf borderId="0" fillId="5" fontId="10" numFmtId="0" xfId="0" applyAlignment="1" applyFont="1">
      <alignment readingOrder="0" shrinkToFit="0" vertical="bottom" wrapText="0"/>
    </xf>
    <xf borderId="0" fillId="5" fontId="10" numFmtId="0" xfId="0" applyAlignment="1" applyFont="1">
      <alignment horizontal="center" readingOrder="0" vertical="center"/>
    </xf>
    <xf borderId="0" fillId="5" fontId="10" numFmtId="0" xfId="0" applyAlignment="1" applyFont="1">
      <alignment readingOrder="0"/>
    </xf>
    <xf borderId="0" fillId="5" fontId="14" numFmtId="0" xfId="0" applyAlignment="1" applyFont="1">
      <alignment readingOrder="0"/>
    </xf>
    <xf borderId="0" fillId="5" fontId="12" numFmtId="2" xfId="0" applyAlignment="1" applyFont="1" applyNumberFormat="1">
      <alignment readingOrder="0"/>
    </xf>
    <xf borderId="0" fillId="5" fontId="15" numFmtId="0" xfId="0" applyFont="1"/>
    <xf borderId="0" fillId="5" fontId="10" numFmtId="0" xfId="0" applyAlignment="1" applyFont="1">
      <alignment readingOrder="0" shrinkToFit="0" vertical="bottom" wrapText="0"/>
    </xf>
    <xf borderId="0" fillId="5" fontId="16" numFmtId="0" xfId="0" applyAlignment="1" applyFont="1">
      <alignment readingOrder="0"/>
    </xf>
    <xf borderId="0" fillId="5" fontId="16" numFmtId="0" xfId="0" applyFont="1"/>
    <xf borderId="1" fillId="5" fontId="10" numFmtId="0" xfId="0" applyAlignment="1" applyBorder="1" applyFont="1">
      <alignment readingOrder="0" shrinkToFit="0" vertical="bottom" wrapText="0"/>
    </xf>
    <xf borderId="1" fillId="5" fontId="17" numFmtId="0" xfId="0" applyAlignment="1" applyBorder="1" applyFont="1">
      <alignment readingOrder="0" shrinkToFit="0" vertical="bottom" wrapText="0"/>
    </xf>
    <xf borderId="0" fillId="5" fontId="11" numFmtId="0" xfId="0" applyAlignment="1" applyFont="1">
      <alignment readingOrder="0" shrinkToFit="0" vertical="bottom" wrapText="0"/>
    </xf>
    <xf borderId="0" fillId="5" fontId="2" numFmtId="0" xfId="0" applyAlignment="1" applyFont="1">
      <alignment readingOrder="0"/>
    </xf>
    <xf borderId="0" fillId="5" fontId="1" numFmtId="0" xfId="0" applyAlignment="1" applyFont="1">
      <alignment horizontal="right" readingOrder="0"/>
    </xf>
    <xf borderId="0" fillId="5" fontId="2" numFmtId="165" xfId="0" applyAlignment="1" applyFont="1" applyNumberFormat="1">
      <alignment readingOrder="0"/>
    </xf>
    <xf borderId="4" fillId="5" fontId="2" numFmtId="0" xfId="0" applyBorder="1" applyFont="1"/>
    <xf borderId="4" fillId="5" fontId="14" numFmtId="0" xfId="0" applyAlignment="1" applyBorder="1" applyFont="1">
      <alignment horizontal="center" readingOrder="0"/>
    </xf>
    <xf borderId="5" fillId="3" fontId="14" numFmtId="0" xfId="0" applyAlignment="1" applyBorder="1" applyFont="1">
      <alignment horizontal="center" readingOrder="0"/>
    </xf>
    <xf borderId="6" fillId="0" fontId="2" numFmtId="0" xfId="0" applyBorder="1" applyFont="1"/>
    <xf borderId="7" fillId="3" fontId="18" numFmtId="0" xfId="0" applyAlignment="1" applyBorder="1" applyFont="1">
      <alignment readingOrder="0"/>
    </xf>
    <xf borderId="0" fillId="3" fontId="18" numFmtId="0" xfId="0" applyAlignment="1" applyFont="1">
      <alignment readingOrder="0"/>
    </xf>
    <xf borderId="8" fillId="3" fontId="18" numFmtId="0" xfId="0" applyAlignment="1" applyBorder="1" applyFont="1">
      <alignment readingOrder="0"/>
    </xf>
    <xf borderId="8" fillId="3" fontId="2" numFmtId="0" xfId="0" applyBorder="1" applyFont="1"/>
    <xf borderId="9" fillId="3" fontId="2" numFmtId="0" xfId="0" applyBorder="1" applyFont="1"/>
    <xf borderId="10" fillId="3" fontId="2" numFmtId="0" xfId="0" applyBorder="1" applyFont="1"/>
    <xf borderId="9" fillId="3" fontId="2" numFmtId="0" xfId="0" applyAlignment="1" applyBorder="1" applyFont="1">
      <alignment readingOrder="0"/>
    </xf>
    <xf borderId="11" fillId="3" fontId="2" numFmtId="0" xfId="0" applyBorder="1" applyFont="1"/>
    <xf borderId="12" fillId="3" fontId="2" numFmtId="0" xfId="0" applyBorder="1" applyFont="1"/>
    <xf borderId="11" fillId="3" fontId="2" numFmtId="0" xfId="0" applyAlignment="1" applyBorder="1" applyFont="1">
      <alignment readingOrder="0"/>
    </xf>
    <xf borderId="0" fillId="3" fontId="1" numFmtId="0" xfId="0" applyAlignment="1" applyFont="1">
      <alignment horizontal="right" readingOrder="0"/>
    </xf>
    <xf borderId="0" fillId="3" fontId="19" numFmtId="0" xfId="0" applyAlignment="1" applyFont="1">
      <alignment readingOrder="0"/>
    </xf>
    <xf borderId="0" fillId="3" fontId="11" numFmtId="49" xfId="0" applyAlignment="1" applyFont="1" applyNumberFormat="1">
      <alignment readingOrder="0"/>
    </xf>
    <xf borderId="0" fillId="3" fontId="11" numFmtId="0" xfId="0" applyAlignment="1" applyFont="1">
      <alignment readingOrder="0"/>
    </xf>
    <xf borderId="0" fillId="3" fontId="2" numFmtId="0" xfId="0" applyAlignment="1" applyFont="1">
      <alignment horizontal="right"/>
    </xf>
    <xf borderId="0" fillId="3" fontId="11" numFmtId="0" xfId="0" applyFont="1"/>
    <xf borderId="0" fillId="3" fontId="11" numFmtId="49" xfId="0" applyFont="1" applyNumberFormat="1"/>
    <xf borderId="11" fillId="3" fontId="20" numFmtId="0" xfId="0" applyAlignment="1" applyBorder="1" applyFont="1">
      <alignment readingOrder="0"/>
    </xf>
    <xf borderId="0" fillId="3" fontId="21" numFmtId="0" xfId="0" applyAlignment="1" applyFont="1">
      <alignment horizontal="right" readingOrder="0" vertical="bottom"/>
    </xf>
    <xf borderId="0" fillId="3" fontId="3" numFmtId="0" xfId="0" applyAlignment="1" applyFont="1">
      <alignment horizontal="right" vertical="bottom"/>
    </xf>
    <xf borderId="0" fillId="3" fontId="13" numFmtId="0" xfId="0" applyAlignment="1" applyFont="1">
      <alignment readingOrder="0"/>
    </xf>
    <xf borderId="0" fillId="3" fontId="22" numFmtId="0" xfId="0" applyAlignment="1" applyFont="1">
      <alignment horizontal="left" readingOrder="0"/>
    </xf>
    <xf borderId="0" fillId="3" fontId="20" numFmtId="0" xfId="0" applyAlignment="1" applyFont="1">
      <alignment horizontal="right" readingOrder="0"/>
    </xf>
    <xf borderId="0" fillId="3" fontId="13" numFmtId="49" xfId="0" applyAlignment="1" applyFont="1" applyNumberFormat="1">
      <alignment readingOrder="0"/>
    </xf>
    <xf borderId="13" fillId="3" fontId="3" numFmtId="0" xfId="0" applyAlignment="1" applyBorder="1" applyFont="1">
      <alignment vertical="bottom"/>
    </xf>
    <xf borderId="14" fillId="3" fontId="3" numFmtId="0" xfId="0" applyAlignment="1" applyBorder="1" applyFont="1">
      <alignment vertical="bottom"/>
    </xf>
    <xf borderId="0" fillId="3" fontId="2" numFmtId="165" xfId="0" applyAlignment="1" applyFont="1" applyNumberFormat="1">
      <alignment readingOrder="0"/>
    </xf>
    <xf borderId="4" fillId="3" fontId="2" numFmtId="0" xfId="0" applyBorder="1" applyFont="1"/>
    <xf borderId="4" fillId="3" fontId="14" numFmtId="0" xfId="0" applyAlignment="1" applyBorder="1" applyFont="1">
      <alignment horizontal="center" readingOrder="0"/>
    </xf>
    <xf borderId="6" fillId="3" fontId="2" numFmtId="0" xfId="0" applyBorder="1" applyFont="1"/>
    <xf borderId="0" fillId="3" fontId="11" numFmtId="49" xfId="0" applyAlignment="1" applyFont="1" applyNumberFormat="1">
      <alignment readingOrder="0" vertical="top"/>
    </xf>
    <xf borderId="0" fillId="3" fontId="11" numFmtId="49" xfId="0" applyAlignment="1" applyFont="1" applyNumberFormat="1">
      <alignment vertical="top"/>
    </xf>
    <xf borderId="0" fillId="3" fontId="11" numFmtId="0" xfId="0" applyAlignment="1" applyFont="1">
      <alignment readingOrder="0" vertical="top"/>
    </xf>
    <xf borderId="0" fillId="0" fontId="1" numFmtId="0" xfId="0" applyAlignment="1" applyFont="1">
      <alignment horizontal="right" readingOrder="0"/>
    </xf>
    <xf borderId="0" fillId="0" fontId="2" numFmtId="165" xfId="0" applyAlignment="1" applyFont="1" applyNumberFormat="1">
      <alignment readingOrder="0"/>
    </xf>
    <xf borderId="1" fillId="5" fontId="10" numFmtId="0" xfId="0" applyAlignment="1" applyBorder="1" applyFont="1">
      <alignment readingOrder="0" shrinkToFit="0" vertical="bottom" wrapText="0"/>
    </xf>
    <xf borderId="1" fillId="5" fontId="10" numFmtId="0" xfId="0" applyAlignment="1" applyBorder="1" applyFont="1">
      <alignment vertical="bottom"/>
    </xf>
    <xf borderId="0" fillId="3" fontId="1" numFmtId="0" xfId="0" applyAlignment="1" applyFont="1">
      <alignment horizontal="left" readingOrder="0" vertical="top"/>
    </xf>
    <xf borderId="0" fillId="3" fontId="23" numFmtId="49" xfId="0" applyAlignment="1" applyFont="1" applyNumberFormat="1">
      <alignment horizontal="left" readingOrder="0" vertical="center"/>
    </xf>
    <xf borderId="15" fillId="3" fontId="2" numFmtId="0" xfId="0" applyBorder="1" applyFont="1"/>
    <xf borderId="16" fillId="3" fontId="2" numFmtId="0" xfId="0" applyBorder="1" applyFont="1"/>
    <xf borderId="17" fillId="3" fontId="2" numFmtId="0" xfId="0" applyBorder="1" applyFont="1"/>
    <xf borderId="0" fillId="5" fontId="24" numFmtId="0" xfId="0" applyAlignment="1" applyFont="1">
      <alignment readingOrder="0" shrinkToFit="0" vertical="bottom" wrapText="0"/>
    </xf>
    <xf borderId="0" fillId="5" fontId="25" numFmtId="0" xfId="0" applyAlignment="1" applyFont="1">
      <alignment readingOrder="0"/>
    </xf>
    <xf borderId="0" fillId="3" fontId="26" numFmtId="49" xfId="0" applyAlignment="1" applyFont="1" applyNumberFormat="1">
      <alignment horizontal="center" readingOrder="0" vertical="center"/>
    </xf>
    <xf borderId="0" fillId="3" fontId="27" numFmtId="0" xfId="0" applyAlignment="1" applyFont="1">
      <alignment horizontal="center" readingOrder="0" vertical="top"/>
    </xf>
    <xf borderId="18" fillId="3" fontId="28" numFmtId="0" xfId="0" applyAlignment="1" applyBorder="1" applyFont="1">
      <alignment horizontal="center" readingOrder="0" vertical="top"/>
    </xf>
    <xf quotePrefix="1" borderId="0" fillId="3" fontId="27" numFmtId="0" xfId="0" applyAlignment="1" applyFont="1">
      <alignment horizontal="center" readingOrder="0" vertical="top"/>
    </xf>
    <xf borderId="0" fillId="0" fontId="1" numFmtId="0" xfId="0" applyAlignment="1" applyFont="1">
      <alignment readingOrder="0"/>
    </xf>
    <xf borderId="1" fillId="0" fontId="3" numFmtId="0" xfId="0" applyAlignment="1" applyBorder="1" applyFont="1">
      <alignment vertical="bottom"/>
    </xf>
  </cellXfs>
  <cellStyles count="1">
    <cellStyle xfId="0" name="Normal" builtinId="0"/>
  </cellStyles>
  <dxfs count="2">
    <dxf>
      <font/>
      <fill>
        <patternFill patternType="solid">
          <fgColor rgb="FFD9D9D9"/>
          <bgColor rgb="FFD9D9D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40" Type="http://schemas.openxmlformats.org/officeDocument/2006/relationships/image" Target="../media/image50.png"/><Relationship Id="rId42" Type="http://schemas.openxmlformats.org/officeDocument/2006/relationships/image" Target="../media/image58.png"/><Relationship Id="rId41" Type="http://schemas.openxmlformats.org/officeDocument/2006/relationships/image" Target="../media/image40.png"/><Relationship Id="rId44" Type="http://schemas.openxmlformats.org/officeDocument/2006/relationships/image" Target="../media/image41.png"/><Relationship Id="rId43" Type="http://schemas.openxmlformats.org/officeDocument/2006/relationships/image" Target="../media/image35.png"/><Relationship Id="rId46" Type="http://schemas.openxmlformats.org/officeDocument/2006/relationships/image" Target="../media/image46.png"/><Relationship Id="rId45" Type="http://schemas.openxmlformats.org/officeDocument/2006/relationships/image" Target="../media/image44.png"/><Relationship Id="rId107" Type="http://schemas.openxmlformats.org/officeDocument/2006/relationships/image" Target="../media/image89.png"/><Relationship Id="rId106" Type="http://schemas.openxmlformats.org/officeDocument/2006/relationships/image" Target="../media/image93.png"/><Relationship Id="rId105" Type="http://schemas.openxmlformats.org/officeDocument/2006/relationships/image" Target="../media/image101.png"/><Relationship Id="rId104" Type="http://schemas.openxmlformats.org/officeDocument/2006/relationships/image" Target="../media/image95.png"/><Relationship Id="rId109" Type="http://schemas.openxmlformats.org/officeDocument/2006/relationships/image" Target="../media/image125.png"/><Relationship Id="rId108" Type="http://schemas.openxmlformats.org/officeDocument/2006/relationships/image" Target="../media/image119.png"/><Relationship Id="rId48" Type="http://schemas.openxmlformats.org/officeDocument/2006/relationships/image" Target="../media/image47.png"/><Relationship Id="rId47" Type="http://schemas.openxmlformats.org/officeDocument/2006/relationships/image" Target="../media/image53.png"/><Relationship Id="rId49" Type="http://schemas.openxmlformats.org/officeDocument/2006/relationships/image" Target="../media/image52.png"/><Relationship Id="rId103" Type="http://schemas.openxmlformats.org/officeDocument/2006/relationships/image" Target="../media/image106.png"/><Relationship Id="rId102" Type="http://schemas.openxmlformats.org/officeDocument/2006/relationships/image" Target="../media/image109.png"/><Relationship Id="rId101" Type="http://schemas.openxmlformats.org/officeDocument/2006/relationships/image" Target="../media/image114.png"/><Relationship Id="rId100" Type="http://schemas.openxmlformats.org/officeDocument/2006/relationships/image" Target="../media/image111.png"/><Relationship Id="rId31" Type="http://schemas.openxmlformats.org/officeDocument/2006/relationships/image" Target="../media/image32.png"/><Relationship Id="rId30" Type="http://schemas.openxmlformats.org/officeDocument/2006/relationships/image" Target="../media/image37.png"/><Relationship Id="rId33" Type="http://schemas.openxmlformats.org/officeDocument/2006/relationships/image" Target="../media/image33.png"/><Relationship Id="rId32" Type="http://schemas.openxmlformats.org/officeDocument/2006/relationships/image" Target="../media/image49.png"/><Relationship Id="rId35" Type="http://schemas.openxmlformats.org/officeDocument/2006/relationships/image" Target="../media/image26.png"/><Relationship Id="rId34" Type="http://schemas.openxmlformats.org/officeDocument/2006/relationships/image" Target="../media/image34.png"/><Relationship Id="rId37" Type="http://schemas.openxmlformats.org/officeDocument/2006/relationships/image" Target="../media/image38.png"/><Relationship Id="rId36" Type="http://schemas.openxmlformats.org/officeDocument/2006/relationships/image" Target="../media/image36.png"/><Relationship Id="rId39" Type="http://schemas.openxmlformats.org/officeDocument/2006/relationships/image" Target="../media/image42.png"/><Relationship Id="rId38" Type="http://schemas.openxmlformats.org/officeDocument/2006/relationships/image" Target="../media/image29.png"/><Relationship Id="rId20" Type="http://schemas.openxmlformats.org/officeDocument/2006/relationships/image" Target="../media/image7.png"/><Relationship Id="rId22" Type="http://schemas.openxmlformats.org/officeDocument/2006/relationships/image" Target="../media/image13.png"/><Relationship Id="rId21" Type="http://schemas.openxmlformats.org/officeDocument/2006/relationships/image" Target="../media/image2.png"/><Relationship Id="rId24" Type="http://schemas.openxmlformats.org/officeDocument/2006/relationships/image" Target="../media/image20.png"/><Relationship Id="rId23" Type="http://schemas.openxmlformats.org/officeDocument/2006/relationships/image" Target="../media/image12.png"/><Relationship Id="rId26" Type="http://schemas.openxmlformats.org/officeDocument/2006/relationships/image" Target="../media/image9.png"/><Relationship Id="rId25" Type="http://schemas.openxmlformats.org/officeDocument/2006/relationships/image" Target="../media/image23.png"/><Relationship Id="rId28" Type="http://schemas.openxmlformats.org/officeDocument/2006/relationships/image" Target="../media/image43.png"/><Relationship Id="rId27" Type="http://schemas.openxmlformats.org/officeDocument/2006/relationships/image" Target="../media/image27.png"/><Relationship Id="rId29" Type="http://schemas.openxmlformats.org/officeDocument/2006/relationships/image" Target="../media/image11.png"/><Relationship Id="rId95" Type="http://schemas.openxmlformats.org/officeDocument/2006/relationships/image" Target="../media/image102.png"/><Relationship Id="rId94" Type="http://schemas.openxmlformats.org/officeDocument/2006/relationships/image" Target="../media/image98.png"/><Relationship Id="rId97" Type="http://schemas.openxmlformats.org/officeDocument/2006/relationships/image" Target="../media/image120.png"/><Relationship Id="rId96" Type="http://schemas.openxmlformats.org/officeDocument/2006/relationships/image" Target="../media/image92.png"/><Relationship Id="rId11" Type="http://schemas.openxmlformats.org/officeDocument/2006/relationships/image" Target="../media/image25.png"/><Relationship Id="rId99" Type="http://schemas.openxmlformats.org/officeDocument/2006/relationships/image" Target="../media/image91.png"/><Relationship Id="rId10" Type="http://schemas.openxmlformats.org/officeDocument/2006/relationships/image" Target="../media/image19.png"/><Relationship Id="rId98" Type="http://schemas.openxmlformats.org/officeDocument/2006/relationships/image" Target="../media/image96.png"/><Relationship Id="rId13" Type="http://schemas.openxmlformats.org/officeDocument/2006/relationships/image" Target="../media/image30.png"/><Relationship Id="rId12" Type="http://schemas.openxmlformats.org/officeDocument/2006/relationships/image" Target="../media/image3.png"/><Relationship Id="rId91" Type="http://schemas.openxmlformats.org/officeDocument/2006/relationships/image" Target="../media/image94.png"/><Relationship Id="rId90" Type="http://schemas.openxmlformats.org/officeDocument/2006/relationships/image" Target="../media/image100.png"/><Relationship Id="rId93" Type="http://schemas.openxmlformats.org/officeDocument/2006/relationships/image" Target="../media/image84.png"/><Relationship Id="rId92" Type="http://schemas.openxmlformats.org/officeDocument/2006/relationships/image" Target="../media/image88.png"/><Relationship Id="rId118" Type="http://schemas.openxmlformats.org/officeDocument/2006/relationships/image" Target="../media/image121.png"/><Relationship Id="rId117" Type="http://schemas.openxmlformats.org/officeDocument/2006/relationships/image" Target="../media/image113.png"/><Relationship Id="rId116" Type="http://schemas.openxmlformats.org/officeDocument/2006/relationships/image" Target="../media/image107.png"/><Relationship Id="rId115" Type="http://schemas.openxmlformats.org/officeDocument/2006/relationships/image" Target="../media/image105.png"/><Relationship Id="rId15" Type="http://schemas.openxmlformats.org/officeDocument/2006/relationships/image" Target="../media/image14.png"/><Relationship Id="rId110" Type="http://schemas.openxmlformats.org/officeDocument/2006/relationships/image" Target="../media/image116.png"/><Relationship Id="rId14" Type="http://schemas.openxmlformats.org/officeDocument/2006/relationships/image" Target="../media/image1.png"/><Relationship Id="rId17" Type="http://schemas.openxmlformats.org/officeDocument/2006/relationships/image" Target="../media/image24.png"/><Relationship Id="rId16" Type="http://schemas.openxmlformats.org/officeDocument/2006/relationships/image" Target="../media/image15.png"/><Relationship Id="rId19" Type="http://schemas.openxmlformats.org/officeDocument/2006/relationships/image" Target="../media/image28.png"/><Relationship Id="rId114" Type="http://schemas.openxmlformats.org/officeDocument/2006/relationships/image" Target="../media/image115.png"/><Relationship Id="rId18" Type="http://schemas.openxmlformats.org/officeDocument/2006/relationships/image" Target="../media/image5.png"/><Relationship Id="rId113" Type="http://schemas.openxmlformats.org/officeDocument/2006/relationships/image" Target="../media/image122.png"/><Relationship Id="rId112" Type="http://schemas.openxmlformats.org/officeDocument/2006/relationships/image" Target="../media/image117.png"/><Relationship Id="rId111" Type="http://schemas.openxmlformats.org/officeDocument/2006/relationships/image" Target="../media/image103.png"/><Relationship Id="rId84" Type="http://schemas.openxmlformats.org/officeDocument/2006/relationships/image" Target="../media/image80.png"/><Relationship Id="rId83" Type="http://schemas.openxmlformats.org/officeDocument/2006/relationships/image" Target="../media/image68.png"/><Relationship Id="rId86" Type="http://schemas.openxmlformats.org/officeDocument/2006/relationships/image" Target="../media/image104.png"/><Relationship Id="rId85" Type="http://schemas.openxmlformats.org/officeDocument/2006/relationships/image" Target="../media/image78.png"/><Relationship Id="rId88" Type="http://schemas.openxmlformats.org/officeDocument/2006/relationships/image" Target="../media/image85.png"/><Relationship Id="rId87" Type="http://schemas.openxmlformats.org/officeDocument/2006/relationships/image" Target="../media/image83.png"/><Relationship Id="rId89" Type="http://schemas.openxmlformats.org/officeDocument/2006/relationships/image" Target="../media/image99.png"/><Relationship Id="rId80" Type="http://schemas.openxmlformats.org/officeDocument/2006/relationships/image" Target="../media/image90.png"/><Relationship Id="rId82" Type="http://schemas.openxmlformats.org/officeDocument/2006/relationships/image" Target="../media/image82.png"/><Relationship Id="rId81" Type="http://schemas.openxmlformats.org/officeDocument/2006/relationships/image" Target="../media/image86.png"/><Relationship Id="rId1" Type="http://schemas.openxmlformats.org/officeDocument/2006/relationships/image" Target="../media/image10.png"/><Relationship Id="rId2" Type="http://schemas.openxmlformats.org/officeDocument/2006/relationships/image" Target="../media/image4.png"/><Relationship Id="rId3" Type="http://schemas.openxmlformats.org/officeDocument/2006/relationships/image" Target="../media/image17.png"/><Relationship Id="rId4" Type="http://schemas.openxmlformats.org/officeDocument/2006/relationships/image" Target="../media/image6.png"/><Relationship Id="rId9" Type="http://schemas.openxmlformats.org/officeDocument/2006/relationships/image" Target="../media/image21.png"/><Relationship Id="rId5" Type="http://schemas.openxmlformats.org/officeDocument/2006/relationships/image" Target="../media/image8.png"/><Relationship Id="rId6" Type="http://schemas.openxmlformats.org/officeDocument/2006/relationships/image" Target="../media/image18.png"/><Relationship Id="rId7" Type="http://schemas.openxmlformats.org/officeDocument/2006/relationships/image" Target="../media/image22.png"/><Relationship Id="rId8" Type="http://schemas.openxmlformats.org/officeDocument/2006/relationships/image" Target="../media/image16.png"/><Relationship Id="rId73" Type="http://schemas.openxmlformats.org/officeDocument/2006/relationships/image" Target="../media/image75.png"/><Relationship Id="rId72" Type="http://schemas.openxmlformats.org/officeDocument/2006/relationships/image" Target="../media/image56.png"/><Relationship Id="rId75" Type="http://schemas.openxmlformats.org/officeDocument/2006/relationships/image" Target="../media/image87.png"/><Relationship Id="rId74" Type="http://schemas.openxmlformats.org/officeDocument/2006/relationships/image" Target="../media/image60.png"/><Relationship Id="rId77" Type="http://schemas.openxmlformats.org/officeDocument/2006/relationships/image" Target="../media/image79.png"/><Relationship Id="rId76" Type="http://schemas.openxmlformats.org/officeDocument/2006/relationships/image" Target="../media/image63.png"/><Relationship Id="rId79" Type="http://schemas.openxmlformats.org/officeDocument/2006/relationships/image" Target="../media/image77.png"/><Relationship Id="rId78" Type="http://schemas.openxmlformats.org/officeDocument/2006/relationships/image" Target="../media/image76.png"/><Relationship Id="rId71" Type="http://schemas.openxmlformats.org/officeDocument/2006/relationships/image" Target="../media/image66.png"/><Relationship Id="rId70" Type="http://schemas.openxmlformats.org/officeDocument/2006/relationships/image" Target="../media/image71.png"/><Relationship Id="rId62" Type="http://schemas.openxmlformats.org/officeDocument/2006/relationships/image" Target="../media/image57.png"/><Relationship Id="rId61" Type="http://schemas.openxmlformats.org/officeDocument/2006/relationships/image" Target="../media/image70.png"/><Relationship Id="rId64" Type="http://schemas.openxmlformats.org/officeDocument/2006/relationships/image" Target="../media/image67.png"/><Relationship Id="rId63" Type="http://schemas.openxmlformats.org/officeDocument/2006/relationships/image" Target="../media/image97.png"/><Relationship Id="rId66" Type="http://schemas.openxmlformats.org/officeDocument/2006/relationships/image" Target="../media/image55.png"/><Relationship Id="rId65" Type="http://schemas.openxmlformats.org/officeDocument/2006/relationships/image" Target="../media/image73.png"/><Relationship Id="rId68" Type="http://schemas.openxmlformats.org/officeDocument/2006/relationships/image" Target="../media/image61.png"/><Relationship Id="rId67" Type="http://schemas.openxmlformats.org/officeDocument/2006/relationships/image" Target="../media/image64.png"/><Relationship Id="rId60" Type="http://schemas.openxmlformats.org/officeDocument/2006/relationships/image" Target="../media/image65.png"/><Relationship Id="rId69" Type="http://schemas.openxmlformats.org/officeDocument/2006/relationships/image" Target="../media/image81.png"/><Relationship Id="rId51" Type="http://schemas.openxmlformats.org/officeDocument/2006/relationships/image" Target="../media/image31.png"/><Relationship Id="rId50" Type="http://schemas.openxmlformats.org/officeDocument/2006/relationships/image" Target="../media/image45.png"/><Relationship Id="rId53" Type="http://schemas.openxmlformats.org/officeDocument/2006/relationships/image" Target="../media/image72.png"/><Relationship Id="rId52" Type="http://schemas.openxmlformats.org/officeDocument/2006/relationships/image" Target="../media/image39.png"/><Relationship Id="rId55" Type="http://schemas.openxmlformats.org/officeDocument/2006/relationships/image" Target="../media/image51.png"/><Relationship Id="rId54" Type="http://schemas.openxmlformats.org/officeDocument/2006/relationships/image" Target="../media/image62.png"/><Relationship Id="rId57" Type="http://schemas.openxmlformats.org/officeDocument/2006/relationships/image" Target="../media/image54.png"/><Relationship Id="rId56" Type="http://schemas.openxmlformats.org/officeDocument/2006/relationships/image" Target="../media/image74.png"/><Relationship Id="rId59" Type="http://schemas.openxmlformats.org/officeDocument/2006/relationships/image" Target="../media/image59.png"/><Relationship Id="rId58" Type="http://schemas.openxmlformats.org/officeDocument/2006/relationships/image" Target="../media/image6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8.png"/><Relationship Id="rId2" Type="http://schemas.openxmlformats.org/officeDocument/2006/relationships/image" Target="../media/image123.png"/><Relationship Id="rId3" Type="http://schemas.openxmlformats.org/officeDocument/2006/relationships/image" Target="../media/image124.png"/><Relationship Id="rId4" Type="http://schemas.openxmlformats.org/officeDocument/2006/relationships/image" Target="../media/image112.png"/><Relationship Id="rId5" Type="http://schemas.openxmlformats.org/officeDocument/2006/relationships/image" Target="../media/image118.png"/><Relationship Id="rId6" Type="http://schemas.openxmlformats.org/officeDocument/2006/relationships/image" Target="../media/image1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18</xdr:row>
      <xdr:rowOff>152400</xdr:rowOff>
    </xdr:from>
    <xdr:ext cx="1257300" cy="171450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152400</xdr:colOff>
      <xdr:row>34</xdr:row>
      <xdr:rowOff>152400</xdr:rowOff>
    </xdr:from>
    <xdr:ext cx="1257300" cy="17145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152400</xdr:colOff>
      <xdr:row>50</xdr:row>
      <xdr:rowOff>152400</xdr:rowOff>
    </xdr:from>
    <xdr:ext cx="1257300" cy="1714500"/>
    <xdr:pic>
      <xdr:nvPicPr>
        <xdr:cNvPr id="0" name="image1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152400</xdr:colOff>
      <xdr:row>66</xdr:row>
      <xdr:rowOff>152400</xdr:rowOff>
    </xdr:from>
    <xdr:ext cx="1257300" cy="17145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152400</xdr:colOff>
      <xdr:row>82</xdr:row>
      <xdr:rowOff>152400</xdr:rowOff>
    </xdr:from>
    <xdr:ext cx="1257300" cy="171450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152400</xdr:colOff>
      <xdr:row>98</xdr:row>
      <xdr:rowOff>152400</xdr:rowOff>
    </xdr:from>
    <xdr:ext cx="1257300" cy="1714500"/>
    <xdr:pic>
      <xdr:nvPicPr>
        <xdr:cNvPr id="0" name="image1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152400</xdr:colOff>
      <xdr:row>114</xdr:row>
      <xdr:rowOff>152400</xdr:rowOff>
    </xdr:from>
    <xdr:ext cx="1257300" cy="1714500"/>
    <xdr:pic>
      <xdr:nvPicPr>
        <xdr:cNvPr id="0" name="image22.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152400</xdr:colOff>
      <xdr:row>130</xdr:row>
      <xdr:rowOff>152400</xdr:rowOff>
    </xdr:from>
    <xdr:ext cx="1257300" cy="1714500"/>
    <xdr:pic>
      <xdr:nvPicPr>
        <xdr:cNvPr id="0" name="image16.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152400</xdr:colOff>
      <xdr:row>146</xdr:row>
      <xdr:rowOff>152400</xdr:rowOff>
    </xdr:from>
    <xdr:ext cx="1257300" cy="1714500"/>
    <xdr:pic>
      <xdr:nvPicPr>
        <xdr:cNvPr id="0" name="image2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152400</xdr:colOff>
      <xdr:row>162</xdr:row>
      <xdr:rowOff>152400</xdr:rowOff>
    </xdr:from>
    <xdr:ext cx="1257300" cy="1714500"/>
    <xdr:pic>
      <xdr:nvPicPr>
        <xdr:cNvPr id="0" name="image19.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152400</xdr:colOff>
      <xdr:row>178</xdr:row>
      <xdr:rowOff>152400</xdr:rowOff>
    </xdr:from>
    <xdr:ext cx="1257300" cy="1714500"/>
    <xdr:pic>
      <xdr:nvPicPr>
        <xdr:cNvPr id="0" name="image25.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152400</xdr:colOff>
      <xdr:row>194</xdr:row>
      <xdr:rowOff>152400</xdr:rowOff>
    </xdr:from>
    <xdr:ext cx="1257300" cy="1714500"/>
    <xdr:pic>
      <xdr:nvPicPr>
        <xdr:cNvPr id="0" name="image3.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152400</xdr:colOff>
      <xdr:row>210</xdr:row>
      <xdr:rowOff>152400</xdr:rowOff>
    </xdr:from>
    <xdr:ext cx="1257300" cy="1714500"/>
    <xdr:pic>
      <xdr:nvPicPr>
        <xdr:cNvPr id="0" name="image30.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152400</xdr:colOff>
      <xdr:row>226</xdr:row>
      <xdr:rowOff>152400</xdr:rowOff>
    </xdr:from>
    <xdr:ext cx="1257300" cy="1714500"/>
    <xdr:pic>
      <xdr:nvPicPr>
        <xdr:cNvPr id="0" name="image1.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152400</xdr:colOff>
      <xdr:row>242</xdr:row>
      <xdr:rowOff>152400</xdr:rowOff>
    </xdr:from>
    <xdr:ext cx="1257300" cy="1714500"/>
    <xdr:pic>
      <xdr:nvPicPr>
        <xdr:cNvPr id="0" name="image14.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152400</xdr:colOff>
      <xdr:row>258</xdr:row>
      <xdr:rowOff>152400</xdr:rowOff>
    </xdr:from>
    <xdr:ext cx="1257300" cy="1714500"/>
    <xdr:pic>
      <xdr:nvPicPr>
        <xdr:cNvPr id="0" name="image15.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152400</xdr:colOff>
      <xdr:row>274</xdr:row>
      <xdr:rowOff>152400</xdr:rowOff>
    </xdr:from>
    <xdr:ext cx="1257300" cy="1714500"/>
    <xdr:pic>
      <xdr:nvPicPr>
        <xdr:cNvPr id="0" name="image24.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152400</xdr:colOff>
      <xdr:row>290</xdr:row>
      <xdr:rowOff>152400</xdr:rowOff>
    </xdr:from>
    <xdr:ext cx="1257300" cy="1714500"/>
    <xdr:pic>
      <xdr:nvPicPr>
        <xdr:cNvPr id="0" name="image5.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152400</xdr:colOff>
      <xdr:row>306</xdr:row>
      <xdr:rowOff>152400</xdr:rowOff>
    </xdr:from>
    <xdr:ext cx="1257300" cy="1714500"/>
    <xdr:pic>
      <xdr:nvPicPr>
        <xdr:cNvPr id="0" name="image28.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152400</xdr:colOff>
      <xdr:row>322</xdr:row>
      <xdr:rowOff>152400</xdr:rowOff>
    </xdr:from>
    <xdr:ext cx="1257300" cy="1714500"/>
    <xdr:pic>
      <xdr:nvPicPr>
        <xdr:cNvPr id="0" name="image7.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152400</xdr:colOff>
      <xdr:row>338</xdr:row>
      <xdr:rowOff>152400</xdr:rowOff>
    </xdr:from>
    <xdr:ext cx="1257300" cy="1714500"/>
    <xdr:pic>
      <xdr:nvPicPr>
        <xdr:cNvPr id="0" name="image2.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152400</xdr:colOff>
      <xdr:row>354</xdr:row>
      <xdr:rowOff>152400</xdr:rowOff>
    </xdr:from>
    <xdr:ext cx="1257300" cy="1714500"/>
    <xdr:pic>
      <xdr:nvPicPr>
        <xdr:cNvPr id="0" name="image13.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152400</xdr:colOff>
      <xdr:row>370</xdr:row>
      <xdr:rowOff>152400</xdr:rowOff>
    </xdr:from>
    <xdr:ext cx="1257300" cy="1714500"/>
    <xdr:pic>
      <xdr:nvPicPr>
        <xdr:cNvPr id="0" name="image12.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152400</xdr:colOff>
      <xdr:row>386</xdr:row>
      <xdr:rowOff>152400</xdr:rowOff>
    </xdr:from>
    <xdr:ext cx="1257300" cy="1714500"/>
    <xdr:pic>
      <xdr:nvPicPr>
        <xdr:cNvPr id="0" name="image20.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152400</xdr:colOff>
      <xdr:row>402</xdr:row>
      <xdr:rowOff>152400</xdr:rowOff>
    </xdr:from>
    <xdr:ext cx="1257300" cy="1714500"/>
    <xdr:pic>
      <xdr:nvPicPr>
        <xdr:cNvPr id="0" name="image23.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152400</xdr:colOff>
      <xdr:row>418</xdr:row>
      <xdr:rowOff>152400</xdr:rowOff>
    </xdr:from>
    <xdr:ext cx="1257300" cy="1714500"/>
    <xdr:pic>
      <xdr:nvPicPr>
        <xdr:cNvPr id="0" name="image9.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152400</xdr:colOff>
      <xdr:row>434</xdr:row>
      <xdr:rowOff>152400</xdr:rowOff>
    </xdr:from>
    <xdr:ext cx="1257300" cy="1714500"/>
    <xdr:pic>
      <xdr:nvPicPr>
        <xdr:cNvPr id="0" name="image27.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152400</xdr:colOff>
      <xdr:row>450</xdr:row>
      <xdr:rowOff>152400</xdr:rowOff>
    </xdr:from>
    <xdr:ext cx="1257300" cy="1714500"/>
    <xdr:pic>
      <xdr:nvPicPr>
        <xdr:cNvPr id="0" name="image43.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152400</xdr:colOff>
      <xdr:row>466</xdr:row>
      <xdr:rowOff>152400</xdr:rowOff>
    </xdr:from>
    <xdr:ext cx="1257300" cy="1714500"/>
    <xdr:pic>
      <xdr:nvPicPr>
        <xdr:cNvPr id="0" name="image11.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152400</xdr:colOff>
      <xdr:row>482</xdr:row>
      <xdr:rowOff>152400</xdr:rowOff>
    </xdr:from>
    <xdr:ext cx="1257300" cy="1714500"/>
    <xdr:pic>
      <xdr:nvPicPr>
        <xdr:cNvPr id="0" name="image37.png" title="Image"/>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152400</xdr:colOff>
      <xdr:row>498</xdr:row>
      <xdr:rowOff>152400</xdr:rowOff>
    </xdr:from>
    <xdr:ext cx="1257300" cy="1714500"/>
    <xdr:pic>
      <xdr:nvPicPr>
        <xdr:cNvPr id="0" name="image32.png" title="Image"/>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152400</xdr:colOff>
      <xdr:row>514</xdr:row>
      <xdr:rowOff>152400</xdr:rowOff>
    </xdr:from>
    <xdr:ext cx="1257300" cy="1714500"/>
    <xdr:pic>
      <xdr:nvPicPr>
        <xdr:cNvPr id="0" name="image49.png" title="Image"/>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152400</xdr:colOff>
      <xdr:row>530</xdr:row>
      <xdr:rowOff>152400</xdr:rowOff>
    </xdr:from>
    <xdr:ext cx="1257300" cy="1714500"/>
    <xdr:pic>
      <xdr:nvPicPr>
        <xdr:cNvPr id="0" name="image33.png" title="Image"/>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152400</xdr:colOff>
      <xdr:row>546</xdr:row>
      <xdr:rowOff>152400</xdr:rowOff>
    </xdr:from>
    <xdr:ext cx="1257300" cy="1714500"/>
    <xdr:pic>
      <xdr:nvPicPr>
        <xdr:cNvPr id="0" name="image34.png" title="Image"/>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152400</xdr:colOff>
      <xdr:row>562</xdr:row>
      <xdr:rowOff>152400</xdr:rowOff>
    </xdr:from>
    <xdr:ext cx="1257300" cy="1714500"/>
    <xdr:pic>
      <xdr:nvPicPr>
        <xdr:cNvPr id="0" name="image26.png" title="Image"/>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152400</xdr:colOff>
      <xdr:row>578</xdr:row>
      <xdr:rowOff>152400</xdr:rowOff>
    </xdr:from>
    <xdr:ext cx="1257300" cy="1714500"/>
    <xdr:pic>
      <xdr:nvPicPr>
        <xdr:cNvPr id="0" name="image36.png" title="Image"/>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152400</xdr:colOff>
      <xdr:row>594</xdr:row>
      <xdr:rowOff>152400</xdr:rowOff>
    </xdr:from>
    <xdr:ext cx="1257300" cy="1714500"/>
    <xdr:pic>
      <xdr:nvPicPr>
        <xdr:cNvPr id="0" name="image38.png" title="Image"/>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152400</xdr:colOff>
      <xdr:row>610</xdr:row>
      <xdr:rowOff>152400</xdr:rowOff>
    </xdr:from>
    <xdr:ext cx="1257300" cy="1714500"/>
    <xdr:pic>
      <xdr:nvPicPr>
        <xdr:cNvPr id="0" name="image29.png" title="Image"/>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152400</xdr:colOff>
      <xdr:row>626</xdr:row>
      <xdr:rowOff>152400</xdr:rowOff>
    </xdr:from>
    <xdr:ext cx="1257300" cy="1714500"/>
    <xdr:pic>
      <xdr:nvPicPr>
        <xdr:cNvPr id="0" name="image42.png" title="Image"/>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152400</xdr:colOff>
      <xdr:row>642</xdr:row>
      <xdr:rowOff>152400</xdr:rowOff>
    </xdr:from>
    <xdr:ext cx="1257300" cy="1714500"/>
    <xdr:pic>
      <xdr:nvPicPr>
        <xdr:cNvPr id="0" name="image50.png" title="Image"/>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152400</xdr:colOff>
      <xdr:row>658</xdr:row>
      <xdr:rowOff>152400</xdr:rowOff>
    </xdr:from>
    <xdr:ext cx="1257300" cy="1714500"/>
    <xdr:pic>
      <xdr:nvPicPr>
        <xdr:cNvPr id="0" name="image40.png" title="Image"/>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152400</xdr:colOff>
      <xdr:row>674</xdr:row>
      <xdr:rowOff>152400</xdr:rowOff>
    </xdr:from>
    <xdr:ext cx="1257300" cy="1714500"/>
    <xdr:pic>
      <xdr:nvPicPr>
        <xdr:cNvPr id="0" name="image58.png" title="Image"/>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152400</xdr:colOff>
      <xdr:row>690</xdr:row>
      <xdr:rowOff>152400</xdr:rowOff>
    </xdr:from>
    <xdr:ext cx="1257300" cy="1714500"/>
    <xdr:pic>
      <xdr:nvPicPr>
        <xdr:cNvPr id="0" name="image35.png" title="Image"/>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152400</xdr:colOff>
      <xdr:row>706</xdr:row>
      <xdr:rowOff>152400</xdr:rowOff>
    </xdr:from>
    <xdr:ext cx="1257300" cy="1714500"/>
    <xdr:pic>
      <xdr:nvPicPr>
        <xdr:cNvPr id="0" name="image41.png" title="Image"/>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152400</xdr:colOff>
      <xdr:row>722</xdr:row>
      <xdr:rowOff>152400</xdr:rowOff>
    </xdr:from>
    <xdr:ext cx="1257300" cy="1714500"/>
    <xdr:pic>
      <xdr:nvPicPr>
        <xdr:cNvPr id="0" name="image44.png" title="Image"/>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152400</xdr:colOff>
      <xdr:row>738</xdr:row>
      <xdr:rowOff>152400</xdr:rowOff>
    </xdr:from>
    <xdr:ext cx="1257300" cy="1714500"/>
    <xdr:pic>
      <xdr:nvPicPr>
        <xdr:cNvPr id="0" name="image46.png" title="Image"/>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152400</xdr:colOff>
      <xdr:row>754</xdr:row>
      <xdr:rowOff>152400</xdr:rowOff>
    </xdr:from>
    <xdr:ext cx="1257300" cy="1714500"/>
    <xdr:pic>
      <xdr:nvPicPr>
        <xdr:cNvPr id="0" name="image53.png" title="Image"/>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152400</xdr:colOff>
      <xdr:row>770</xdr:row>
      <xdr:rowOff>152400</xdr:rowOff>
    </xdr:from>
    <xdr:ext cx="1257300" cy="1714500"/>
    <xdr:pic>
      <xdr:nvPicPr>
        <xdr:cNvPr id="0" name="image47.png" title="Image"/>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152400</xdr:colOff>
      <xdr:row>786</xdr:row>
      <xdr:rowOff>152400</xdr:rowOff>
    </xdr:from>
    <xdr:ext cx="1257300" cy="1714500"/>
    <xdr:pic>
      <xdr:nvPicPr>
        <xdr:cNvPr id="0" name="image52.png" title="Image"/>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152400</xdr:colOff>
      <xdr:row>802</xdr:row>
      <xdr:rowOff>152400</xdr:rowOff>
    </xdr:from>
    <xdr:ext cx="1257300" cy="1714500"/>
    <xdr:pic>
      <xdr:nvPicPr>
        <xdr:cNvPr id="0" name="image45.png" title="Image"/>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152400</xdr:colOff>
      <xdr:row>818</xdr:row>
      <xdr:rowOff>152400</xdr:rowOff>
    </xdr:from>
    <xdr:ext cx="1257300" cy="1714500"/>
    <xdr:pic>
      <xdr:nvPicPr>
        <xdr:cNvPr id="0" name="image31.png" title="Image"/>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152400</xdr:colOff>
      <xdr:row>834</xdr:row>
      <xdr:rowOff>152400</xdr:rowOff>
    </xdr:from>
    <xdr:ext cx="1257300" cy="1714500"/>
    <xdr:pic>
      <xdr:nvPicPr>
        <xdr:cNvPr id="0" name="image48.png" title="Image"/>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152400</xdr:colOff>
      <xdr:row>850</xdr:row>
      <xdr:rowOff>152400</xdr:rowOff>
    </xdr:from>
    <xdr:ext cx="1257300" cy="1714500"/>
    <xdr:pic>
      <xdr:nvPicPr>
        <xdr:cNvPr id="0" name="image39.png" title="Image"/>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152400</xdr:colOff>
      <xdr:row>866</xdr:row>
      <xdr:rowOff>152400</xdr:rowOff>
    </xdr:from>
    <xdr:ext cx="1257300" cy="1714500"/>
    <xdr:pic>
      <xdr:nvPicPr>
        <xdr:cNvPr id="0" name="image72.png" title="Image"/>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152400</xdr:colOff>
      <xdr:row>882</xdr:row>
      <xdr:rowOff>152400</xdr:rowOff>
    </xdr:from>
    <xdr:ext cx="1257300" cy="1714500"/>
    <xdr:pic>
      <xdr:nvPicPr>
        <xdr:cNvPr id="0" name="image62.png" title="Image"/>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152400</xdr:colOff>
      <xdr:row>898</xdr:row>
      <xdr:rowOff>152400</xdr:rowOff>
    </xdr:from>
    <xdr:ext cx="1257300" cy="1714500"/>
    <xdr:pic>
      <xdr:nvPicPr>
        <xdr:cNvPr id="0" name="image51.png" title="Image"/>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152400</xdr:colOff>
      <xdr:row>930</xdr:row>
      <xdr:rowOff>152400</xdr:rowOff>
    </xdr:from>
    <xdr:ext cx="1257300" cy="1714500"/>
    <xdr:pic>
      <xdr:nvPicPr>
        <xdr:cNvPr id="0" name="image74.png" title="Image"/>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152400</xdr:colOff>
      <xdr:row>946</xdr:row>
      <xdr:rowOff>152400</xdr:rowOff>
    </xdr:from>
    <xdr:ext cx="1257300" cy="1714500"/>
    <xdr:pic>
      <xdr:nvPicPr>
        <xdr:cNvPr id="0" name="image54.png" title="Image"/>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152400</xdr:colOff>
      <xdr:row>962</xdr:row>
      <xdr:rowOff>152400</xdr:rowOff>
    </xdr:from>
    <xdr:ext cx="1257300" cy="1714500"/>
    <xdr:pic>
      <xdr:nvPicPr>
        <xdr:cNvPr id="0" name="image69.png" title="Image"/>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152400</xdr:colOff>
      <xdr:row>914</xdr:row>
      <xdr:rowOff>152400</xdr:rowOff>
    </xdr:from>
    <xdr:ext cx="1257300" cy="1714500"/>
    <xdr:pic>
      <xdr:nvPicPr>
        <xdr:cNvPr id="0" name="image59.png" title="Image"/>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152400</xdr:colOff>
      <xdr:row>978</xdr:row>
      <xdr:rowOff>152400</xdr:rowOff>
    </xdr:from>
    <xdr:ext cx="1257300" cy="1714500"/>
    <xdr:pic>
      <xdr:nvPicPr>
        <xdr:cNvPr id="0" name="image65.png" title="Image"/>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152400</xdr:colOff>
      <xdr:row>994</xdr:row>
      <xdr:rowOff>152400</xdr:rowOff>
    </xdr:from>
    <xdr:ext cx="1257300" cy="1714500"/>
    <xdr:pic>
      <xdr:nvPicPr>
        <xdr:cNvPr id="0" name="image70.png" title="Image"/>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152400</xdr:colOff>
      <xdr:row>1010</xdr:row>
      <xdr:rowOff>152400</xdr:rowOff>
    </xdr:from>
    <xdr:ext cx="1257300" cy="1714500"/>
    <xdr:pic>
      <xdr:nvPicPr>
        <xdr:cNvPr id="0" name="image57.png" title="Image"/>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152400</xdr:colOff>
      <xdr:row>1026</xdr:row>
      <xdr:rowOff>152400</xdr:rowOff>
    </xdr:from>
    <xdr:ext cx="1257300" cy="1714500"/>
    <xdr:pic>
      <xdr:nvPicPr>
        <xdr:cNvPr id="0" name="image97.png" title="Image"/>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152400</xdr:colOff>
      <xdr:row>1042</xdr:row>
      <xdr:rowOff>152400</xdr:rowOff>
    </xdr:from>
    <xdr:ext cx="1257300" cy="1714500"/>
    <xdr:pic>
      <xdr:nvPicPr>
        <xdr:cNvPr id="0" name="image67.png" title="Image"/>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152400</xdr:colOff>
      <xdr:row>1058</xdr:row>
      <xdr:rowOff>152400</xdr:rowOff>
    </xdr:from>
    <xdr:ext cx="1257300" cy="1714500"/>
    <xdr:pic>
      <xdr:nvPicPr>
        <xdr:cNvPr id="0" name="image73.png" title="Image"/>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152400</xdr:colOff>
      <xdr:row>1074</xdr:row>
      <xdr:rowOff>152400</xdr:rowOff>
    </xdr:from>
    <xdr:ext cx="1257300" cy="1714500"/>
    <xdr:pic>
      <xdr:nvPicPr>
        <xdr:cNvPr id="0" name="image55.png" title="Image"/>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152400</xdr:colOff>
      <xdr:row>1090</xdr:row>
      <xdr:rowOff>152400</xdr:rowOff>
    </xdr:from>
    <xdr:ext cx="1257300" cy="1714500"/>
    <xdr:pic>
      <xdr:nvPicPr>
        <xdr:cNvPr id="0" name="image64.png" title="Image"/>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152400</xdr:colOff>
      <xdr:row>1106</xdr:row>
      <xdr:rowOff>152400</xdr:rowOff>
    </xdr:from>
    <xdr:ext cx="1257300" cy="1714500"/>
    <xdr:pic>
      <xdr:nvPicPr>
        <xdr:cNvPr id="0" name="image61.png" title="Image"/>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152400</xdr:colOff>
      <xdr:row>1122</xdr:row>
      <xdr:rowOff>152400</xdr:rowOff>
    </xdr:from>
    <xdr:ext cx="1257300" cy="1714500"/>
    <xdr:pic>
      <xdr:nvPicPr>
        <xdr:cNvPr id="0" name="image81.png" title="Image"/>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152400</xdr:colOff>
      <xdr:row>1138</xdr:row>
      <xdr:rowOff>152400</xdr:rowOff>
    </xdr:from>
    <xdr:ext cx="1257300" cy="1714500"/>
    <xdr:pic>
      <xdr:nvPicPr>
        <xdr:cNvPr id="0" name="image71.png" title="Image"/>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152400</xdr:colOff>
      <xdr:row>1154</xdr:row>
      <xdr:rowOff>152400</xdr:rowOff>
    </xdr:from>
    <xdr:ext cx="1257300" cy="1714500"/>
    <xdr:pic>
      <xdr:nvPicPr>
        <xdr:cNvPr id="0" name="image66.png" title="Image"/>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152400</xdr:colOff>
      <xdr:row>1170</xdr:row>
      <xdr:rowOff>152400</xdr:rowOff>
    </xdr:from>
    <xdr:ext cx="1257300" cy="1714500"/>
    <xdr:pic>
      <xdr:nvPicPr>
        <xdr:cNvPr id="0" name="image56.png" title="Image"/>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152400</xdr:colOff>
      <xdr:row>1186</xdr:row>
      <xdr:rowOff>152400</xdr:rowOff>
    </xdr:from>
    <xdr:ext cx="1257300" cy="1714500"/>
    <xdr:pic>
      <xdr:nvPicPr>
        <xdr:cNvPr id="0" name="image75.png" title="Image"/>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152400</xdr:colOff>
      <xdr:row>1234</xdr:row>
      <xdr:rowOff>152400</xdr:rowOff>
    </xdr:from>
    <xdr:ext cx="1257300" cy="1714500"/>
    <xdr:pic>
      <xdr:nvPicPr>
        <xdr:cNvPr id="0" name="image60.png" title="Image"/>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152400</xdr:colOff>
      <xdr:row>1202</xdr:row>
      <xdr:rowOff>152400</xdr:rowOff>
    </xdr:from>
    <xdr:ext cx="1257300" cy="1714500"/>
    <xdr:pic>
      <xdr:nvPicPr>
        <xdr:cNvPr id="0" name="image87.png" title="Image"/>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152400</xdr:colOff>
      <xdr:row>1218</xdr:row>
      <xdr:rowOff>152400</xdr:rowOff>
    </xdr:from>
    <xdr:ext cx="1257300" cy="1714500"/>
    <xdr:pic>
      <xdr:nvPicPr>
        <xdr:cNvPr id="0" name="image63.png" title="Image"/>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152400</xdr:colOff>
      <xdr:row>1250</xdr:row>
      <xdr:rowOff>152400</xdr:rowOff>
    </xdr:from>
    <xdr:ext cx="1257300" cy="1714500"/>
    <xdr:pic>
      <xdr:nvPicPr>
        <xdr:cNvPr id="0" name="image79.png" title="Image"/>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152400</xdr:colOff>
      <xdr:row>1282</xdr:row>
      <xdr:rowOff>152400</xdr:rowOff>
    </xdr:from>
    <xdr:ext cx="1257300" cy="1714500"/>
    <xdr:pic>
      <xdr:nvPicPr>
        <xdr:cNvPr id="0" name="image76.png" title="Image"/>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152400</xdr:colOff>
      <xdr:row>1298</xdr:row>
      <xdr:rowOff>152400</xdr:rowOff>
    </xdr:from>
    <xdr:ext cx="1257300" cy="1714500"/>
    <xdr:pic>
      <xdr:nvPicPr>
        <xdr:cNvPr id="0" name="image77.png" title="Image"/>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152400</xdr:colOff>
      <xdr:row>1314</xdr:row>
      <xdr:rowOff>152400</xdr:rowOff>
    </xdr:from>
    <xdr:ext cx="1257300" cy="1714500"/>
    <xdr:pic>
      <xdr:nvPicPr>
        <xdr:cNvPr id="0" name="image90.png" title="Image"/>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152400</xdr:colOff>
      <xdr:row>1330</xdr:row>
      <xdr:rowOff>152400</xdr:rowOff>
    </xdr:from>
    <xdr:ext cx="1257300" cy="1714500"/>
    <xdr:pic>
      <xdr:nvPicPr>
        <xdr:cNvPr id="0" name="image86.png" title="Image"/>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152400</xdr:colOff>
      <xdr:row>1346</xdr:row>
      <xdr:rowOff>152400</xdr:rowOff>
    </xdr:from>
    <xdr:ext cx="1257300" cy="1714500"/>
    <xdr:pic>
      <xdr:nvPicPr>
        <xdr:cNvPr id="0" name="image82.png" title="Image"/>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152400</xdr:colOff>
      <xdr:row>1362</xdr:row>
      <xdr:rowOff>152400</xdr:rowOff>
    </xdr:from>
    <xdr:ext cx="1257300" cy="1714500"/>
    <xdr:pic>
      <xdr:nvPicPr>
        <xdr:cNvPr id="0" name="image68.png" title="Image"/>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152400</xdr:colOff>
      <xdr:row>1378</xdr:row>
      <xdr:rowOff>152400</xdr:rowOff>
    </xdr:from>
    <xdr:ext cx="1257300" cy="1714500"/>
    <xdr:pic>
      <xdr:nvPicPr>
        <xdr:cNvPr id="0" name="image80.png" title="Image"/>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152400</xdr:colOff>
      <xdr:row>1394</xdr:row>
      <xdr:rowOff>152400</xdr:rowOff>
    </xdr:from>
    <xdr:ext cx="1257300" cy="1714500"/>
    <xdr:pic>
      <xdr:nvPicPr>
        <xdr:cNvPr id="0" name="image78.png" title="Image"/>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152400</xdr:colOff>
      <xdr:row>1410</xdr:row>
      <xdr:rowOff>152400</xdr:rowOff>
    </xdr:from>
    <xdr:ext cx="1257300" cy="1714500"/>
    <xdr:pic>
      <xdr:nvPicPr>
        <xdr:cNvPr id="0" name="image104.png" title="Image"/>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152400</xdr:colOff>
      <xdr:row>1426</xdr:row>
      <xdr:rowOff>152400</xdr:rowOff>
    </xdr:from>
    <xdr:ext cx="1257300" cy="1714500"/>
    <xdr:pic>
      <xdr:nvPicPr>
        <xdr:cNvPr id="0" name="image83.png" title="Image"/>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152400</xdr:colOff>
      <xdr:row>1442</xdr:row>
      <xdr:rowOff>152400</xdr:rowOff>
    </xdr:from>
    <xdr:ext cx="1257300" cy="1714500"/>
    <xdr:pic>
      <xdr:nvPicPr>
        <xdr:cNvPr id="0" name="image85.png" title="Image"/>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152400</xdr:colOff>
      <xdr:row>1458</xdr:row>
      <xdr:rowOff>152400</xdr:rowOff>
    </xdr:from>
    <xdr:ext cx="1257300" cy="1714500"/>
    <xdr:pic>
      <xdr:nvPicPr>
        <xdr:cNvPr id="0" name="image99.png" title="Image"/>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152400</xdr:colOff>
      <xdr:row>1474</xdr:row>
      <xdr:rowOff>152400</xdr:rowOff>
    </xdr:from>
    <xdr:ext cx="1257300" cy="1714500"/>
    <xdr:pic>
      <xdr:nvPicPr>
        <xdr:cNvPr id="0" name="image100.png" title="Image"/>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152400</xdr:colOff>
      <xdr:row>1490</xdr:row>
      <xdr:rowOff>152400</xdr:rowOff>
    </xdr:from>
    <xdr:ext cx="1257300" cy="1714500"/>
    <xdr:pic>
      <xdr:nvPicPr>
        <xdr:cNvPr id="0" name="image94.png" title="Image"/>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152400</xdr:colOff>
      <xdr:row>1506</xdr:row>
      <xdr:rowOff>152400</xdr:rowOff>
    </xdr:from>
    <xdr:ext cx="1257300" cy="1714500"/>
    <xdr:pic>
      <xdr:nvPicPr>
        <xdr:cNvPr id="0" name="image88.png" title="Image"/>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152400</xdr:colOff>
      <xdr:row>1522</xdr:row>
      <xdr:rowOff>152400</xdr:rowOff>
    </xdr:from>
    <xdr:ext cx="1257300" cy="1714500"/>
    <xdr:pic>
      <xdr:nvPicPr>
        <xdr:cNvPr id="0" name="image84.png" title="Image"/>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152400</xdr:colOff>
      <xdr:row>1554</xdr:row>
      <xdr:rowOff>152400</xdr:rowOff>
    </xdr:from>
    <xdr:ext cx="1257300" cy="1714500"/>
    <xdr:pic>
      <xdr:nvPicPr>
        <xdr:cNvPr id="0" name="image98.png" title="Image"/>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152400</xdr:colOff>
      <xdr:row>1538</xdr:row>
      <xdr:rowOff>152400</xdr:rowOff>
    </xdr:from>
    <xdr:ext cx="1257300" cy="1714500"/>
    <xdr:pic>
      <xdr:nvPicPr>
        <xdr:cNvPr id="0" name="image102.png" title="Image"/>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152400</xdr:colOff>
      <xdr:row>1570</xdr:row>
      <xdr:rowOff>152400</xdr:rowOff>
    </xdr:from>
    <xdr:ext cx="1257300" cy="1714500"/>
    <xdr:pic>
      <xdr:nvPicPr>
        <xdr:cNvPr id="0" name="image92.png" title="Image"/>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152400</xdr:colOff>
      <xdr:row>1586</xdr:row>
      <xdr:rowOff>152400</xdr:rowOff>
    </xdr:from>
    <xdr:ext cx="1257300" cy="1714500"/>
    <xdr:pic>
      <xdr:nvPicPr>
        <xdr:cNvPr id="0" name="image120.png" title="Image"/>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152400</xdr:colOff>
      <xdr:row>1602</xdr:row>
      <xdr:rowOff>152400</xdr:rowOff>
    </xdr:from>
    <xdr:ext cx="1257300" cy="1714500"/>
    <xdr:pic>
      <xdr:nvPicPr>
        <xdr:cNvPr id="0" name="image96.png" title="Image"/>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152400</xdr:colOff>
      <xdr:row>1618</xdr:row>
      <xdr:rowOff>152400</xdr:rowOff>
    </xdr:from>
    <xdr:ext cx="1257300" cy="1714500"/>
    <xdr:pic>
      <xdr:nvPicPr>
        <xdr:cNvPr id="0" name="image91.png" title="Image"/>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152400</xdr:colOff>
      <xdr:row>1634</xdr:row>
      <xdr:rowOff>152400</xdr:rowOff>
    </xdr:from>
    <xdr:ext cx="1257300" cy="1714500"/>
    <xdr:pic>
      <xdr:nvPicPr>
        <xdr:cNvPr id="0" name="image111.png" title="Image"/>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152400</xdr:colOff>
      <xdr:row>1650</xdr:row>
      <xdr:rowOff>152400</xdr:rowOff>
    </xdr:from>
    <xdr:ext cx="1257300" cy="1714500"/>
    <xdr:pic>
      <xdr:nvPicPr>
        <xdr:cNvPr id="0" name="image114.png" title="Image"/>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152400</xdr:colOff>
      <xdr:row>1666</xdr:row>
      <xdr:rowOff>152400</xdr:rowOff>
    </xdr:from>
    <xdr:ext cx="1257300" cy="1714500"/>
    <xdr:pic>
      <xdr:nvPicPr>
        <xdr:cNvPr id="0" name="image109.png" title="Image"/>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152400</xdr:colOff>
      <xdr:row>1682</xdr:row>
      <xdr:rowOff>152400</xdr:rowOff>
    </xdr:from>
    <xdr:ext cx="1257300" cy="1714500"/>
    <xdr:pic>
      <xdr:nvPicPr>
        <xdr:cNvPr id="0" name="image106.png" title="Image"/>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152400</xdr:colOff>
      <xdr:row>1698</xdr:row>
      <xdr:rowOff>152400</xdr:rowOff>
    </xdr:from>
    <xdr:ext cx="1257300" cy="1714500"/>
    <xdr:pic>
      <xdr:nvPicPr>
        <xdr:cNvPr id="0" name="image95.png" title="Image"/>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152400</xdr:colOff>
      <xdr:row>1714</xdr:row>
      <xdr:rowOff>152400</xdr:rowOff>
    </xdr:from>
    <xdr:ext cx="1257300" cy="1714500"/>
    <xdr:pic>
      <xdr:nvPicPr>
        <xdr:cNvPr id="0" name="image101.png" title="Image"/>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152400</xdr:colOff>
      <xdr:row>1730</xdr:row>
      <xdr:rowOff>152400</xdr:rowOff>
    </xdr:from>
    <xdr:ext cx="1257300" cy="1714500"/>
    <xdr:pic>
      <xdr:nvPicPr>
        <xdr:cNvPr id="0" name="image93.png" title="Image"/>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152400</xdr:colOff>
      <xdr:row>1746</xdr:row>
      <xdr:rowOff>152400</xdr:rowOff>
    </xdr:from>
    <xdr:ext cx="1257300" cy="1714500"/>
    <xdr:pic>
      <xdr:nvPicPr>
        <xdr:cNvPr id="0" name="image89.png" title="Image"/>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152400</xdr:colOff>
      <xdr:row>1762</xdr:row>
      <xdr:rowOff>152400</xdr:rowOff>
    </xdr:from>
    <xdr:ext cx="1257300" cy="1714500"/>
    <xdr:pic>
      <xdr:nvPicPr>
        <xdr:cNvPr id="0" name="image119.png" title="Image"/>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152400</xdr:colOff>
      <xdr:row>1778</xdr:row>
      <xdr:rowOff>152400</xdr:rowOff>
    </xdr:from>
    <xdr:ext cx="1257300" cy="1714500"/>
    <xdr:pic>
      <xdr:nvPicPr>
        <xdr:cNvPr id="0" name="image125.png" title="Image"/>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152400</xdr:colOff>
      <xdr:row>1794</xdr:row>
      <xdr:rowOff>152400</xdr:rowOff>
    </xdr:from>
    <xdr:ext cx="1257300" cy="1714500"/>
    <xdr:pic>
      <xdr:nvPicPr>
        <xdr:cNvPr id="0" name="image116.png" title="Image"/>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152400</xdr:colOff>
      <xdr:row>1810</xdr:row>
      <xdr:rowOff>152400</xdr:rowOff>
    </xdr:from>
    <xdr:ext cx="1257300" cy="1714500"/>
    <xdr:pic>
      <xdr:nvPicPr>
        <xdr:cNvPr id="0" name="image103.png" title="Image"/>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152400</xdr:colOff>
      <xdr:row>1826</xdr:row>
      <xdr:rowOff>152400</xdr:rowOff>
    </xdr:from>
    <xdr:ext cx="1257300" cy="1714500"/>
    <xdr:pic>
      <xdr:nvPicPr>
        <xdr:cNvPr id="0" name="image117.png" title="Image"/>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152400</xdr:colOff>
      <xdr:row>1842</xdr:row>
      <xdr:rowOff>152400</xdr:rowOff>
    </xdr:from>
    <xdr:ext cx="1257300" cy="1714500"/>
    <xdr:pic>
      <xdr:nvPicPr>
        <xdr:cNvPr id="0" name="image122.png" title="Image"/>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152400</xdr:colOff>
      <xdr:row>1858</xdr:row>
      <xdr:rowOff>152400</xdr:rowOff>
    </xdr:from>
    <xdr:ext cx="1257300" cy="1714500"/>
    <xdr:pic>
      <xdr:nvPicPr>
        <xdr:cNvPr id="0" name="image115.png" title="Image"/>
        <xdr:cNvPicPr preferRelativeResize="0"/>
      </xdr:nvPicPr>
      <xdr:blipFill>
        <a:blip cstate="print" r:embed="rId114"/>
        <a:stretch>
          <a:fillRect/>
        </a:stretch>
      </xdr:blipFill>
      <xdr:spPr>
        <a:prstGeom prst="rect">
          <a:avLst/>
        </a:prstGeom>
        <a:noFill/>
      </xdr:spPr>
    </xdr:pic>
    <xdr:clientData fLocksWithSheet="0"/>
  </xdr:oneCellAnchor>
  <xdr:oneCellAnchor>
    <xdr:from>
      <xdr:col>1</xdr:col>
      <xdr:colOff>152400</xdr:colOff>
      <xdr:row>1874</xdr:row>
      <xdr:rowOff>152400</xdr:rowOff>
    </xdr:from>
    <xdr:ext cx="1257300" cy="1714500"/>
    <xdr:pic>
      <xdr:nvPicPr>
        <xdr:cNvPr id="0" name="image105.png" title="Image"/>
        <xdr:cNvPicPr preferRelativeResize="0"/>
      </xdr:nvPicPr>
      <xdr:blipFill>
        <a:blip cstate="print" r:embed="rId115"/>
        <a:stretch>
          <a:fillRect/>
        </a:stretch>
      </xdr:blipFill>
      <xdr:spPr>
        <a:prstGeom prst="rect">
          <a:avLst/>
        </a:prstGeom>
        <a:noFill/>
      </xdr:spPr>
    </xdr:pic>
    <xdr:clientData fLocksWithSheet="0"/>
  </xdr:oneCellAnchor>
  <xdr:oneCellAnchor>
    <xdr:from>
      <xdr:col>1</xdr:col>
      <xdr:colOff>152400</xdr:colOff>
      <xdr:row>1890</xdr:row>
      <xdr:rowOff>152400</xdr:rowOff>
    </xdr:from>
    <xdr:ext cx="1257300" cy="1714500"/>
    <xdr:pic>
      <xdr:nvPicPr>
        <xdr:cNvPr id="0" name="image107.png" title="Image"/>
        <xdr:cNvPicPr preferRelativeResize="0"/>
      </xdr:nvPicPr>
      <xdr:blipFill>
        <a:blip cstate="print" r:embed="rId116"/>
        <a:stretch>
          <a:fillRect/>
        </a:stretch>
      </xdr:blipFill>
      <xdr:spPr>
        <a:prstGeom prst="rect">
          <a:avLst/>
        </a:prstGeom>
        <a:noFill/>
      </xdr:spPr>
    </xdr:pic>
    <xdr:clientData fLocksWithSheet="0"/>
  </xdr:oneCellAnchor>
  <xdr:oneCellAnchor>
    <xdr:from>
      <xdr:col>1</xdr:col>
      <xdr:colOff>152400</xdr:colOff>
      <xdr:row>1906</xdr:row>
      <xdr:rowOff>152400</xdr:rowOff>
    </xdr:from>
    <xdr:ext cx="1257300" cy="1714500"/>
    <xdr:pic>
      <xdr:nvPicPr>
        <xdr:cNvPr id="0" name="image113.png" title="Image"/>
        <xdr:cNvPicPr preferRelativeResize="0"/>
      </xdr:nvPicPr>
      <xdr:blipFill>
        <a:blip cstate="print" r:embed="rId117"/>
        <a:stretch>
          <a:fillRect/>
        </a:stretch>
      </xdr:blipFill>
      <xdr:spPr>
        <a:prstGeom prst="rect">
          <a:avLst/>
        </a:prstGeom>
        <a:noFill/>
      </xdr:spPr>
    </xdr:pic>
    <xdr:clientData fLocksWithSheet="0"/>
  </xdr:oneCellAnchor>
  <xdr:oneCellAnchor>
    <xdr:from>
      <xdr:col>1</xdr:col>
      <xdr:colOff>152400</xdr:colOff>
      <xdr:row>1266</xdr:row>
      <xdr:rowOff>152400</xdr:rowOff>
    </xdr:from>
    <xdr:ext cx="1257300" cy="1714500"/>
    <xdr:pic>
      <xdr:nvPicPr>
        <xdr:cNvPr id="0" name="image121.png" title="Image"/>
        <xdr:cNvPicPr preferRelativeResize="0"/>
      </xdr:nvPicPr>
      <xdr:blipFill>
        <a:blip cstate="print" r:embed="rId118"/>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19</xdr:row>
      <xdr:rowOff>152400</xdr:rowOff>
    </xdr:from>
    <xdr:ext cx="609600" cy="609600"/>
    <xdr:pic>
      <xdr:nvPicPr>
        <xdr:cNvPr id="0" name="image10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152400</xdr:colOff>
      <xdr:row>23</xdr:row>
      <xdr:rowOff>152400</xdr:rowOff>
    </xdr:from>
    <xdr:ext cx="609600" cy="609600"/>
    <xdr:pic>
      <xdr:nvPicPr>
        <xdr:cNvPr id="0" name="image12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152400</xdr:colOff>
      <xdr:row>27</xdr:row>
      <xdr:rowOff>152400</xdr:rowOff>
    </xdr:from>
    <xdr:ext cx="609600" cy="609600"/>
    <xdr:pic>
      <xdr:nvPicPr>
        <xdr:cNvPr id="0" name="image12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152400</xdr:colOff>
      <xdr:row>31</xdr:row>
      <xdr:rowOff>152400</xdr:rowOff>
    </xdr:from>
    <xdr:ext cx="609600" cy="609600"/>
    <xdr:pic>
      <xdr:nvPicPr>
        <xdr:cNvPr id="0" name="image1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152400</xdr:colOff>
      <xdr:row>35</xdr:row>
      <xdr:rowOff>152400</xdr:rowOff>
    </xdr:from>
    <xdr:ext cx="609600" cy="609600"/>
    <xdr:pic>
      <xdr:nvPicPr>
        <xdr:cNvPr id="0" name="image11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152400</xdr:colOff>
      <xdr:row>39</xdr:row>
      <xdr:rowOff>152400</xdr:rowOff>
    </xdr:from>
    <xdr:ext cx="609600" cy="609600"/>
    <xdr:pic>
      <xdr:nvPicPr>
        <xdr:cNvPr id="0" name="image110.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youtube.com/watch?v=X7A3CQxytSI&amp;t=52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_hefFJ3a534" TargetMode="External"/><Relationship Id="rId42" Type="http://schemas.openxmlformats.org/officeDocument/2006/relationships/hyperlink" Target="https://www.youtube.com/watch?v=omVFjGHx0FQ" TargetMode="External"/><Relationship Id="rId41" Type="http://schemas.openxmlformats.org/officeDocument/2006/relationships/hyperlink" Target="https://soundcloud.com/concernedape/stardew-valley-theme" TargetMode="External"/><Relationship Id="rId44" Type="http://schemas.openxmlformats.org/officeDocument/2006/relationships/hyperlink" Target="https://www.youtube.com/watch?v=PsQxcoLZits" TargetMode="External"/><Relationship Id="rId43" Type="http://schemas.openxmlformats.org/officeDocument/2006/relationships/hyperlink" Target="https://www.youtube.com/watch?v=6AYJisXjc84" TargetMode="External"/><Relationship Id="rId46" Type="http://schemas.openxmlformats.org/officeDocument/2006/relationships/hyperlink" Target="https://www.youtube.com/watch?v=H-N1FVMaOYk" TargetMode="External"/><Relationship Id="rId45" Type="http://schemas.openxmlformats.org/officeDocument/2006/relationships/hyperlink" Target="https://www.youtube.com/watch?v=EBybQCOMIFI" TargetMode="External"/><Relationship Id="rId48" Type="http://schemas.openxmlformats.org/officeDocument/2006/relationships/hyperlink" Target="https://www.youtube.com/watch?v=apQ72oV80_Q" TargetMode="External"/><Relationship Id="rId47" Type="http://schemas.openxmlformats.org/officeDocument/2006/relationships/hyperlink" Target="https://www.youtube.com/watch?v=z_lfgINqKkY" TargetMode="External"/><Relationship Id="rId49" Type="http://schemas.openxmlformats.org/officeDocument/2006/relationships/hyperlink" Target="https://www.youtube.com/watch?v=AiX1dBfmftA" TargetMode="External"/><Relationship Id="rId31" Type="http://schemas.openxmlformats.org/officeDocument/2006/relationships/hyperlink" Target="https://soundcloud.com/concernedape/fall-theme-1" TargetMode="External"/><Relationship Id="rId30" Type="http://schemas.openxmlformats.org/officeDocument/2006/relationships/hyperlink" Target="https://www.youtube.com/watch?v=dcpQQsxoy5w" TargetMode="External"/><Relationship Id="rId33" Type="http://schemas.openxmlformats.org/officeDocument/2006/relationships/hyperlink" Target="https://www.youtube.com/watch?v=pTVEHDmMPOI" TargetMode="External"/><Relationship Id="rId32" Type="http://schemas.openxmlformats.org/officeDocument/2006/relationships/hyperlink" Target="https://www.youtube.com/watch?v=Zndgoac6R3o" TargetMode="External"/><Relationship Id="rId35" Type="http://schemas.openxmlformats.org/officeDocument/2006/relationships/hyperlink" Target="https://www.youtube.com/watch?v=cj9mBngwMYk&amp;t=7m25s" TargetMode="External"/><Relationship Id="rId34" Type="http://schemas.openxmlformats.org/officeDocument/2006/relationships/hyperlink" Target="https://www.youtube.com/watch?v=cj9mBngwMYk&amp;t=3m7s" TargetMode="External"/><Relationship Id="rId37" Type="http://schemas.openxmlformats.org/officeDocument/2006/relationships/hyperlink" Target="https://soundcloud.com/concernedape/jaunty" TargetMode="External"/><Relationship Id="rId36" Type="http://schemas.openxmlformats.org/officeDocument/2006/relationships/hyperlink" Target="https://www.youtube.com/watch?v=CZlQ858OWDw" TargetMode="External"/><Relationship Id="rId39" Type="http://schemas.openxmlformats.org/officeDocument/2006/relationships/hyperlink" Target="https://www.youtube.com/watch?v=FiywVHFQDfk" TargetMode="External"/><Relationship Id="rId38" Type="http://schemas.openxmlformats.org/officeDocument/2006/relationships/hyperlink" Target="https://soundcloud.com/concernedape/a-golden-star-is-born" TargetMode="External"/><Relationship Id="rId20" Type="http://schemas.openxmlformats.org/officeDocument/2006/relationships/hyperlink" Target="https://www.youtube.com/watch?v=bxUg0LJ9l40" TargetMode="External"/><Relationship Id="rId22" Type="http://schemas.openxmlformats.org/officeDocument/2006/relationships/hyperlink" Target="https://soundcloud.com/concernedape/dreamscape" TargetMode="External"/><Relationship Id="rId21" Type="http://schemas.openxmlformats.org/officeDocument/2006/relationships/hyperlink" Target="https://soundcloud.com/concernedape/emily-dance" TargetMode="External"/><Relationship Id="rId24" Type="http://schemas.openxmlformats.org/officeDocument/2006/relationships/hyperlink" Target="https://www.youtube.com/watch?v=si4lCKIZxxw" TargetMode="External"/><Relationship Id="rId23" Type="http://schemas.openxmlformats.org/officeDocument/2006/relationships/hyperlink" Target="https://soundcloud.com/concernedape/song-of-feathers-emilys-theme" TargetMode="External"/><Relationship Id="rId26" Type="http://schemas.openxmlformats.org/officeDocument/2006/relationships/hyperlink" Target="https://www.youtube.com/watch?v=omVFjGHx0FQ" TargetMode="External"/><Relationship Id="rId25" Type="http://schemas.openxmlformats.org/officeDocument/2006/relationships/hyperlink" Target="https://www.youtube.com/watch?v=O9NcHiAkD6E" TargetMode="External"/><Relationship Id="rId28" Type="http://schemas.openxmlformats.org/officeDocument/2006/relationships/hyperlink" Target="https://www.youtube.com/watch?v=idOmc35hlhU" TargetMode="External"/><Relationship Id="rId27" Type="http://schemas.openxmlformats.org/officeDocument/2006/relationships/hyperlink" Target="https://soundcloud.com/concernedape/fall-theme-1" TargetMode="External"/><Relationship Id="rId29" Type="http://schemas.openxmlformats.org/officeDocument/2006/relationships/hyperlink" Target="https://www.youtube.com/watch?v=crL0Y18YMO8" TargetMode="External"/><Relationship Id="rId11" Type="http://schemas.openxmlformats.org/officeDocument/2006/relationships/hyperlink" Target="https://www.youtube.com/watch?v=hDrleZmzrS8" TargetMode="External"/><Relationship Id="rId10" Type="http://schemas.openxmlformats.org/officeDocument/2006/relationships/hyperlink" Target="https://www.youtube.com/watch?v=Tk6tA6OVqvk" TargetMode="External"/><Relationship Id="rId13" Type="http://schemas.openxmlformats.org/officeDocument/2006/relationships/hyperlink" Target="https://www.youtube.com/watch?v=yaBNr6zv0ek" TargetMode="External"/><Relationship Id="rId12" Type="http://schemas.openxmlformats.org/officeDocument/2006/relationships/hyperlink" Target="https://www.youtube.com/watch?v=hjfUwGkC0os" TargetMode="External"/><Relationship Id="rId91" Type="http://schemas.openxmlformats.org/officeDocument/2006/relationships/vmlDrawing" Target="../drawings/vmlDrawing2.vml"/><Relationship Id="rId90" Type="http://schemas.openxmlformats.org/officeDocument/2006/relationships/drawing" Target="../drawings/drawing2.xml"/><Relationship Id="rId15" Type="http://schemas.openxmlformats.org/officeDocument/2006/relationships/hyperlink" Target="https://www.youtube.com/watch?v=YJJIkZxnLVQ" TargetMode="External"/><Relationship Id="rId14" Type="http://schemas.openxmlformats.org/officeDocument/2006/relationships/hyperlink" Target="https://www.youtube.com/watch?v=hDrleZmzrS8" TargetMode="External"/><Relationship Id="rId17" Type="http://schemas.openxmlformats.org/officeDocument/2006/relationships/hyperlink" Target="https://www.youtube.com/watch?v=voa_SvvI3zY" TargetMode="External"/><Relationship Id="rId16" Type="http://schemas.openxmlformats.org/officeDocument/2006/relationships/hyperlink" Target="https://www.youtube.com/watch?v=y_ezfsJ4-Lw" TargetMode="External"/><Relationship Id="rId19" Type="http://schemas.openxmlformats.org/officeDocument/2006/relationships/hyperlink" Target="https://www.youtube.com/watch?v=lLxPUCWO1pU" TargetMode="External"/><Relationship Id="rId18" Type="http://schemas.openxmlformats.org/officeDocument/2006/relationships/hyperlink" Target="https://www.youtube.com/watch?v=mhPSbmEXUgw" TargetMode="External"/><Relationship Id="rId84" Type="http://schemas.openxmlformats.org/officeDocument/2006/relationships/hyperlink" Target="https://www.youtube.com/watch?v=AiX1dBfmftA" TargetMode="External"/><Relationship Id="rId83" Type="http://schemas.openxmlformats.org/officeDocument/2006/relationships/hyperlink" Target="https://www.youtube.com/watch?v=fcI-cTEexKs" TargetMode="External"/><Relationship Id="rId86" Type="http://schemas.openxmlformats.org/officeDocument/2006/relationships/hyperlink" Target="https://soundcloud.com/concernedape/winter-theme-1" TargetMode="External"/><Relationship Id="rId85" Type="http://schemas.openxmlformats.org/officeDocument/2006/relationships/hyperlink" Target="https://www.youtube.com/watch?v=y_ezfsJ4-Lw" TargetMode="External"/><Relationship Id="rId88" Type="http://schemas.openxmlformats.org/officeDocument/2006/relationships/hyperlink" Target="https://www.youtube.com/watch?v=nL-c6SuyG8A" TargetMode="External"/><Relationship Id="rId87" Type="http://schemas.openxmlformats.org/officeDocument/2006/relationships/hyperlink" Target="https://www.youtube.com/watch?v=sggr_NSVY_4" TargetMode="External"/><Relationship Id="rId89" Type="http://schemas.openxmlformats.org/officeDocument/2006/relationships/hyperlink" Target="https://www.youtube.com/watch?v=JecdkxSZob8" TargetMode="External"/><Relationship Id="rId80" Type="http://schemas.openxmlformats.org/officeDocument/2006/relationships/hyperlink" Target="https://soundcloud.com/concernedape/the-lava-dwellers" TargetMode="External"/><Relationship Id="rId82" Type="http://schemas.openxmlformats.org/officeDocument/2006/relationships/hyperlink" Target="https://www.youtube.com/watch?v=gCRPDso6nQo" TargetMode="External"/><Relationship Id="rId81" Type="http://schemas.openxmlformats.org/officeDocument/2006/relationships/hyperlink" Target="https://soundcloud.com/concernedape/summer-theme-1" TargetMode="External"/><Relationship Id="rId1" Type="http://schemas.openxmlformats.org/officeDocument/2006/relationships/comments" Target="../comments2.xml"/><Relationship Id="rId2" Type="http://schemas.openxmlformats.org/officeDocument/2006/relationships/hyperlink" Target="https://www.youtube.com/watch?v=uCME1I5bRDE" TargetMode="External"/><Relationship Id="rId3" Type="http://schemas.openxmlformats.org/officeDocument/2006/relationships/hyperlink" Target="https://www.youtube.com/watch?v=YTsvtd9bwJc" TargetMode="External"/><Relationship Id="rId4" Type="http://schemas.openxmlformats.org/officeDocument/2006/relationships/hyperlink" Target="https://www.youtube.com/watch?v=YTsvtd9bwJc" TargetMode="External"/><Relationship Id="rId9" Type="http://schemas.openxmlformats.org/officeDocument/2006/relationships/hyperlink" Target="https://www.youtube.com/watch?v=eUJuWlK-yEs" TargetMode="External"/><Relationship Id="rId5" Type="http://schemas.openxmlformats.org/officeDocument/2006/relationships/hyperlink" Target="https://www.youtube.com/watch?v=OwzxIYVK4Ng" TargetMode="External"/><Relationship Id="rId6" Type="http://schemas.openxmlformats.org/officeDocument/2006/relationships/hyperlink" Target="https://www.youtube.com/watch?v=mfRXYJDEBf8" TargetMode="External"/><Relationship Id="rId7" Type="http://schemas.openxmlformats.org/officeDocument/2006/relationships/hyperlink" Target="https://www.youtube.com/watch?v=N-3FWXGy4VM" TargetMode="External"/><Relationship Id="rId8" Type="http://schemas.openxmlformats.org/officeDocument/2006/relationships/hyperlink" Target="https://www.youtube.com/watch?v=OCuFNpaUGnU" TargetMode="External"/><Relationship Id="rId73" Type="http://schemas.openxmlformats.org/officeDocument/2006/relationships/hyperlink" Target="https://www.youtube.com/watch?v=k0nqXeM-sns" TargetMode="External"/><Relationship Id="rId72" Type="http://schemas.openxmlformats.org/officeDocument/2006/relationships/hyperlink" Target="https://www.youtube.com/watch?v=GAWxSH9X15c" TargetMode="External"/><Relationship Id="rId75" Type="http://schemas.openxmlformats.org/officeDocument/2006/relationships/hyperlink" Target="https://soundcloud.com/concernedape/summer-theme-1" TargetMode="External"/><Relationship Id="rId74" Type="http://schemas.openxmlformats.org/officeDocument/2006/relationships/hyperlink" Target="https://soundcloud.com/concernedape/summer-the-sun-can-bend-an-or" TargetMode="External"/><Relationship Id="rId77" Type="http://schemas.openxmlformats.org/officeDocument/2006/relationships/hyperlink" Target="https://www.youtube.com/watch?v=uBjJrfc2ZhY" TargetMode="External"/><Relationship Id="rId76" Type="http://schemas.openxmlformats.org/officeDocument/2006/relationships/hyperlink" Target="https://soundcloud.com/concernedape/sweet" TargetMode="External"/><Relationship Id="rId79" Type="http://schemas.openxmlformats.org/officeDocument/2006/relationships/hyperlink" Target="https://www.youtube.com/watch?v=QXwX-QD6Y60" TargetMode="External"/><Relationship Id="rId78" Type="http://schemas.openxmlformats.org/officeDocument/2006/relationships/hyperlink" Target="https://www.youtube.com/watch?v=Z-uHJyjZGio" TargetMode="External"/><Relationship Id="rId71" Type="http://schemas.openxmlformats.org/officeDocument/2006/relationships/hyperlink" Target="https://www.youtube.com/watch?v=2_DaayzaOOA" TargetMode="External"/><Relationship Id="rId70" Type="http://schemas.openxmlformats.org/officeDocument/2006/relationships/hyperlink" Target="https://www.youtube.com/watch?v=7WuKj7a3ces" TargetMode="External"/><Relationship Id="rId62" Type="http://schemas.openxmlformats.org/officeDocument/2006/relationships/hyperlink" Target="https://www.youtube.com/watch?v=k13ulhZDJrw" TargetMode="External"/><Relationship Id="rId61" Type="http://schemas.openxmlformats.org/officeDocument/2006/relationships/hyperlink" Target="https://www.youtube.com/watch?v=ZW5eI1lUhWE" TargetMode="External"/><Relationship Id="rId64" Type="http://schemas.openxmlformats.org/officeDocument/2006/relationships/hyperlink" Target="https://soundcloud.com/concernedape/shanes-theme" TargetMode="External"/><Relationship Id="rId63" Type="http://schemas.openxmlformats.org/officeDocument/2006/relationships/hyperlink" Target="https://soundcloud.com/concernedape/settling-in" TargetMode="External"/><Relationship Id="rId66" Type="http://schemas.openxmlformats.org/officeDocument/2006/relationships/hyperlink" Target="https://soundcloud.com/concernedape/starwatchers-theme" TargetMode="External"/><Relationship Id="rId65" Type="http://schemas.openxmlformats.org/officeDocument/2006/relationships/hyperlink" Target="https://www.youtube.com/watch?v=cj9mBngwMYk&amp;t=5m16s" TargetMode="External"/><Relationship Id="rId68" Type="http://schemas.openxmlformats.org/officeDocument/2006/relationships/hyperlink" Target="https://www.youtube.com/watch?v=FO9WXi9gxQg" TargetMode="External"/><Relationship Id="rId67" Type="http://schemas.openxmlformats.org/officeDocument/2006/relationships/hyperlink" Target="https://www.youtube.com/watch?v=gI3c4_K3smY" TargetMode="External"/><Relationship Id="rId60" Type="http://schemas.openxmlformats.org/officeDocument/2006/relationships/hyperlink" Target="https://soundcloud.com/concernedape/the-stardrop-saloon" TargetMode="External"/><Relationship Id="rId69" Type="http://schemas.openxmlformats.org/officeDocument/2006/relationships/hyperlink" Target="https://soundcloud.com/concernedape/spring-the-valley-comes-alive" TargetMode="External"/><Relationship Id="rId51" Type="http://schemas.openxmlformats.org/officeDocument/2006/relationships/hyperlink" Target="https://www.youtube.com/watch?v=wM_-jldP2Nw" TargetMode="External"/><Relationship Id="rId50" Type="http://schemas.openxmlformats.org/officeDocument/2006/relationships/hyperlink" Target="https://www.youtube.com/watch?v=i_18E5AJ7Xo" TargetMode="External"/><Relationship Id="rId53" Type="http://schemas.openxmlformats.org/officeDocument/2006/relationships/hyperlink" Target="https://www.youtube.com/watch?v=8bhltBSOT5I" TargetMode="External"/><Relationship Id="rId52" Type="http://schemas.openxmlformats.org/officeDocument/2006/relationships/hyperlink" Target="https://www.youtube.com/watch?v=k0nqXeM-sns" TargetMode="External"/><Relationship Id="rId55" Type="http://schemas.openxmlformats.org/officeDocument/2006/relationships/hyperlink" Target="https://soundcloud.com/concernedape/playful" TargetMode="External"/><Relationship Id="rId54" Type="http://schemas.openxmlformats.org/officeDocument/2006/relationships/hyperlink" Target="https://www.youtube.com/watch?v=FO9WXi9gxQg" TargetMode="External"/><Relationship Id="rId57" Type="http://schemas.openxmlformats.org/officeDocument/2006/relationships/hyperlink" Target="https://www.youtube.com/watch?v=cj9mBngwMYk&amp;t=1m2s" TargetMode="External"/><Relationship Id="rId56" Type="http://schemas.openxmlformats.org/officeDocument/2006/relationships/hyperlink" Target="https://www.youtube.com/watch?v=idOmc35hlhU" TargetMode="External"/><Relationship Id="rId59" Type="http://schemas.openxmlformats.org/officeDocument/2006/relationships/hyperlink" Target="https://www.youtube.com/watch?v=fF2O7S-drfA" TargetMode="External"/><Relationship Id="rId58" Type="http://schemas.openxmlformats.org/officeDocument/2006/relationships/hyperlink" Target="https://www.youtube.com/watch?v=2dAekw2FGU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hyperlink" Target="https://i.imgur.com/ZSXhkVy.p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8.0"/>
    <col customWidth="1" min="3" max="3" width="9.38"/>
    <col customWidth="1" min="4" max="4" width="56.75"/>
    <col customWidth="1" min="5" max="5" width="37.25"/>
    <col customWidth="1" min="6" max="6" width="53.25"/>
    <col customWidth="1" min="7" max="7" width="42.38"/>
  </cols>
  <sheetData>
    <row r="1">
      <c r="A1" s="1" t="s">
        <v>0</v>
      </c>
      <c r="B1" s="2" t="s">
        <v>1</v>
      </c>
      <c r="C1" s="3" t="s">
        <v>2</v>
      </c>
      <c r="D1" s="1" t="s">
        <v>3</v>
      </c>
      <c r="E1" s="1" t="s">
        <v>4</v>
      </c>
      <c r="F1" s="1" t="s">
        <v>5</v>
      </c>
      <c r="G1" s="1"/>
    </row>
    <row r="2">
      <c r="A2" s="4" t="s">
        <v>6</v>
      </c>
      <c r="B2" s="5"/>
      <c r="C2" s="6" t="s">
        <v>7</v>
      </c>
      <c r="D2" s="4" t="s">
        <v>8</v>
      </c>
      <c r="E2" s="4" t="s">
        <v>9</v>
      </c>
      <c r="F2" s="4"/>
      <c r="G2" s="4"/>
    </row>
    <row r="3">
      <c r="A3" s="4" t="s">
        <v>10</v>
      </c>
      <c r="B3" s="5"/>
      <c r="C3" s="6" t="s">
        <v>11</v>
      </c>
      <c r="D3" s="4" t="s">
        <v>12</v>
      </c>
      <c r="E3" s="4" t="s">
        <v>13</v>
      </c>
      <c r="F3" s="4"/>
      <c r="G3" s="4"/>
    </row>
    <row r="4">
      <c r="A4" s="4" t="s">
        <v>14</v>
      </c>
      <c r="B4" s="5"/>
      <c r="C4" s="6" t="s">
        <v>15</v>
      </c>
      <c r="D4" s="4" t="s">
        <v>16</v>
      </c>
      <c r="E4" s="4" t="s">
        <v>17</v>
      </c>
      <c r="F4" s="4"/>
      <c r="G4" s="4"/>
    </row>
    <row r="5">
      <c r="A5" s="4" t="s">
        <v>18</v>
      </c>
      <c r="B5" s="5"/>
      <c r="C5" s="7" t="s">
        <v>19</v>
      </c>
      <c r="D5" s="4" t="s">
        <v>20</v>
      </c>
      <c r="E5" s="4" t="s">
        <v>21</v>
      </c>
      <c r="F5" s="4"/>
      <c r="G5" s="4"/>
    </row>
    <row r="6">
      <c r="A6" s="4" t="s">
        <v>22</v>
      </c>
      <c r="B6" s="5"/>
      <c r="C6" s="6" t="s">
        <v>23</v>
      </c>
      <c r="D6" s="4" t="s">
        <v>24</v>
      </c>
      <c r="E6" s="4" t="s">
        <v>25</v>
      </c>
      <c r="F6" s="4"/>
      <c r="G6" s="4"/>
    </row>
    <row r="7">
      <c r="A7" s="4" t="s">
        <v>26</v>
      </c>
      <c r="B7" s="5"/>
      <c r="C7" s="6" t="s">
        <v>27</v>
      </c>
      <c r="D7" s="4" t="s">
        <v>28</v>
      </c>
      <c r="E7" s="4" t="s">
        <v>29</v>
      </c>
      <c r="F7" s="4"/>
      <c r="G7" s="4"/>
    </row>
    <row r="8">
      <c r="A8" s="4" t="s">
        <v>30</v>
      </c>
      <c r="B8" s="5"/>
      <c r="C8" s="6" t="s">
        <v>31</v>
      </c>
      <c r="D8" s="4" t="s">
        <v>32</v>
      </c>
      <c r="E8" s="4" t="s">
        <v>33</v>
      </c>
      <c r="F8" s="4"/>
      <c r="G8" s="4"/>
    </row>
    <row r="9">
      <c r="A9" s="4" t="s">
        <v>34</v>
      </c>
      <c r="B9" s="5"/>
      <c r="C9" s="6" t="s">
        <v>35</v>
      </c>
      <c r="D9" s="4" t="s">
        <v>36</v>
      </c>
      <c r="E9" s="4" t="s">
        <v>37</v>
      </c>
      <c r="F9" s="4"/>
      <c r="G9" s="4"/>
    </row>
    <row r="10">
      <c r="A10" s="4" t="s">
        <v>38</v>
      </c>
      <c r="B10" s="5"/>
      <c r="C10" s="7" t="s">
        <v>39</v>
      </c>
      <c r="D10" s="4" t="s">
        <v>40</v>
      </c>
      <c r="E10" s="4" t="s">
        <v>41</v>
      </c>
      <c r="F10" s="4"/>
      <c r="G10" s="4"/>
    </row>
    <row r="11">
      <c r="A11" s="4" t="s">
        <v>42</v>
      </c>
      <c r="B11" s="5"/>
      <c r="C11" s="7" t="s">
        <v>43</v>
      </c>
      <c r="D11" s="4" t="s">
        <v>44</v>
      </c>
      <c r="E11" s="4" t="s">
        <v>45</v>
      </c>
      <c r="F11" s="4"/>
      <c r="G11" s="4"/>
    </row>
    <row r="12">
      <c r="A12" s="4" t="s">
        <v>46</v>
      </c>
      <c r="B12" s="5"/>
      <c r="C12" s="7" t="s">
        <v>47</v>
      </c>
      <c r="D12" s="4" t="s">
        <v>48</v>
      </c>
      <c r="E12" s="4" t="s">
        <v>49</v>
      </c>
      <c r="F12" s="4"/>
      <c r="G12" s="4"/>
    </row>
    <row r="13">
      <c r="A13" s="4" t="s">
        <v>50</v>
      </c>
      <c r="B13" s="5"/>
      <c r="C13" s="7" t="s">
        <v>51</v>
      </c>
      <c r="D13" s="4" t="s">
        <v>52</v>
      </c>
      <c r="E13" s="4" t="s">
        <v>53</v>
      </c>
      <c r="F13" s="4"/>
      <c r="G13" s="4"/>
    </row>
    <row r="14">
      <c r="A14" s="4" t="s">
        <v>54</v>
      </c>
      <c r="B14" s="5"/>
      <c r="C14" s="7" t="s">
        <v>55</v>
      </c>
      <c r="D14" s="4" t="s">
        <v>56</v>
      </c>
      <c r="E14" s="4" t="s">
        <v>57</v>
      </c>
      <c r="F14" s="4"/>
      <c r="G14" s="4"/>
    </row>
    <row r="15">
      <c r="A15" s="4" t="s">
        <v>58</v>
      </c>
      <c r="B15" s="5"/>
      <c r="C15" s="7" t="s">
        <v>59</v>
      </c>
      <c r="D15" s="4" t="s">
        <v>60</v>
      </c>
      <c r="E15" s="4" t="s">
        <v>61</v>
      </c>
      <c r="F15" s="4"/>
      <c r="G15" s="4"/>
    </row>
    <row r="16">
      <c r="A16" s="4" t="s">
        <v>62</v>
      </c>
      <c r="B16" s="5"/>
      <c r="C16" s="7" t="s">
        <v>63</v>
      </c>
      <c r="D16" s="4" t="s">
        <v>64</v>
      </c>
      <c r="E16" s="4" t="s">
        <v>65</v>
      </c>
      <c r="F16" s="4"/>
      <c r="G16" s="4"/>
    </row>
    <row r="17">
      <c r="A17" s="4" t="s">
        <v>66</v>
      </c>
      <c r="B17" s="5"/>
      <c r="C17" s="7" t="s">
        <v>67</v>
      </c>
      <c r="D17" s="4" t="s">
        <v>68</v>
      </c>
      <c r="E17" s="4" t="s">
        <v>69</v>
      </c>
      <c r="F17" s="4"/>
      <c r="G17" s="4"/>
    </row>
    <row r="18">
      <c r="A18" s="4" t="s">
        <v>70</v>
      </c>
      <c r="B18" s="5"/>
      <c r="C18" s="7" t="s">
        <v>71</v>
      </c>
      <c r="D18" s="4" t="s">
        <v>72</v>
      </c>
      <c r="E18" s="4" t="s">
        <v>73</v>
      </c>
      <c r="F18" s="8" t="s">
        <v>74</v>
      </c>
      <c r="G18" s="4"/>
    </row>
    <row r="19">
      <c r="A19" s="4" t="s">
        <v>75</v>
      </c>
      <c r="B19" s="5"/>
      <c r="C19" s="7" t="s">
        <v>76</v>
      </c>
      <c r="D19" s="4" t="s">
        <v>77</v>
      </c>
      <c r="E19" s="4" t="s">
        <v>78</v>
      </c>
      <c r="F19" s="4"/>
      <c r="G19" s="4"/>
    </row>
    <row r="20">
      <c r="A20" s="4" t="s">
        <v>79</v>
      </c>
      <c r="B20" s="5"/>
      <c r="C20" s="7" t="s">
        <v>80</v>
      </c>
      <c r="D20" s="4" t="s">
        <v>81</v>
      </c>
      <c r="E20" s="4" t="s">
        <v>82</v>
      </c>
      <c r="F20" s="4"/>
      <c r="G20" s="4"/>
    </row>
    <row r="21">
      <c r="A21" s="4" t="s">
        <v>83</v>
      </c>
      <c r="B21" s="5"/>
      <c r="C21" s="7" t="s">
        <v>84</v>
      </c>
      <c r="D21" s="4" t="s">
        <v>32</v>
      </c>
      <c r="E21" s="4" t="s">
        <v>85</v>
      </c>
      <c r="F21" s="4"/>
      <c r="G21" s="4"/>
    </row>
    <row r="22">
      <c r="A22" s="4" t="s">
        <v>86</v>
      </c>
      <c r="B22" s="5"/>
      <c r="C22" s="7" t="s">
        <v>87</v>
      </c>
      <c r="D22" s="4" t="s">
        <v>88</v>
      </c>
      <c r="E22" s="4" t="s">
        <v>89</v>
      </c>
      <c r="F22" s="4"/>
      <c r="G22" s="4"/>
    </row>
    <row r="23">
      <c r="A23" s="4" t="s">
        <v>90</v>
      </c>
      <c r="B23" s="5"/>
      <c r="C23" s="7" t="s">
        <v>91</v>
      </c>
      <c r="D23" s="4" t="s">
        <v>68</v>
      </c>
      <c r="E23" s="4" t="s">
        <v>92</v>
      </c>
      <c r="F23" s="4"/>
      <c r="G23" s="4"/>
    </row>
    <row r="24">
      <c r="A24" s="4" t="s">
        <v>93</v>
      </c>
      <c r="B24" s="5"/>
      <c r="C24" s="6" t="s">
        <v>94</v>
      </c>
      <c r="D24" s="4" t="s">
        <v>95</v>
      </c>
      <c r="E24" s="4" t="s">
        <v>96</v>
      </c>
      <c r="F24" s="4"/>
      <c r="G24" s="4"/>
    </row>
    <row r="25">
      <c r="A25" s="4" t="s">
        <v>97</v>
      </c>
      <c r="B25" s="5"/>
      <c r="C25" s="6" t="s">
        <v>98</v>
      </c>
      <c r="D25" s="4" t="s">
        <v>99</v>
      </c>
      <c r="E25" s="4" t="s">
        <v>100</v>
      </c>
      <c r="F25" s="4"/>
      <c r="G25" s="4"/>
    </row>
    <row r="26">
      <c r="A26" s="4" t="s">
        <v>101</v>
      </c>
      <c r="B26" s="5"/>
      <c r="C26" s="7" t="s">
        <v>102</v>
      </c>
      <c r="D26" s="4" t="s">
        <v>103</v>
      </c>
      <c r="E26" s="4" t="s">
        <v>104</v>
      </c>
      <c r="F26" s="4"/>
      <c r="G26" s="4"/>
    </row>
    <row r="27">
      <c r="A27" s="4" t="s">
        <v>105</v>
      </c>
      <c r="B27" s="5"/>
      <c r="C27" s="6" t="s">
        <v>106</v>
      </c>
      <c r="D27" s="4" t="s">
        <v>107</v>
      </c>
      <c r="E27" s="4" t="s">
        <v>108</v>
      </c>
      <c r="F27" s="4"/>
      <c r="G27" s="4"/>
    </row>
    <row r="28">
      <c r="A28" s="4" t="s">
        <v>109</v>
      </c>
      <c r="B28" s="5"/>
      <c r="C28" s="6" t="s">
        <v>110</v>
      </c>
      <c r="D28" s="4" t="s">
        <v>111</v>
      </c>
      <c r="E28" s="4" t="s">
        <v>112</v>
      </c>
      <c r="F28" s="4"/>
      <c r="G28" s="4"/>
    </row>
    <row r="29">
      <c r="A29" s="4" t="s">
        <v>113</v>
      </c>
      <c r="B29" s="5"/>
      <c r="C29" s="6" t="s">
        <v>114</v>
      </c>
      <c r="D29" s="4" t="s">
        <v>115</v>
      </c>
      <c r="E29" s="4" t="s">
        <v>116</v>
      </c>
      <c r="F29" s="4"/>
      <c r="G29" s="4"/>
    </row>
    <row r="30">
      <c r="A30" s="4" t="s">
        <v>117</v>
      </c>
      <c r="B30" s="5"/>
      <c r="C30" s="6" t="s">
        <v>118</v>
      </c>
      <c r="D30" s="4" t="s">
        <v>119</v>
      </c>
      <c r="E30" s="4" t="s">
        <v>120</v>
      </c>
      <c r="F30" s="4"/>
      <c r="G30" s="4"/>
    </row>
    <row r="31">
      <c r="A31" s="4" t="s">
        <v>121</v>
      </c>
      <c r="B31" s="5"/>
      <c r="C31" s="6" t="s">
        <v>122</v>
      </c>
      <c r="D31" s="4" t="s">
        <v>123</v>
      </c>
      <c r="E31" s="4" t="s">
        <v>124</v>
      </c>
      <c r="F31" s="4"/>
      <c r="G31" s="9"/>
    </row>
    <row r="32">
      <c r="A32" s="4" t="s">
        <v>125</v>
      </c>
      <c r="B32" s="5"/>
      <c r="C32" s="6" t="s">
        <v>126</v>
      </c>
      <c r="D32" s="4" t="s">
        <v>127</v>
      </c>
      <c r="E32" s="4" t="s">
        <v>128</v>
      </c>
      <c r="F32" s="4"/>
      <c r="G32" s="4"/>
    </row>
    <row r="33">
      <c r="A33" s="4" t="s">
        <v>125</v>
      </c>
      <c r="B33" s="5"/>
      <c r="C33" s="7" t="s">
        <v>129</v>
      </c>
      <c r="D33" s="4" t="s">
        <v>127</v>
      </c>
      <c r="E33" s="4" t="s">
        <v>128</v>
      </c>
      <c r="F33" s="4"/>
      <c r="G33" s="4"/>
    </row>
    <row r="34">
      <c r="A34" s="4" t="s">
        <v>125</v>
      </c>
      <c r="B34" s="5"/>
      <c r="C34" s="7" t="s">
        <v>130</v>
      </c>
      <c r="D34" s="4" t="s">
        <v>131</v>
      </c>
      <c r="E34" s="4" t="s">
        <v>128</v>
      </c>
      <c r="F34" s="4"/>
      <c r="G34" s="4"/>
    </row>
    <row r="35">
      <c r="A35" s="4" t="s">
        <v>132</v>
      </c>
      <c r="B35" s="5"/>
      <c r="C35" s="7" t="s">
        <v>133</v>
      </c>
      <c r="D35" s="4" t="s">
        <v>134</v>
      </c>
      <c r="E35" s="4" t="s">
        <v>135</v>
      </c>
      <c r="F35" s="4"/>
      <c r="G35" s="4"/>
    </row>
    <row r="36">
      <c r="A36" s="4" t="s">
        <v>136</v>
      </c>
      <c r="B36" s="5"/>
      <c r="C36" s="6" t="s">
        <v>137</v>
      </c>
      <c r="D36" s="4" t="s">
        <v>138</v>
      </c>
      <c r="E36" s="4" t="s">
        <v>139</v>
      </c>
      <c r="F36" s="4"/>
      <c r="G36" s="4"/>
    </row>
    <row r="37">
      <c r="A37" s="4" t="s">
        <v>140</v>
      </c>
      <c r="B37" s="5"/>
      <c r="C37" s="6" t="s">
        <v>141</v>
      </c>
      <c r="D37" s="4" t="s">
        <v>142</v>
      </c>
      <c r="E37" s="4" t="s">
        <v>143</v>
      </c>
      <c r="F37" s="9"/>
      <c r="G37" s="9"/>
    </row>
    <row r="38">
      <c r="A38" s="4" t="s">
        <v>144</v>
      </c>
      <c r="B38" s="5"/>
      <c r="C38" s="6" t="s">
        <v>145</v>
      </c>
      <c r="D38" s="4" t="s">
        <v>146</v>
      </c>
      <c r="E38" s="4"/>
      <c r="F38" s="9"/>
      <c r="G38" s="9"/>
    </row>
    <row r="39">
      <c r="A39" s="4" t="s">
        <v>147</v>
      </c>
      <c r="B39" s="5"/>
      <c r="C39" s="7" t="s">
        <v>148</v>
      </c>
      <c r="D39" s="4" t="s">
        <v>149</v>
      </c>
      <c r="E39" s="4" t="s">
        <v>150</v>
      </c>
      <c r="F39" s="4"/>
      <c r="G39" s="4"/>
    </row>
    <row r="40">
      <c r="A40" s="4" t="s">
        <v>151</v>
      </c>
      <c r="B40" s="5"/>
      <c r="C40" s="6" t="s">
        <v>152</v>
      </c>
      <c r="D40" s="4" t="s">
        <v>146</v>
      </c>
      <c r="E40" s="4"/>
      <c r="F40" s="4"/>
      <c r="G40" s="4"/>
    </row>
    <row r="41">
      <c r="A41" s="4" t="s">
        <v>153</v>
      </c>
      <c r="B41" s="5"/>
      <c r="C41" s="6" t="s">
        <v>154</v>
      </c>
      <c r="D41" s="4" t="s">
        <v>155</v>
      </c>
      <c r="E41" s="4" t="s">
        <v>156</v>
      </c>
      <c r="F41" s="4"/>
      <c r="G41" s="4"/>
    </row>
    <row r="42">
      <c r="A42" s="4" t="s">
        <v>157</v>
      </c>
      <c r="B42" s="5"/>
      <c r="C42" s="6" t="s">
        <v>158</v>
      </c>
      <c r="D42" s="4" t="s">
        <v>159</v>
      </c>
      <c r="E42" s="4" t="s">
        <v>160</v>
      </c>
      <c r="F42" s="4"/>
      <c r="G42" s="4"/>
    </row>
    <row r="43">
      <c r="A43" s="4" t="s">
        <v>161</v>
      </c>
      <c r="B43" s="5"/>
      <c r="C43" s="6" t="s">
        <v>162</v>
      </c>
      <c r="D43" s="4" t="s">
        <v>163</v>
      </c>
      <c r="E43" s="4" t="s">
        <v>164</v>
      </c>
      <c r="F43" s="4"/>
      <c r="G43" s="4"/>
    </row>
    <row r="44">
      <c r="A44" s="4" t="s">
        <v>165</v>
      </c>
      <c r="B44" s="5"/>
      <c r="C44" s="6" t="s">
        <v>166</v>
      </c>
      <c r="D44" s="4" t="s">
        <v>167</v>
      </c>
      <c r="E44" s="4" t="s">
        <v>168</v>
      </c>
      <c r="F44" s="4"/>
      <c r="G44" s="4"/>
    </row>
    <row r="45">
      <c r="A45" s="9" t="s">
        <v>169</v>
      </c>
      <c r="B45" s="10"/>
      <c r="C45" s="6" t="s">
        <v>170</v>
      </c>
      <c r="D45" s="9" t="s">
        <v>171</v>
      </c>
      <c r="E45" s="9" t="s">
        <v>172</v>
      </c>
      <c r="F45" s="9"/>
      <c r="G45" s="9"/>
    </row>
    <row r="46">
      <c r="A46" s="9" t="s">
        <v>173</v>
      </c>
      <c r="B46" s="10"/>
      <c r="C46" s="6" t="s">
        <v>174</v>
      </c>
      <c r="D46" s="9" t="s">
        <v>175</v>
      </c>
      <c r="E46" s="9" t="s">
        <v>176</v>
      </c>
      <c r="F46" s="9"/>
      <c r="G46" s="9"/>
    </row>
    <row r="47">
      <c r="A47" s="4" t="s">
        <v>177</v>
      </c>
      <c r="B47" s="5"/>
      <c r="C47" s="6" t="s">
        <v>178</v>
      </c>
      <c r="D47" s="4" t="s">
        <v>179</v>
      </c>
      <c r="E47" s="4" t="s">
        <v>180</v>
      </c>
      <c r="F47" s="4"/>
      <c r="G47" s="4"/>
    </row>
    <row r="48">
      <c r="A48" s="4" t="s">
        <v>181</v>
      </c>
      <c r="B48" s="5"/>
      <c r="C48" s="6" t="s">
        <v>182</v>
      </c>
      <c r="D48" s="4" t="s">
        <v>183</v>
      </c>
      <c r="E48" s="4" t="s">
        <v>184</v>
      </c>
      <c r="F48" s="4"/>
      <c r="G48" s="4"/>
    </row>
    <row r="49">
      <c r="A49" s="4" t="s">
        <v>185</v>
      </c>
      <c r="B49" s="5"/>
      <c r="C49" s="6" t="s">
        <v>186</v>
      </c>
      <c r="D49" s="4" t="s">
        <v>187</v>
      </c>
      <c r="E49" s="4" t="s">
        <v>188</v>
      </c>
      <c r="F49" s="4"/>
      <c r="G49" s="4"/>
    </row>
    <row r="50">
      <c r="A50" s="4" t="s">
        <v>189</v>
      </c>
      <c r="B50" s="5">
        <v>0.0020833333333333333</v>
      </c>
      <c r="C50" s="6" t="s">
        <v>190</v>
      </c>
      <c r="D50" s="4" t="s">
        <v>191</v>
      </c>
      <c r="E50" s="4" t="s">
        <v>192</v>
      </c>
      <c r="F50" s="4"/>
      <c r="G50" s="4"/>
    </row>
    <row r="51">
      <c r="A51" s="9" t="s">
        <v>193</v>
      </c>
      <c r="B51" s="10"/>
      <c r="C51" s="6" t="s">
        <v>194</v>
      </c>
      <c r="D51" s="9" t="s">
        <v>195</v>
      </c>
      <c r="E51" s="9" t="s">
        <v>196</v>
      </c>
      <c r="F51" s="9"/>
      <c r="G51" s="9"/>
    </row>
    <row r="52">
      <c r="A52" s="9" t="s">
        <v>197</v>
      </c>
      <c r="B52" s="10"/>
      <c r="C52" s="6" t="s">
        <v>198</v>
      </c>
      <c r="D52" s="9" t="s">
        <v>199</v>
      </c>
      <c r="E52" s="4"/>
      <c r="F52" s="9"/>
      <c r="G52" s="9"/>
    </row>
    <row r="53">
      <c r="A53" s="9" t="s">
        <v>200</v>
      </c>
      <c r="B53" s="10"/>
      <c r="C53" s="6" t="s">
        <v>201</v>
      </c>
      <c r="D53" s="9" t="s">
        <v>202</v>
      </c>
      <c r="E53" s="9" t="s">
        <v>203</v>
      </c>
      <c r="F53" s="9"/>
      <c r="G53" s="9"/>
    </row>
    <row r="54">
      <c r="A54" s="9" t="s">
        <v>200</v>
      </c>
      <c r="B54" s="10"/>
      <c r="C54" s="6" t="s">
        <v>204</v>
      </c>
      <c r="D54" s="9" t="s">
        <v>205</v>
      </c>
      <c r="E54" s="9" t="s">
        <v>203</v>
      </c>
      <c r="F54" s="9"/>
      <c r="G54" s="9"/>
    </row>
    <row r="55">
      <c r="A55" s="9" t="s">
        <v>206</v>
      </c>
      <c r="B55" s="10"/>
      <c r="C55" s="6" t="s">
        <v>207</v>
      </c>
      <c r="D55" s="9" t="s">
        <v>208</v>
      </c>
      <c r="E55" s="9" t="s">
        <v>209</v>
      </c>
      <c r="F55" s="9"/>
      <c r="G55" s="9"/>
    </row>
    <row r="56">
      <c r="A56" s="9" t="s">
        <v>210</v>
      </c>
      <c r="B56" s="10"/>
      <c r="C56" s="6" t="s">
        <v>211</v>
      </c>
      <c r="D56" s="9" t="s">
        <v>212</v>
      </c>
      <c r="E56" s="9" t="s">
        <v>213</v>
      </c>
      <c r="F56" s="9"/>
      <c r="G56" s="9"/>
    </row>
    <row r="57">
      <c r="A57" s="9" t="s">
        <v>210</v>
      </c>
      <c r="B57" s="10"/>
      <c r="C57" s="6" t="s">
        <v>214</v>
      </c>
      <c r="D57" s="9" t="s">
        <v>212</v>
      </c>
      <c r="E57" s="9" t="s">
        <v>213</v>
      </c>
      <c r="F57" s="9"/>
      <c r="G57" s="9"/>
    </row>
    <row r="58">
      <c r="A58" s="9" t="s">
        <v>215</v>
      </c>
      <c r="B58" s="10"/>
      <c r="C58" s="6" t="s">
        <v>216</v>
      </c>
      <c r="D58" s="9" t="s">
        <v>217</v>
      </c>
      <c r="E58" s="9" t="s">
        <v>218</v>
      </c>
      <c r="F58" s="9"/>
      <c r="G58" s="9"/>
    </row>
    <row r="59">
      <c r="A59" s="9" t="s">
        <v>215</v>
      </c>
      <c r="B59" s="10"/>
      <c r="C59" s="6" t="s">
        <v>219</v>
      </c>
      <c r="D59" s="9" t="s">
        <v>220</v>
      </c>
      <c r="E59" s="9" t="s">
        <v>218</v>
      </c>
      <c r="F59" s="9"/>
      <c r="G59" s="9"/>
    </row>
    <row r="60">
      <c r="A60" s="9" t="s">
        <v>215</v>
      </c>
      <c r="B60" s="10"/>
      <c r="C60" s="6" t="s">
        <v>221</v>
      </c>
      <c r="D60" s="9" t="s">
        <v>217</v>
      </c>
      <c r="E60" s="9" t="s">
        <v>218</v>
      </c>
      <c r="F60" s="9"/>
      <c r="G60" s="9"/>
    </row>
    <row r="61">
      <c r="A61" s="9" t="s">
        <v>222</v>
      </c>
      <c r="B61" s="10"/>
      <c r="C61" s="6" t="s">
        <v>223</v>
      </c>
      <c r="D61" s="4" t="s">
        <v>224</v>
      </c>
      <c r="E61" s="9" t="s">
        <v>225</v>
      </c>
      <c r="F61" s="9"/>
      <c r="G61" s="9"/>
    </row>
    <row r="62">
      <c r="A62" s="9" t="s">
        <v>226</v>
      </c>
      <c r="B62" s="10"/>
      <c r="C62" s="6" t="s">
        <v>227</v>
      </c>
      <c r="D62" s="9" t="s">
        <v>228</v>
      </c>
      <c r="E62" s="9" t="s">
        <v>229</v>
      </c>
      <c r="F62" s="9"/>
      <c r="G62" s="9"/>
    </row>
    <row r="63">
      <c r="A63" s="9" t="s">
        <v>230</v>
      </c>
      <c r="B63" s="10"/>
      <c r="C63" s="6" t="s">
        <v>231</v>
      </c>
      <c r="D63" s="9" t="s">
        <v>232</v>
      </c>
      <c r="E63" s="9" t="s">
        <v>233</v>
      </c>
      <c r="F63" s="9"/>
      <c r="G63" s="9"/>
    </row>
    <row r="64">
      <c r="A64" s="9" t="s">
        <v>234</v>
      </c>
      <c r="B64" s="10"/>
      <c r="C64" s="6" t="s">
        <v>235</v>
      </c>
      <c r="D64" s="9" t="s">
        <v>236</v>
      </c>
      <c r="E64" s="9" t="s">
        <v>237</v>
      </c>
      <c r="F64" s="9"/>
      <c r="G64" s="9"/>
    </row>
    <row r="65">
      <c r="A65" s="9" t="s">
        <v>234</v>
      </c>
      <c r="B65" s="10"/>
      <c r="C65" s="6" t="s">
        <v>238</v>
      </c>
      <c r="D65" s="9" t="s">
        <v>236</v>
      </c>
      <c r="E65" s="9" t="s">
        <v>237</v>
      </c>
      <c r="F65" s="9"/>
      <c r="G65" s="9"/>
    </row>
    <row r="66">
      <c r="A66" s="9" t="s">
        <v>234</v>
      </c>
      <c r="B66" s="10"/>
      <c r="C66" s="6" t="s">
        <v>239</v>
      </c>
      <c r="D66" s="9" t="s">
        <v>236</v>
      </c>
      <c r="E66" s="9" t="s">
        <v>237</v>
      </c>
      <c r="F66" s="9"/>
      <c r="G66" s="9"/>
    </row>
    <row r="67">
      <c r="A67" s="9" t="s">
        <v>234</v>
      </c>
      <c r="B67" s="10"/>
      <c r="C67" s="6" t="s">
        <v>240</v>
      </c>
      <c r="D67" s="9" t="s">
        <v>236</v>
      </c>
      <c r="E67" s="9" t="s">
        <v>237</v>
      </c>
      <c r="F67" s="9"/>
      <c r="G67" s="9"/>
    </row>
    <row r="68">
      <c r="A68" s="9" t="s">
        <v>234</v>
      </c>
      <c r="B68" s="10"/>
      <c r="C68" s="6" t="s">
        <v>241</v>
      </c>
      <c r="D68" s="9" t="s">
        <v>236</v>
      </c>
      <c r="E68" s="9" t="s">
        <v>237</v>
      </c>
      <c r="F68" s="9"/>
      <c r="G68" s="9"/>
    </row>
    <row r="69">
      <c r="A69" s="9" t="s">
        <v>242</v>
      </c>
      <c r="B69" s="10"/>
      <c r="C69" s="6" t="s">
        <v>243</v>
      </c>
      <c r="D69" s="11" t="s">
        <v>244</v>
      </c>
      <c r="E69" s="9" t="s">
        <v>245</v>
      </c>
      <c r="F69" s="9"/>
      <c r="G69" s="9"/>
    </row>
    <row r="70">
      <c r="A70" s="9" t="s">
        <v>242</v>
      </c>
      <c r="B70" s="10"/>
      <c r="C70" s="6" t="s">
        <v>246</v>
      </c>
      <c r="D70" s="11" t="s">
        <v>244</v>
      </c>
      <c r="E70" s="9" t="s">
        <v>247</v>
      </c>
      <c r="F70" s="9"/>
      <c r="G70" s="9"/>
    </row>
    <row r="71">
      <c r="A71" s="9" t="s">
        <v>248</v>
      </c>
      <c r="B71" s="10"/>
      <c r="C71" s="6" t="s">
        <v>249</v>
      </c>
      <c r="D71" s="11" t="s">
        <v>250</v>
      </c>
      <c r="E71" s="9" t="s">
        <v>251</v>
      </c>
      <c r="F71" s="9"/>
      <c r="G71" s="9"/>
    </row>
    <row r="72">
      <c r="A72" s="9" t="s">
        <v>248</v>
      </c>
      <c r="B72" s="10"/>
      <c r="C72" s="6" t="s">
        <v>252</v>
      </c>
      <c r="D72" s="11" t="s">
        <v>253</v>
      </c>
      <c r="E72" s="9" t="s">
        <v>251</v>
      </c>
      <c r="F72" s="9"/>
      <c r="G72" s="9"/>
    </row>
    <row r="73">
      <c r="A73" s="9" t="s">
        <v>248</v>
      </c>
      <c r="B73" s="10"/>
      <c r="C73" s="6" t="s">
        <v>254</v>
      </c>
      <c r="D73" s="11" t="s">
        <v>255</v>
      </c>
      <c r="E73" s="9" t="s">
        <v>251</v>
      </c>
      <c r="F73" s="9"/>
      <c r="G73" s="9"/>
    </row>
    <row r="74">
      <c r="A74" s="9" t="s">
        <v>248</v>
      </c>
      <c r="B74" s="10"/>
      <c r="C74" s="6" t="s">
        <v>256</v>
      </c>
      <c r="D74" s="11" t="s">
        <v>255</v>
      </c>
      <c r="E74" s="9" t="s">
        <v>251</v>
      </c>
      <c r="F74" s="9"/>
      <c r="G74" s="9"/>
    </row>
    <row r="75">
      <c r="A75" s="9" t="s">
        <v>257</v>
      </c>
      <c r="B75" s="10">
        <v>0.024305555555555556</v>
      </c>
      <c r="C75" s="6" t="s">
        <v>258</v>
      </c>
      <c r="D75" s="11" t="s">
        <v>259</v>
      </c>
      <c r="E75" s="9" t="s">
        <v>260</v>
      </c>
      <c r="F75" s="9"/>
      <c r="G75" s="9"/>
    </row>
    <row r="76">
      <c r="A76" s="9" t="s">
        <v>261</v>
      </c>
      <c r="B76" s="10"/>
      <c r="C76" s="6" t="s">
        <v>262</v>
      </c>
      <c r="D76" s="12" t="s">
        <v>263</v>
      </c>
      <c r="E76" s="9" t="s">
        <v>264</v>
      </c>
      <c r="F76" s="9"/>
      <c r="G76" s="9"/>
    </row>
    <row r="77">
      <c r="A77" s="9" t="s">
        <v>265</v>
      </c>
      <c r="B77" s="10"/>
      <c r="C77" s="6" t="s">
        <v>266</v>
      </c>
      <c r="D77" s="11" t="s">
        <v>267</v>
      </c>
      <c r="E77" s="9" t="s">
        <v>268</v>
      </c>
      <c r="F77" s="9"/>
      <c r="G77" s="9"/>
    </row>
    <row r="78">
      <c r="A78" s="9" t="s">
        <v>269</v>
      </c>
      <c r="B78" s="10"/>
      <c r="C78" s="6" t="s">
        <v>270</v>
      </c>
      <c r="D78" s="12" t="s">
        <v>271</v>
      </c>
      <c r="E78" s="9" t="s">
        <v>272</v>
      </c>
      <c r="F78" s="9"/>
      <c r="G78" s="9"/>
    </row>
    <row r="79">
      <c r="A79" s="9" t="s">
        <v>273</v>
      </c>
      <c r="B79" s="10"/>
      <c r="C79" s="6" t="s">
        <v>274</v>
      </c>
      <c r="D79" s="11" t="s">
        <v>275</v>
      </c>
      <c r="E79" s="9" t="s">
        <v>272</v>
      </c>
      <c r="F79" s="9"/>
      <c r="G79" s="9"/>
    </row>
    <row r="80">
      <c r="A80" s="9" t="s">
        <v>276</v>
      </c>
      <c r="B80" s="10"/>
      <c r="C80" s="6" t="s">
        <v>277</v>
      </c>
      <c r="D80" s="9" t="s">
        <v>278</v>
      </c>
      <c r="E80" s="9" t="s">
        <v>272</v>
      </c>
      <c r="F80" s="9"/>
      <c r="G80" s="9"/>
    </row>
    <row r="81">
      <c r="A81" s="9" t="s">
        <v>279</v>
      </c>
      <c r="B81" s="10"/>
      <c r="C81" s="6" t="s">
        <v>280</v>
      </c>
      <c r="D81" s="9" t="s">
        <v>281</v>
      </c>
      <c r="E81" s="9" t="s">
        <v>272</v>
      </c>
      <c r="F81" s="9"/>
      <c r="G81" s="9"/>
    </row>
    <row r="82">
      <c r="A82" s="9" t="s">
        <v>282</v>
      </c>
      <c r="B82" s="10"/>
      <c r="C82" s="6" t="s">
        <v>283</v>
      </c>
      <c r="D82" s="9" t="s">
        <v>281</v>
      </c>
      <c r="E82" s="9" t="s">
        <v>272</v>
      </c>
      <c r="F82" s="9"/>
      <c r="G82" s="13"/>
    </row>
    <row r="83">
      <c r="A83" s="9" t="s">
        <v>284</v>
      </c>
      <c r="B83" s="10"/>
      <c r="C83" s="6" t="s">
        <v>285</v>
      </c>
      <c r="D83" s="9" t="s">
        <v>286</v>
      </c>
      <c r="E83" s="9" t="s">
        <v>272</v>
      </c>
      <c r="F83" s="9"/>
      <c r="G83" s="9"/>
    </row>
    <row r="84">
      <c r="A84" s="9" t="s">
        <v>287</v>
      </c>
      <c r="B84" s="10"/>
      <c r="C84" s="6" t="s">
        <v>288</v>
      </c>
      <c r="D84" s="11" t="s">
        <v>289</v>
      </c>
      <c r="E84" s="9" t="s">
        <v>290</v>
      </c>
      <c r="F84" s="9"/>
      <c r="G84" s="9"/>
    </row>
    <row r="85">
      <c r="A85" s="9" t="s">
        <v>291</v>
      </c>
      <c r="B85" s="10"/>
      <c r="C85" s="6" t="s">
        <v>292</v>
      </c>
      <c r="D85" s="12" t="s">
        <v>293</v>
      </c>
      <c r="E85" s="9" t="s">
        <v>294</v>
      </c>
      <c r="F85" s="9"/>
      <c r="G85" s="9"/>
    </row>
    <row r="86">
      <c r="A86" s="9" t="s">
        <v>295</v>
      </c>
      <c r="B86" s="10"/>
      <c r="C86" s="6" t="s">
        <v>296</v>
      </c>
      <c r="D86" s="11" t="s">
        <v>297</v>
      </c>
      <c r="E86" s="9" t="s">
        <v>298</v>
      </c>
      <c r="F86" s="9"/>
      <c r="G86" s="9"/>
    </row>
    <row r="87">
      <c r="A87" s="9" t="s">
        <v>299</v>
      </c>
      <c r="B87" s="5">
        <v>0.009027777777777777</v>
      </c>
      <c r="C87" s="6" t="s">
        <v>300</v>
      </c>
      <c r="D87" s="12" t="s">
        <v>301</v>
      </c>
      <c r="E87" s="9" t="s">
        <v>302</v>
      </c>
      <c r="F87" s="9"/>
      <c r="G87" s="9"/>
    </row>
    <row r="88">
      <c r="A88" s="9" t="s">
        <v>303</v>
      </c>
      <c r="B88" s="10"/>
      <c r="C88" s="6" t="s">
        <v>304</v>
      </c>
      <c r="D88" s="11" t="s">
        <v>236</v>
      </c>
      <c r="E88" s="9" t="s">
        <v>305</v>
      </c>
      <c r="F88" s="9"/>
      <c r="G88" s="9"/>
    </row>
    <row r="89">
      <c r="A89" s="9" t="s">
        <v>306</v>
      </c>
      <c r="B89" s="10"/>
      <c r="C89" s="6" t="s">
        <v>307</v>
      </c>
      <c r="D89" s="9" t="s">
        <v>308</v>
      </c>
      <c r="E89" s="9" t="s">
        <v>309</v>
      </c>
      <c r="F89" s="9"/>
      <c r="G89" s="9"/>
    </row>
    <row r="90">
      <c r="A90" s="9" t="s">
        <v>310</v>
      </c>
      <c r="B90" s="10"/>
      <c r="C90" s="6" t="s">
        <v>311</v>
      </c>
      <c r="D90" s="9" t="s">
        <v>312</v>
      </c>
      <c r="E90" s="9" t="s">
        <v>313</v>
      </c>
      <c r="F90" s="9"/>
      <c r="G90" s="9"/>
    </row>
    <row r="91">
      <c r="A91" s="9" t="s">
        <v>314</v>
      </c>
      <c r="B91" s="10"/>
      <c r="C91" s="7" t="s">
        <v>315</v>
      </c>
      <c r="D91" s="12" t="s">
        <v>316</v>
      </c>
      <c r="E91" s="9" t="s">
        <v>317</v>
      </c>
      <c r="F91" s="9"/>
      <c r="G91" s="9"/>
    </row>
    <row r="92">
      <c r="A92" s="9" t="s">
        <v>318</v>
      </c>
      <c r="B92" s="10"/>
      <c r="C92" s="6" t="s">
        <v>319</v>
      </c>
      <c r="D92" s="11" t="s">
        <v>320</v>
      </c>
      <c r="E92" s="9" t="s">
        <v>321</v>
      </c>
      <c r="F92" s="9"/>
      <c r="G92" s="9"/>
    </row>
    <row r="93">
      <c r="A93" s="9" t="s">
        <v>318</v>
      </c>
      <c r="B93" s="10"/>
      <c r="C93" s="6" t="s">
        <v>322</v>
      </c>
      <c r="D93" s="12" t="s">
        <v>320</v>
      </c>
      <c r="E93" s="9" t="s">
        <v>321</v>
      </c>
      <c r="F93" s="9"/>
      <c r="G93" s="9"/>
    </row>
    <row r="94">
      <c r="A94" s="9" t="s">
        <v>323</v>
      </c>
      <c r="B94" s="10"/>
      <c r="C94" s="6" t="s">
        <v>324</v>
      </c>
      <c r="D94" s="11" t="s">
        <v>325</v>
      </c>
      <c r="E94" s="9" t="s">
        <v>326</v>
      </c>
      <c r="F94" s="9"/>
      <c r="G94" s="9"/>
    </row>
    <row r="95">
      <c r="A95" s="9" t="s">
        <v>327</v>
      </c>
      <c r="B95" s="10"/>
      <c r="C95" s="6" t="s">
        <v>328</v>
      </c>
      <c r="D95" s="12" t="s">
        <v>329</v>
      </c>
      <c r="E95" s="9" t="s">
        <v>330</v>
      </c>
      <c r="F95" s="9"/>
      <c r="G95" s="9"/>
    </row>
    <row r="96">
      <c r="A96" s="9" t="s">
        <v>331</v>
      </c>
      <c r="B96" s="10"/>
      <c r="C96" s="6" t="s">
        <v>332</v>
      </c>
      <c r="D96" s="11" t="s">
        <v>333</v>
      </c>
      <c r="E96" s="9" t="s">
        <v>334</v>
      </c>
      <c r="F96" s="9"/>
      <c r="G96" s="9"/>
    </row>
    <row r="97">
      <c r="A97" s="9" t="s">
        <v>335</v>
      </c>
      <c r="B97" s="10"/>
      <c r="C97" s="6" t="s">
        <v>336</v>
      </c>
      <c r="D97" s="12" t="s">
        <v>337</v>
      </c>
      <c r="E97" s="9" t="s">
        <v>338</v>
      </c>
      <c r="F97" s="9"/>
      <c r="G97" s="9"/>
    </row>
    <row r="98">
      <c r="A98" s="9" t="s">
        <v>335</v>
      </c>
      <c r="B98" s="10"/>
      <c r="C98" s="6" t="s">
        <v>339</v>
      </c>
      <c r="D98" s="11" t="s">
        <v>340</v>
      </c>
      <c r="E98" s="9" t="s">
        <v>338</v>
      </c>
      <c r="F98" s="9"/>
      <c r="G98" s="9"/>
    </row>
    <row r="99">
      <c r="A99" s="9" t="s">
        <v>335</v>
      </c>
      <c r="B99" s="10"/>
      <c r="C99" s="6" t="s">
        <v>341</v>
      </c>
      <c r="D99" s="11" t="s">
        <v>340</v>
      </c>
      <c r="E99" s="9" t="s">
        <v>338</v>
      </c>
      <c r="F99" s="9"/>
      <c r="G99" s="9"/>
    </row>
    <row r="100">
      <c r="A100" s="9" t="s">
        <v>342</v>
      </c>
      <c r="B100" s="10"/>
      <c r="C100" s="6" t="s">
        <v>343</v>
      </c>
      <c r="D100" s="9" t="s">
        <v>344</v>
      </c>
      <c r="E100" s="9" t="s">
        <v>345</v>
      </c>
      <c r="F100" s="9"/>
      <c r="G100" s="9"/>
    </row>
    <row r="101">
      <c r="A101" s="9" t="s">
        <v>346</v>
      </c>
      <c r="B101" s="10"/>
      <c r="C101" s="6" t="s">
        <v>347</v>
      </c>
      <c r="D101" s="9" t="s">
        <v>348</v>
      </c>
      <c r="E101" s="9" t="s">
        <v>349</v>
      </c>
      <c r="F101" s="9"/>
      <c r="G101" s="9"/>
    </row>
    <row r="102">
      <c r="A102" s="4" t="s">
        <v>350</v>
      </c>
      <c r="B102" s="10"/>
      <c r="C102" s="7" t="s">
        <v>351</v>
      </c>
      <c r="D102" s="9" t="s">
        <v>352</v>
      </c>
      <c r="E102" s="9" t="s">
        <v>353</v>
      </c>
      <c r="F102" s="9"/>
      <c r="G102" s="9"/>
    </row>
    <row r="103">
      <c r="A103" s="9" t="s">
        <v>354</v>
      </c>
      <c r="B103" s="10"/>
      <c r="C103" s="7" t="s">
        <v>355</v>
      </c>
      <c r="D103" s="9" t="s">
        <v>356</v>
      </c>
      <c r="E103" s="9" t="s">
        <v>357</v>
      </c>
      <c r="F103" s="9"/>
      <c r="G103" s="9"/>
    </row>
    <row r="104">
      <c r="A104" s="9" t="s">
        <v>358</v>
      </c>
      <c r="B104" s="10"/>
      <c r="C104" s="7" t="s">
        <v>359</v>
      </c>
      <c r="D104" s="9" t="s">
        <v>360</v>
      </c>
      <c r="E104" s="9" t="s">
        <v>361</v>
      </c>
      <c r="F104" s="9"/>
      <c r="G104" s="9"/>
    </row>
    <row r="105">
      <c r="A105" s="9" t="s">
        <v>362</v>
      </c>
      <c r="B105" s="10"/>
      <c r="C105" s="7" t="s">
        <v>363</v>
      </c>
      <c r="D105" s="9" t="s">
        <v>364</v>
      </c>
      <c r="E105" s="9" t="s">
        <v>365</v>
      </c>
      <c r="F105" s="9"/>
      <c r="G105" s="9"/>
    </row>
    <row r="106">
      <c r="A106" s="9" t="s">
        <v>366</v>
      </c>
      <c r="B106" s="10"/>
      <c r="C106" s="6" t="s">
        <v>367</v>
      </c>
      <c r="D106" s="12" t="s">
        <v>368</v>
      </c>
      <c r="E106" s="9" t="s">
        <v>369</v>
      </c>
      <c r="F106" s="9"/>
      <c r="G106" s="9"/>
    </row>
    <row r="107">
      <c r="A107" s="9" t="s">
        <v>370</v>
      </c>
      <c r="B107" s="10"/>
      <c r="C107" s="6" t="s">
        <v>371</v>
      </c>
      <c r="D107" s="12" t="s">
        <v>368</v>
      </c>
      <c r="E107" s="9" t="s">
        <v>369</v>
      </c>
      <c r="F107" s="9"/>
      <c r="G107" s="9"/>
    </row>
    <row r="108">
      <c r="A108" s="9" t="s">
        <v>372</v>
      </c>
      <c r="B108" s="10"/>
      <c r="C108" s="6" t="s">
        <v>373</v>
      </c>
      <c r="D108" s="12" t="s">
        <v>374</v>
      </c>
      <c r="E108" s="4" t="s">
        <v>375</v>
      </c>
      <c r="F108" s="9"/>
      <c r="G108" s="9"/>
    </row>
    <row r="109">
      <c r="A109" s="9" t="s">
        <v>376</v>
      </c>
      <c r="B109" s="10"/>
      <c r="C109" s="6" t="s">
        <v>377</v>
      </c>
      <c r="D109" s="11" t="s">
        <v>378</v>
      </c>
      <c r="E109" s="9" t="s">
        <v>379</v>
      </c>
      <c r="F109" s="9"/>
      <c r="G109" s="9"/>
    </row>
    <row r="110">
      <c r="A110" s="9" t="s">
        <v>380</v>
      </c>
      <c r="B110" s="10"/>
      <c r="C110" s="6" t="s">
        <v>381</v>
      </c>
      <c r="D110" s="12" t="s">
        <v>382</v>
      </c>
      <c r="E110" s="9" t="s">
        <v>383</v>
      </c>
      <c r="F110" s="9"/>
      <c r="G110" s="9"/>
    </row>
    <row r="111">
      <c r="A111" s="9" t="s">
        <v>384</v>
      </c>
      <c r="B111" s="10"/>
      <c r="C111" s="6" t="s">
        <v>385</v>
      </c>
      <c r="D111" s="9" t="s">
        <v>386</v>
      </c>
      <c r="E111" s="9" t="s">
        <v>383</v>
      </c>
      <c r="F111" s="9"/>
      <c r="G111" s="9"/>
    </row>
    <row r="112">
      <c r="A112" s="9" t="s">
        <v>387</v>
      </c>
      <c r="B112" s="10"/>
      <c r="C112" s="6" t="s">
        <v>388</v>
      </c>
      <c r="D112" s="9" t="s">
        <v>389</v>
      </c>
      <c r="E112" s="9" t="s">
        <v>390</v>
      </c>
      <c r="F112" s="9"/>
      <c r="G112" s="9"/>
    </row>
    <row r="113">
      <c r="A113" s="9" t="s">
        <v>391</v>
      </c>
      <c r="B113" s="10"/>
      <c r="C113" s="6" t="s">
        <v>392</v>
      </c>
      <c r="D113" s="9" t="s">
        <v>389</v>
      </c>
      <c r="E113" s="9" t="s">
        <v>393</v>
      </c>
      <c r="F113" s="9"/>
      <c r="G113" s="9"/>
    </row>
    <row r="114">
      <c r="A114" s="9" t="s">
        <v>394</v>
      </c>
      <c r="B114" s="10"/>
      <c r="C114" s="6" t="s">
        <v>395</v>
      </c>
      <c r="D114" s="12" t="s">
        <v>396</v>
      </c>
      <c r="E114" s="9" t="s">
        <v>397</v>
      </c>
      <c r="F114" s="9"/>
      <c r="G114" s="9"/>
    </row>
    <row r="115">
      <c r="A115" s="9" t="s">
        <v>394</v>
      </c>
      <c r="B115" s="10"/>
      <c r="C115" s="7" t="s">
        <v>398</v>
      </c>
      <c r="D115" s="12" t="s">
        <v>396</v>
      </c>
      <c r="E115" s="9" t="s">
        <v>397</v>
      </c>
      <c r="F115" s="9"/>
      <c r="G115" s="9"/>
    </row>
    <row r="116">
      <c r="A116" s="9" t="s">
        <v>394</v>
      </c>
      <c r="B116" s="10"/>
      <c r="C116" s="7" t="s">
        <v>399</v>
      </c>
      <c r="D116" s="12" t="s">
        <v>396</v>
      </c>
      <c r="E116" s="9" t="s">
        <v>397</v>
      </c>
      <c r="F116" s="9"/>
      <c r="G116" s="9"/>
    </row>
    <row r="117">
      <c r="A117" s="9" t="s">
        <v>169</v>
      </c>
      <c r="B117" s="10"/>
      <c r="C117" s="7" t="s">
        <v>400</v>
      </c>
      <c r="D117" s="9" t="s">
        <v>171</v>
      </c>
      <c r="E117" s="9" t="s">
        <v>172</v>
      </c>
      <c r="F117" s="9"/>
      <c r="G117" s="9"/>
    </row>
    <row r="118">
      <c r="A118" s="9" t="s">
        <v>169</v>
      </c>
      <c r="B118" s="10"/>
      <c r="C118" s="7" t="s">
        <v>401</v>
      </c>
      <c r="D118" s="9" t="s">
        <v>171</v>
      </c>
      <c r="E118" s="9" t="s">
        <v>172</v>
      </c>
      <c r="F118" s="9"/>
      <c r="G118" s="9"/>
    </row>
    <row r="119">
      <c r="A119" s="9" t="s">
        <v>402</v>
      </c>
      <c r="B119" s="10"/>
      <c r="C119" s="7" t="s">
        <v>403</v>
      </c>
      <c r="D119" s="9" t="s">
        <v>171</v>
      </c>
      <c r="E119" s="9" t="s">
        <v>172</v>
      </c>
      <c r="F119" s="9"/>
      <c r="G119" s="9"/>
    </row>
    <row r="120">
      <c r="A120" s="9" t="s">
        <v>404</v>
      </c>
      <c r="B120" s="10"/>
      <c r="C120" s="7" t="s">
        <v>405</v>
      </c>
      <c r="D120" s="11" t="s">
        <v>406</v>
      </c>
      <c r="E120" s="9" t="s">
        <v>407</v>
      </c>
      <c r="F120" s="14"/>
      <c r="G120" s="14"/>
    </row>
    <row r="121">
      <c r="A121" s="9" t="s">
        <v>408</v>
      </c>
      <c r="B121" s="15"/>
      <c r="C121" s="7" t="s">
        <v>409</v>
      </c>
      <c r="D121" s="12" t="s">
        <v>410</v>
      </c>
      <c r="E121" s="9" t="s">
        <v>411</v>
      </c>
      <c r="F121" s="14"/>
      <c r="G121" s="14"/>
    </row>
    <row r="122">
      <c r="A122" s="9" t="s">
        <v>412</v>
      </c>
      <c r="B122" s="16"/>
      <c r="C122" s="7" t="s">
        <v>413</v>
      </c>
      <c r="D122" s="11" t="s">
        <v>414</v>
      </c>
      <c r="E122" s="9" t="s">
        <v>415</v>
      </c>
      <c r="F122" s="14"/>
      <c r="G122" s="14"/>
    </row>
    <row r="123">
      <c r="A123" s="9" t="s">
        <v>165</v>
      </c>
      <c r="B123" s="15"/>
      <c r="C123" s="7" t="s">
        <v>416</v>
      </c>
      <c r="D123" s="12" t="s">
        <v>417</v>
      </c>
      <c r="E123" s="9" t="s">
        <v>418</v>
      </c>
      <c r="F123" s="14"/>
      <c r="G123" s="14"/>
    </row>
    <row r="124">
      <c r="A124" s="9" t="s">
        <v>419</v>
      </c>
      <c r="B124" s="10"/>
      <c r="C124" s="7" t="s">
        <v>420</v>
      </c>
      <c r="D124" s="11" t="s">
        <v>421</v>
      </c>
      <c r="E124" s="9" t="s">
        <v>422</v>
      </c>
      <c r="F124" s="14"/>
      <c r="G124" s="14"/>
    </row>
    <row r="125">
      <c r="A125" s="9" t="s">
        <v>423</v>
      </c>
      <c r="B125" s="15"/>
      <c r="C125" s="7" t="s">
        <v>424</v>
      </c>
      <c r="D125" s="9" t="s">
        <v>425</v>
      </c>
      <c r="E125" s="9" t="s">
        <v>426</v>
      </c>
      <c r="F125" s="14"/>
      <c r="G125" s="14"/>
    </row>
    <row r="126">
      <c r="A126" s="9" t="s">
        <v>427</v>
      </c>
      <c r="B126" s="16"/>
      <c r="C126" s="7" t="s">
        <v>428</v>
      </c>
      <c r="D126" s="12" t="s">
        <v>429</v>
      </c>
      <c r="E126" s="9" t="s">
        <v>430</v>
      </c>
      <c r="F126" s="14"/>
      <c r="G126" s="14"/>
    </row>
    <row r="127">
      <c r="A127" s="9" t="s">
        <v>431</v>
      </c>
      <c r="B127" s="15"/>
      <c r="C127" s="7" t="s">
        <v>432</v>
      </c>
      <c r="D127" s="11" t="s">
        <v>433</v>
      </c>
      <c r="E127" s="9" t="s">
        <v>434</v>
      </c>
      <c r="F127" s="14"/>
      <c r="G127" s="14"/>
    </row>
    <row r="128">
      <c r="A128" s="9" t="s">
        <v>435</v>
      </c>
      <c r="B128" s="10"/>
      <c r="C128" s="7" t="s">
        <v>436</v>
      </c>
      <c r="D128" s="12" t="s">
        <v>437</v>
      </c>
      <c r="E128" s="9" t="s">
        <v>438</v>
      </c>
      <c r="F128" s="14"/>
      <c r="G128" s="14"/>
    </row>
    <row r="129">
      <c r="A129" s="9" t="s">
        <v>439</v>
      </c>
      <c r="B129" s="10"/>
      <c r="C129" s="7" t="s">
        <v>440</v>
      </c>
      <c r="D129" s="11" t="s">
        <v>441</v>
      </c>
      <c r="E129" s="9" t="s">
        <v>442</v>
      </c>
      <c r="F129" s="14"/>
      <c r="G129" s="14"/>
    </row>
    <row r="130">
      <c r="A130" s="9" t="s">
        <v>443</v>
      </c>
      <c r="B130" s="10">
        <v>0.006944444444444444</v>
      </c>
      <c r="C130" s="7" t="s">
        <v>444</v>
      </c>
      <c r="D130" s="12" t="s">
        <v>445</v>
      </c>
      <c r="E130" s="9" t="s">
        <v>446</v>
      </c>
      <c r="F130" s="14"/>
      <c r="G130" s="14"/>
    </row>
    <row r="131">
      <c r="A131" s="9" t="s">
        <v>447</v>
      </c>
      <c r="B131" s="15"/>
      <c r="C131" s="7" t="s">
        <v>448</v>
      </c>
      <c r="D131" s="9" t="s">
        <v>449</v>
      </c>
      <c r="E131" s="9" t="s">
        <v>450</v>
      </c>
      <c r="F131" s="14"/>
      <c r="G131" s="14"/>
    </row>
    <row r="132">
      <c r="A132" s="4" t="s">
        <v>451</v>
      </c>
      <c r="B132" s="5"/>
      <c r="C132" s="7" t="s">
        <v>452</v>
      </c>
      <c r="D132" s="4" t="s">
        <v>453</v>
      </c>
      <c r="E132" s="4" t="s">
        <v>453</v>
      </c>
      <c r="F132" s="4"/>
      <c r="G132" s="4"/>
    </row>
    <row r="133">
      <c r="A133" s="4" t="s">
        <v>454</v>
      </c>
      <c r="B133" s="5"/>
      <c r="C133" s="7" t="s">
        <v>455</v>
      </c>
      <c r="D133" s="4" t="s">
        <v>456</v>
      </c>
      <c r="E133" s="4" t="s">
        <v>457</v>
      </c>
      <c r="F133" s="4"/>
      <c r="G133" s="4"/>
    </row>
    <row r="134">
      <c r="A134" s="4" t="s">
        <v>458</v>
      </c>
      <c r="B134" s="5"/>
      <c r="C134" s="7" t="s">
        <v>459</v>
      </c>
      <c r="D134" s="4" t="s">
        <v>460</v>
      </c>
      <c r="E134" s="4" t="s">
        <v>461</v>
      </c>
      <c r="F134" s="4"/>
      <c r="G134" s="4"/>
    </row>
    <row r="135">
      <c r="A135" s="4" t="s">
        <v>462</v>
      </c>
      <c r="B135" s="5">
        <v>0.01875</v>
      </c>
      <c r="C135" s="7" t="s">
        <v>463</v>
      </c>
      <c r="D135" s="12" t="s">
        <v>464</v>
      </c>
      <c r="E135" s="4" t="s">
        <v>465</v>
      </c>
      <c r="F135" s="4"/>
      <c r="G135" s="4"/>
    </row>
    <row r="136">
      <c r="A136" s="4" t="s">
        <v>466</v>
      </c>
      <c r="B136" s="5"/>
      <c r="C136" s="7" t="s">
        <v>467</v>
      </c>
      <c r="D136" s="11" t="s">
        <v>468</v>
      </c>
      <c r="E136" s="4" t="s">
        <v>469</v>
      </c>
      <c r="F136" s="4"/>
      <c r="G136" s="4"/>
    </row>
    <row r="137">
      <c r="A137" s="4" t="s">
        <v>466</v>
      </c>
      <c r="B137" s="5"/>
      <c r="C137" s="7" t="s">
        <v>470</v>
      </c>
      <c r="D137" s="11" t="s">
        <v>468</v>
      </c>
      <c r="E137" s="4" t="s">
        <v>469</v>
      </c>
      <c r="F137" s="4"/>
      <c r="G137" s="4"/>
    </row>
    <row r="138">
      <c r="A138" s="4" t="s">
        <v>466</v>
      </c>
      <c r="B138" s="5"/>
      <c r="C138" s="7" t="s">
        <v>471</v>
      </c>
      <c r="D138" s="11" t="s">
        <v>468</v>
      </c>
      <c r="E138" s="4" t="s">
        <v>469</v>
      </c>
      <c r="F138" s="4"/>
      <c r="G138" s="4"/>
    </row>
    <row r="139">
      <c r="A139" s="4" t="s">
        <v>472</v>
      </c>
      <c r="B139" s="5">
        <v>0.021527777777777778</v>
      </c>
      <c r="C139" s="7" t="s">
        <v>473</v>
      </c>
      <c r="D139" s="11" t="s">
        <v>474</v>
      </c>
      <c r="E139" s="4" t="s">
        <v>475</v>
      </c>
      <c r="F139" s="4"/>
      <c r="G139" s="4"/>
    </row>
    <row r="140">
      <c r="A140" s="4" t="s">
        <v>476</v>
      </c>
      <c r="B140" s="5"/>
      <c r="C140" s="7" t="s">
        <v>477</v>
      </c>
      <c r="D140" s="11" t="s">
        <v>478</v>
      </c>
      <c r="E140" s="4" t="s">
        <v>479</v>
      </c>
      <c r="F140" s="4"/>
      <c r="G140" s="4"/>
    </row>
    <row r="141">
      <c r="A141" s="4" t="s">
        <v>480</v>
      </c>
      <c r="B141" s="5"/>
      <c r="C141" s="7" t="s">
        <v>481</v>
      </c>
      <c r="D141" s="12" t="s">
        <v>482</v>
      </c>
      <c r="E141" s="4" t="s">
        <v>483</v>
      </c>
      <c r="F141" s="4"/>
      <c r="G141" s="4"/>
    </row>
    <row r="142">
      <c r="A142" s="4" t="s">
        <v>484</v>
      </c>
      <c r="B142" s="5"/>
      <c r="C142" s="7" t="s">
        <v>485</v>
      </c>
      <c r="D142" s="11" t="s">
        <v>486</v>
      </c>
      <c r="E142" s="4" t="s">
        <v>487</v>
      </c>
      <c r="F142" s="4"/>
      <c r="G142" s="4"/>
    </row>
    <row r="143">
      <c r="A143" s="4" t="s">
        <v>488</v>
      </c>
      <c r="B143" s="5"/>
      <c r="C143" s="7" t="s">
        <v>489</v>
      </c>
      <c r="D143" s="12" t="s">
        <v>490</v>
      </c>
      <c r="E143" s="4" t="s">
        <v>491</v>
      </c>
      <c r="F143" s="4"/>
      <c r="G143" s="4"/>
    </row>
    <row r="144">
      <c r="A144" s="4" t="s">
        <v>492</v>
      </c>
      <c r="B144" s="5"/>
      <c r="C144" s="7" t="s">
        <v>493</v>
      </c>
      <c r="D144" s="11" t="s">
        <v>494</v>
      </c>
      <c r="E144" s="4" t="s">
        <v>495</v>
      </c>
      <c r="F144" s="4"/>
      <c r="G144" s="4"/>
    </row>
    <row r="145">
      <c r="A145" s="4" t="s">
        <v>496</v>
      </c>
      <c r="B145" s="5"/>
      <c r="C145" s="7" t="s">
        <v>497</v>
      </c>
      <c r="D145" s="4" t="s">
        <v>498</v>
      </c>
      <c r="E145" s="4" t="s">
        <v>499</v>
      </c>
      <c r="F145" s="4"/>
      <c r="G145" s="4"/>
    </row>
    <row r="146">
      <c r="A146" s="4" t="s">
        <v>500</v>
      </c>
      <c r="B146" s="5"/>
      <c r="C146" s="7" t="s">
        <v>501</v>
      </c>
      <c r="D146" s="4" t="s">
        <v>502</v>
      </c>
      <c r="E146" s="4" t="s">
        <v>503</v>
      </c>
      <c r="F146" s="4"/>
      <c r="G146" s="4"/>
    </row>
    <row r="147">
      <c r="A147" s="4" t="s">
        <v>504</v>
      </c>
      <c r="B147" s="5"/>
      <c r="C147" s="7" t="s">
        <v>505</v>
      </c>
      <c r="D147" s="4" t="s">
        <v>506</v>
      </c>
      <c r="E147" s="4" t="s">
        <v>507</v>
      </c>
      <c r="F147" s="4"/>
      <c r="G147" s="4"/>
    </row>
    <row r="148">
      <c r="A148" s="4" t="s">
        <v>508</v>
      </c>
      <c r="B148" s="5"/>
      <c r="C148" s="7" t="s">
        <v>509</v>
      </c>
      <c r="D148" s="4" t="s">
        <v>510</v>
      </c>
      <c r="E148" s="4" t="s">
        <v>511</v>
      </c>
      <c r="F148" s="4"/>
      <c r="G148" s="4"/>
    </row>
    <row r="149">
      <c r="A149" s="4" t="s">
        <v>512</v>
      </c>
      <c r="B149" s="5"/>
      <c r="C149" s="7" t="s">
        <v>513</v>
      </c>
      <c r="D149" s="4" t="s">
        <v>514</v>
      </c>
      <c r="E149" s="4" t="s">
        <v>515</v>
      </c>
      <c r="F149" s="4"/>
      <c r="G149" s="4"/>
    </row>
    <row r="150">
      <c r="A150" s="4" t="s">
        <v>516</v>
      </c>
      <c r="B150" s="5"/>
      <c r="C150" s="7" t="s">
        <v>517</v>
      </c>
      <c r="D150" s="4" t="s">
        <v>518</v>
      </c>
      <c r="E150" s="4" t="s">
        <v>519</v>
      </c>
      <c r="F150" s="4"/>
      <c r="G150" s="4"/>
    </row>
    <row r="151">
      <c r="A151" s="4" t="s">
        <v>520</v>
      </c>
      <c r="B151" s="5"/>
      <c r="C151" s="7" t="s">
        <v>521</v>
      </c>
      <c r="D151" s="4" t="s">
        <v>522</v>
      </c>
      <c r="E151" s="4" t="s">
        <v>523</v>
      </c>
      <c r="F151" s="4"/>
      <c r="G151" s="4"/>
    </row>
    <row r="152">
      <c r="A152" s="4" t="s">
        <v>524</v>
      </c>
      <c r="B152" s="5"/>
      <c r="C152" s="7" t="s">
        <v>525</v>
      </c>
      <c r="D152" s="4" t="s">
        <v>526</v>
      </c>
      <c r="E152" s="4" t="s">
        <v>527</v>
      </c>
      <c r="F152" s="4"/>
      <c r="G152" s="4"/>
    </row>
    <row r="153">
      <c r="A153" s="4" t="s">
        <v>528</v>
      </c>
      <c r="B153" s="5"/>
      <c r="C153" s="7" t="s">
        <v>529</v>
      </c>
      <c r="D153" s="4" t="s">
        <v>530</v>
      </c>
      <c r="E153" s="4" t="s">
        <v>531</v>
      </c>
      <c r="F153" s="4"/>
      <c r="G153" s="4"/>
    </row>
    <row r="154">
      <c r="A154" s="4" t="s">
        <v>532</v>
      </c>
      <c r="B154" s="5"/>
      <c r="C154" s="7" t="s">
        <v>533</v>
      </c>
      <c r="D154" s="4" t="s">
        <v>534</v>
      </c>
      <c r="E154" s="4"/>
      <c r="F154" s="4"/>
      <c r="G154" s="4"/>
    </row>
    <row r="155">
      <c r="A155" s="4" t="s">
        <v>535</v>
      </c>
      <c r="B155" s="5">
        <v>0.022916666666666665</v>
      </c>
      <c r="C155" s="7" t="s">
        <v>536</v>
      </c>
      <c r="D155" s="4" t="s">
        <v>537</v>
      </c>
      <c r="E155" s="4" t="s">
        <v>538</v>
      </c>
      <c r="F155" s="4"/>
      <c r="G155" s="4"/>
    </row>
    <row r="156">
      <c r="A156" s="4" t="s">
        <v>539</v>
      </c>
      <c r="B156" s="5">
        <v>0.011805555555555555</v>
      </c>
      <c r="C156" s="7" t="s">
        <v>540</v>
      </c>
      <c r="D156" s="4" t="s">
        <v>541</v>
      </c>
      <c r="E156" s="4" t="s">
        <v>542</v>
      </c>
      <c r="F156" s="4"/>
      <c r="G156" s="4"/>
    </row>
    <row r="157">
      <c r="A157" s="4" t="s">
        <v>543</v>
      </c>
      <c r="B157" s="5">
        <v>0.011805555555555555</v>
      </c>
      <c r="C157" s="7" t="s">
        <v>544</v>
      </c>
      <c r="D157" s="4" t="s">
        <v>545</v>
      </c>
      <c r="E157" s="4" t="s">
        <v>546</v>
      </c>
      <c r="F157" s="4"/>
      <c r="G157" s="4"/>
    </row>
    <row r="158">
      <c r="A158" s="4" t="s">
        <v>547</v>
      </c>
      <c r="B158" s="5"/>
      <c r="C158" s="6" t="s">
        <v>548</v>
      </c>
      <c r="D158" s="4" t="s">
        <v>549</v>
      </c>
      <c r="E158" s="4" t="s">
        <v>550</v>
      </c>
      <c r="F158" s="4"/>
      <c r="G158" s="4"/>
    </row>
    <row r="159">
      <c r="A159" s="4" t="s">
        <v>551</v>
      </c>
      <c r="B159" s="5"/>
      <c r="C159" s="6" t="s">
        <v>552</v>
      </c>
      <c r="D159" s="4" t="s">
        <v>553</v>
      </c>
      <c r="E159" s="4" t="s">
        <v>554</v>
      </c>
      <c r="F159" s="4"/>
      <c r="G159" s="4"/>
    </row>
    <row r="160">
      <c r="A160" s="4" t="s">
        <v>555</v>
      </c>
      <c r="B160" s="5"/>
      <c r="C160" s="7" t="s">
        <v>556</v>
      </c>
      <c r="D160" s="4" t="s">
        <v>456</v>
      </c>
      <c r="E160" s="4" t="s">
        <v>557</v>
      </c>
      <c r="F160" s="4"/>
      <c r="G160" s="4"/>
    </row>
    <row r="161">
      <c r="A161" s="4" t="s">
        <v>551</v>
      </c>
      <c r="B161" s="5"/>
      <c r="C161" s="7" t="s">
        <v>558</v>
      </c>
      <c r="D161" s="4" t="s">
        <v>559</v>
      </c>
      <c r="E161" s="4" t="s">
        <v>560</v>
      </c>
      <c r="F161" s="4"/>
      <c r="G161" s="9"/>
    </row>
    <row r="162">
      <c r="A162" s="4" t="s">
        <v>561</v>
      </c>
      <c r="B162" s="5"/>
      <c r="C162" s="7" t="s">
        <v>562</v>
      </c>
      <c r="D162" s="4" t="s">
        <v>563</v>
      </c>
      <c r="E162" s="4" t="s">
        <v>564</v>
      </c>
      <c r="F162" s="4"/>
      <c r="G162" s="4"/>
    </row>
    <row r="163">
      <c r="A163" s="4" t="s">
        <v>565</v>
      </c>
      <c r="B163" s="5"/>
      <c r="C163" s="7" t="s">
        <v>566</v>
      </c>
      <c r="D163" s="4" t="s">
        <v>567</v>
      </c>
      <c r="E163" s="4" t="s">
        <v>568</v>
      </c>
      <c r="F163" s="4"/>
      <c r="G163" s="4"/>
    </row>
    <row r="164">
      <c r="A164" s="4" t="s">
        <v>569</v>
      </c>
      <c r="B164" s="5"/>
      <c r="C164" s="6" t="s">
        <v>570</v>
      </c>
      <c r="D164" s="4" t="s">
        <v>571</v>
      </c>
      <c r="E164" s="4" t="s">
        <v>572</v>
      </c>
      <c r="F164" s="4"/>
      <c r="G164" s="4"/>
    </row>
    <row r="165">
      <c r="A165" s="4" t="s">
        <v>573</v>
      </c>
      <c r="B165" s="5"/>
      <c r="C165" s="6" t="s">
        <v>574</v>
      </c>
      <c r="D165" s="4" t="s">
        <v>575</v>
      </c>
      <c r="E165" s="4" t="s">
        <v>576</v>
      </c>
      <c r="F165" s="4"/>
      <c r="G165" s="4"/>
    </row>
    <row r="166">
      <c r="A166" s="4" t="s">
        <v>577</v>
      </c>
      <c r="B166" s="5"/>
      <c r="C166" s="6" t="s">
        <v>578</v>
      </c>
      <c r="D166" s="4" t="s">
        <v>579</v>
      </c>
      <c r="E166" s="4" t="s">
        <v>580</v>
      </c>
      <c r="F166" s="4"/>
      <c r="G166" s="4"/>
    </row>
    <row r="167">
      <c r="A167" s="4" t="s">
        <v>581</v>
      </c>
      <c r="B167" s="5"/>
      <c r="C167" s="7" t="s">
        <v>582</v>
      </c>
      <c r="D167" s="4" t="s">
        <v>583</v>
      </c>
      <c r="E167" s="4" t="s">
        <v>584</v>
      </c>
      <c r="F167" s="9"/>
      <c r="G167" s="9"/>
    </row>
    <row r="168">
      <c r="A168" s="4" t="s">
        <v>585</v>
      </c>
      <c r="B168" s="5"/>
      <c r="C168" s="6" t="s">
        <v>586</v>
      </c>
      <c r="D168" s="4" t="s">
        <v>587</v>
      </c>
      <c r="E168" s="4" t="s">
        <v>588</v>
      </c>
      <c r="F168" s="9"/>
      <c r="G168" s="9"/>
    </row>
    <row r="169">
      <c r="A169" s="4" t="s">
        <v>589</v>
      </c>
      <c r="B169" s="5"/>
      <c r="C169" s="6" t="s">
        <v>590</v>
      </c>
      <c r="D169" s="4" t="s">
        <v>591</v>
      </c>
      <c r="E169" s="4" t="s">
        <v>592</v>
      </c>
      <c r="F169" s="4"/>
      <c r="G169" s="4"/>
    </row>
    <row r="170">
      <c r="A170" s="4" t="s">
        <v>593</v>
      </c>
      <c r="B170" s="5"/>
      <c r="C170" s="6" t="s">
        <v>594</v>
      </c>
      <c r="D170" s="4" t="s">
        <v>595</v>
      </c>
      <c r="E170" s="4" t="s">
        <v>596</v>
      </c>
      <c r="F170" s="4"/>
      <c r="G170" s="4"/>
    </row>
    <row r="171">
      <c r="A171" s="4" t="s">
        <v>597</v>
      </c>
      <c r="B171" s="5"/>
      <c r="C171" s="6" t="s">
        <v>598</v>
      </c>
      <c r="D171" s="4" t="s">
        <v>599</v>
      </c>
      <c r="E171" s="4" t="s">
        <v>600</v>
      </c>
      <c r="F171" s="4"/>
      <c r="G171" s="4"/>
    </row>
    <row r="172">
      <c r="A172" s="4" t="s">
        <v>601</v>
      </c>
      <c r="B172" s="5">
        <v>0.001388888888888889</v>
      </c>
      <c r="C172" s="6" t="s">
        <v>602</v>
      </c>
      <c r="D172" s="4" t="s">
        <v>603</v>
      </c>
      <c r="E172" s="4" t="s">
        <v>604</v>
      </c>
      <c r="F172" s="4"/>
      <c r="G172" s="4"/>
    </row>
    <row r="173">
      <c r="A173" s="4" t="s">
        <v>605</v>
      </c>
      <c r="B173" s="5">
        <v>0.001388888888888889</v>
      </c>
      <c r="C173" s="6" t="s">
        <v>606</v>
      </c>
      <c r="D173" s="4" t="s">
        <v>607</v>
      </c>
      <c r="E173" s="4" t="s">
        <v>608</v>
      </c>
      <c r="F173" s="4"/>
      <c r="G173" s="4"/>
    </row>
    <row r="174">
      <c r="A174" s="4" t="s">
        <v>609</v>
      </c>
      <c r="B174" s="5">
        <v>0.004861111111111111</v>
      </c>
      <c r="C174" s="6" t="s">
        <v>610</v>
      </c>
      <c r="D174" s="4" t="s">
        <v>611</v>
      </c>
      <c r="E174" s="4" t="s">
        <v>608</v>
      </c>
      <c r="F174" s="4"/>
      <c r="G174" s="4"/>
    </row>
    <row r="175">
      <c r="A175" s="9" t="s">
        <v>609</v>
      </c>
      <c r="B175" s="10">
        <v>0.003472222222222222</v>
      </c>
      <c r="C175" s="6" t="s">
        <v>612</v>
      </c>
      <c r="D175" s="9" t="s">
        <v>613</v>
      </c>
      <c r="E175" s="4" t="s">
        <v>608</v>
      </c>
      <c r="F175" s="9"/>
      <c r="G175" s="9"/>
    </row>
    <row r="176">
      <c r="A176" s="9" t="s">
        <v>614</v>
      </c>
      <c r="B176" s="10">
        <v>0.003472222222222222</v>
      </c>
      <c r="C176" s="6" t="s">
        <v>615</v>
      </c>
      <c r="D176" s="9" t="s">
        <v>616</v>
      </c>
      <c r="E176" s="4" t="s">
        <v>608</v>
      </c>
      <c r="F176" s="9"/>
      <c r="G176" s="9"/>
    </row>
    <row r="177">
      <c r="A177" s="4" t="s">
        <v>617</v>
      </c>
      <c r="B177" s="5"/>
      <c r="C177" s="6" t="s">
        <v>618</v>
      </c>
      <c r="D177" s="4" t="s">
        <v>591</v>
      </c>
      <c r="E177" s="4" t="s">
        <v>619</v>
      </c>
      <c r="F177" s="4"/>
      <c r="G177" s="4"/>
    </row>
    <row r="178">
      <c r="A178" s="4" t="s">
        <v>620</v>
      </c>
      <c r="B178" s="5">
        <v>0.003472222222222222</v>
      </c>
      <c r="C178" s="6" t="s">
        <v>621</v>
      </c>
      <c r="D178" s="4" t="s">
        <v>622</v>
      </c>
      <c r="E178" s="4" t="s">
        <v>623</v>
      </c>
      <c r="F178" s="4"/>
      <c r="G178" s="4"/>
    </row>
    <row r="179">
      <c r="A179" s="4" t="s">
        <v>624</v>
      </c>
      <c r="B179" s="5">
        <v>0.004861111111111111</v>
      </c>
      <c r="C179" s="6" t="s">
        <v>625</v>
      </c>
      <c r="D179" s="4" t="s">
        <v>626</v>
      </c>
      <c r="E179" s="4" t="s">
        <v>627</v>
      </c>
      <c r="F179" s="4"/>
      <c r="G179" s="4"/>
    </row>
    <row r="180">
      <c r="A180" s="4" t="s">
        <v>628</v>
      </c>
      <c r="B180" s="5"/>
      <c r="C180" s="6" t="s">
        <v>629</v>
      </c>
      <c r="D180" s="4" t="s">
        <v>630</v>
      </c>
      <c r="E180" s="4" t="s">
        <v>631</v>
      </c>
      <c r="F180" s="4"/>
      <c r="G180" s="4"/>
    </row>
    <row r="181">
      <c r="A181" s="9" t="s">
        <v>632</v>
      </c>
      <c r="B181" s="10"/>
      <c r="C181" s="6" t="s">
        <v>633</v>
      </c>
      <c r="D181" s="9" t="s">
        <v>634</v>
      </c>
      <c r="E181" s="9" t="s">
        <v>635</v>
      </c>
      <c r="F181" s="9"/>
      <c r="G181" s="9"/>
    </row>
    <row r="182">
      <c r="A182" s="9" t="s">
        <v>636</v>
      </c>
      <c r="B182" s="10"/>
      <c r="C182" s="6" t="s">
        <v>637</v>
      </c>
      <c r="D182" s="9" t="s">
        <v>638</v>
      </c>
      <c r="E182" s="4" t="s">
        <v>639</v>
      </c>
      <c r="F182" s="9"/>
      <c r="G182" s="9"/>
    </row>
    <row r="183">
      <c r="A183" s="9" t="s">
        <v>640</v>
      </c>
      <c r="B183" s="10"/>
      <c r="C183" s="6" t="s">
        <v>641</v>
      </c>
      <c r="D183" s="9" t="s">
        <v>642</v>
      </c>
      <c r="E183" s="9" t="s">
        <v>643</v>
      </c>
      <c r="F183" s="9"/>
      <c r="G183" s="9"/>
    </row>
    <row r="184">
      <c r="A184" s="9" t="s">
        <v>644</v>
      </c>
      <c r="B184" s="10"/>
      <c r="C184" s="6" t="s">
        <v>645</v>
      </c>
      <c r="D184" s="9" t="s">
        <v>646</v>
      </c>
      <c r="E184" s="9" t="s">
        <v>647</v>
      </c>
      <c r="F184" s="9"/>
      <c r="G184" s="9"/>
    </row>
    <row r="185">
      <c r="A185" s="9" t="s">
        <v>648</v>
      </c>
      <c r="B185" s="10"/>
      <c r="C185" s="6" t="s">
        <v>649</v>
      </c>
      <c r="D185" s="9" t="s">
        <v>650</v>
      </c>
      <c r="E185" s="9" t="s">
        <v>650</v>
      </c>
      <c r="F185" s="9"/>
      <c r="G185" s="9"/>
    </row>
    <row r="186">
      <c r="A186" s="9" t="s">
        <v>651</v>
      </c>
      <c r="B186" s="10"/>
      <c r="C186" s="6" t="s">
        <v>652</v>
      </c>
      <c r="D186" s="9" t="s">
        <v>213</v>
      </c>
      <c r="E186" s="9" t="s">
        <v>212</v>
      </c>
      <c r="F186" s="9"/>
      <c r="G186" s="9"/>
    </row>
    <row r="187">
      <c r="A187" s="9" t="s">
        <v>653</v>
      </c>
      <c r="B187" s="10"/>
      <c r="C187" s="6" t="s">
        <v>654</v>
      </c>
      <c r="D187" s="9" t="s">
        <v>655</v>
      </c>
      <c r="E187" s="9" t="s">
        <v>656</v>
      </c>
      <c r="F187" s="9"/>
      <c r="G187" s="9"/>
    </row>
    <row r="188">
      <c r="A188" s="9" t="s">
        <v>657</v>
      </c>
      <c r="B188" s="10"/>
      <c r="C188" s="6" t="s">
        <v>658</v>
      </c>
      <c r="D188" s="9" t="s">
        <v>659</v>
      </c>
      <c r="E188" s="9" t="s">
        <v>660</v>
      </c>
      <c r="F188" s="9"/>
      <c r="G188" s="9"/>
    </row>
    <row r="189">
      <c r="A189" s="9" t="s">
        <v>661</v>
      </c>
      <c r="B189" s="10"/>
      <c r="C189" s="6" t="s">
        <v>662</v>
      </c>
      <c r="D189" s="9" t="s">
        <v>663</v>
      </c>
      <c r="E189" s="9" t="s">
        <v>664</v>
      </c>
      <c r="F189" s="9"/>
      <c r="G189" s="9"/>
    </row>
    <row r="190">
      <c r="A190" s="9" t="s">
        <v>661</v>
      </c>
      <c r="B190" s="10"/>
      <c r="C190" s="6" t="s">
        <v>665</v>
      </c>
      <c r="D190" s="9" t="s">
        <v>663</v>
      </c>
      <c r="E190" s="9" t="s">
        <v>664</v>
      </c>
      <c r="F190" s="9"/>
      <c r="G190" s="9"/>
    </row>
    <row r="191">
      <c r="A191" s="9" t="s">
        <v>666</v>
      </c>
      <c r="B191" s="10"/>
      <c r="C191" s="6" t="s">
        <v>667</v>
      </c>
      <c r="D191" s="9" t="s">
        <v>668</v>
      </c>
      <c r="E191" s="9" t="s">
        <v>669</v>
      </c>
      <c r="F191" s="9"/>
      <c r="G191" s="9"/>
    </row>
    <row r="192">
      <c r="A192" s="9" t="s">
        <v>670</v>
      </c>
      <c r="B192" s="10"/>
      <c r="C192" s="6" t="s">
        <v>671</v>
      </c>
      <c r="D192" s="9" t="s">
        <v>672</v>
      </c>
      <c r="E192" s="9" t="s">
        <v>673</v>
      </c>
      <c r="F192" s="9"/>
      <c r="G192" s="9"/>
    </row>
    <row r="193">
      <c r="A193" s="9" t="s">
        <v>674</v>
      </c>
      <c r="B193" s="10"/>
      <c r="C193" s="6" t="s">
        <v>675</v>
      </c>
      <c r="D193" s="9" t="s">
        <v>676</v>
      </c>
      <c r="E193" s="9" t="s">
        <v>677</v>
      </c>
      <c r="F193" s="9"/>
      <c r="G193" s="9"/>
    </row>
    <row r="194">
      <c r="A194" s="9" t="s">
        <v>674</v>
      </c>
      <c r="B194" s="10"/>
      <c r="C194" s="6" t="s">
        <v>678</v>
      </c>
      <c r="D194" s="9" t="s">
        <v>676</v>
      </c>
      <c r="E194" s="9" t="s">
        <v>677</v>
      </c>
      <c r="F194" s="9"/>
      <c r="G194" s="9"/>
    </row>
    <row r="195">
      <c r="A195" s="9" t="s">
        <v>679</v>
      </c>
      <c r="B195" s="10"/>
      <c r="C195" s="6" t="s">
        <v>680</v>
      </c>
      <c r="D195" s="9" t="s">
        <v>368</v>
      </c>
      <c r="E195" s="9" t="s">
        <v>669</v>
      </c>
      <c r="F195" s="9"/>
      <c r="G195" s="9"/>
    </row>
    <row r="196">
      <c r="A196" s="9" t="s">
        <v>681</v>
      </c>
      <c r="B196" s="10"/>
      <c r="C196" s="6" t="s">
        <v>682</v>
      </c>
      <c r="D196" s="9" t="s">
        <v>683</v>
      </c>
      <c r="E196" s="9" t="s">
        <v>684</v>
      </c>
      <c r="F196" s="9"/>
      <c r="G196" s="9"/>
    </row>
    <row r="197">
      <c r="A197" s="9" t="s">
        <v>685</v>
      </c>
      <c r="B197" s="10"/>
      <c r="C197" s="6" t="s">
        <v>686</v>
      </c>
      <c r="D197" s="9" t="s">
        <v>687</v>
      </c>
      <c r="E197" s="9" t="s">
        <v>688</v>
      </c>
      <c r="F197" s="9"/>
      <c r="G197" s="9"/>
    </row>
    <row r="198">
      <c r="A198" s="9" t="s">
        <v>685</v>
      </c>
      <c r="B198" s="10"/>
      <c r="C198" s="6" t="s">
        <v>689</v>
      </c>
      <c r="D198" s="9" t="s">
        <v>687</v>
      </c>
      <c r="E198" s="9" t="s">
        <v>688</v>
      </c>
      <c r="F198" s="9"/>
      <c r="G198" s="9"/>
    </row>
    <row r="199">
      <c r="A199" s="9" t="s">
        <v>690</v>
      </c>
      <c r="B199" s="10"/>
      <c r="C199" s="6" t="s">
        <v>691</v>
      </c>
      <c r="D199" s="9" t="s">
        <v>692</v>
      </c>
      <c r="E199" s="9" t="s">
        <v>693</v>
      </c>
      <c r="F199" s="9"/>
      <c r="G199" s="9"/>
    </row>
    <row r="200">
      <c r="A200" s="9" t="s">
        <v>694</v>
      </c>
      <c r="B200" s="10"/>
      <c r="C200" s="7" t="s">
        <v>695</v>
      </c>
      <c r="D200" s="9" t="s">
        <v>696</v>
      </c>
      <c r="E200" s="9" t="s">
        <v>697</v>
      </c>
      <c r="F200" s="9"/>
      <c r="G200" s="9"/>
    </row>
    <row r="201">
      <c r="A201" s="9" t="s">
        <v>698</v>
      </c>
      <c r="B201" s="10"/>
      <c r="C201" s="6" t="s">
        <v>699</v>
      </c>
      <c r="D201" s="9" t="s">
        <v>700</v>
      </c>
      <c r="E201" s="9" t="s">
        <v>701</v>
      </c>
      <c r="F201" s="9"/>
      <c r="G201" s="9"/>
    </row>
    <row r="202">
      <c r="A202" s="9" t="s">
        <v>702</v>
      </c>
      <c r="B202" s="10"/>
      <c r="C202" s="6" t="s">
        <v>703</v>
      </c>
      <c r="D202" s="9" t="s">
        <v>704</v>
      </c>
      <c r="E202" s="9" t="s">
        <v>705</v>
      </c>
      <c r="F202" s="9"/>
      <c r="G202" s="9"/>
    </row>
    <row r="203">
      <c r="A203" s="9" t="s">
        <v>706</v>
      </c>
      <c r="B203" s="10"/>
      <c r="C203" s="6" t="s">
        <v>707</v>
      </c>
      <c r="D203" s="9" t="s">
        <v>708</v>
      </c>
      <c r="E203" s="9" t="s">
        <v>709</v>
      </c>
      <c r="F203" s="9"/>
      <c r="G203" s="9"/>
    </row>
    <row r="204">
      <c r="A204" s="9" t="s">
        <v>710</v>
      </c>
      <c r="B204" s="10"/>
      <c r="C204" s="6" t="s">
        <v>711</v>
      </c>
      <c r="D204" s="9" t="s">
        <v>712</v>
      </c>
      <c r="E204" s="9" t="s">
        <v>713</v>
      </c>
      <c r="F204" s="9"/>
      <c r="G204" s="9"/>
    </row>
    <row r="205">
      <c r="A205" s="9" t="s">
        <v>714</v>
      </c>
      <c r="B205" s="10"/>
      <c r="C205" s="6" t="s">
        <v>715</v>
      </c>
      <c r="D205" s="9" t="s">
        <v>716</v>
      </c>
      <c r="E205" s="9" t="s">
        <v>717</v>
      </c>
      <c r="F205" s="9"/>
      <c r="G205" s="9"/>
    </row>
    <row r="206">
      <c r="A206" s="9" t="s">
        <v>718</v>
      </c>
      <c r="B206" s="10"/>
      <c r="C206" s="6" t="s">
        <v>719</v>
      </c>
      <c r="D206" s="9" t="s">
        <v>720</v>
      </c>
      <c r="E206" s="9" t="s">
        <v>721</v>
      </c>
      <c r="F206" s="9"/>
      <c r="G206" s="9"/>
    </row>
    <row r="207">
      <c r="A207" s="9" t="s">
        <v>722</v>
      </c>
      <c r="B207" s="10"/>
      <c r="C207" s="6" t="s">
        <v>723</v>
      </c>
      <c r="D207" s="9" t="s">
        <v>724</v>
      </c>
      <c r="E207" s="9" t="s">
        <v>725</v>
      </c>
      <c r="F207" s="9"/>
      <c r="G207" s="9"/>
    </row>
    <row r="208">
      <c r="A208" s="9" t="s">
        <v>726</v>
      </c>
      <c r="B208" s="10"/>
      <c r="C208" s="6" t="s">
        <v>727</v>
      </c>
      <c r="D208" s="9" t="s">
        <v>728</v>
      </c>
      <c r="E208" s="9" t="s">
        <v>729</v>
      </c>
      <c r="F208" s="9"/>
      <c r="G208" s="9"/>
    </row>
    <row r="209">
      <c r="A209" s="9" t="s">
        <v>726</v>
      </c>
      <c r="B209" s="10"/>
      <c r="C209" s="6" t="s">
        <v>730</v>
      </c>
      <c r="D209" s="9" t="s">
        <v>731</v>
      </c>
      <c r="E209" s="9" t="s">
        <v>729</v>
      </c>
      <c r="F209" s="9"/>
      <c r="G209" s="9"/>
    </row>
    <row r="210">
      <c r="A210" s="9" t="s">
        <v>726</v>
      </c>
      <c r="B210" s="10"/>
      <c r="C210" s="6" t="s">
        <v>732</v>
      </c>
      <c r="D210" s="9" t="s">
        <v>733</v>
      </c>
      <c r="E210" s="9" t="s">
        <v>729</v>
      </c>
      <c r="F210" s="9"/>
      <c r="G210" s="9"/>
    </row>
    <row r="211">
      <c r="A211" s="9" t="s">
        <v>734</v>
      </c>
      <c r="B211" s="10"/>
      <c r="C211" s="6" t="s">
        <v>735</v>
      </c>
      <c r="D211" s="9" t="s">
        <v>736</v>
      </c>
      <c r="E211" s="9" t="s">
        <v>737</v>
      </c>
      <c r="F211" s="9"/>
      <c r="G211" s="9"/>
    </row>
    <row r="212">
      <c r="A212" s="9" t="s">
        <v>734</v>
      </c>
      <c r="B212" s="10"/>
      <c r="C212" s="6" t="s">
        <v>738</v>
      </c>
      <c r="D212" s="9" t="s">
        <v>736</v>
      </c>
      <c r="E212" s="9" t="s">
        <v>737</v>
      </c>
      <c r="F212" s="9"/>
      <c r="G212" s="13"/>
    </row>
    <row r="213">
      <c r="A213" s="9" t="s">
        <v>734</v>
      </c>
      <c r="B213" s="10"/>
      <c r="C213" s="6" t="s">
        <v>739</v>
      </c>
      <c r="D213" s="9" t="s">
        <v>736</v>
      </c>
      <c r="E213" s="9" t="s">
        <v>737</v>
      </c>
      <c r="F213" s="9"/>
      <c r="G213" s="9"/>
    </row>
    <row r="214">
      <c r="A214" s="9" t="s">
        <v>740</v>
      </c>
      <c r="B214" s="10"/>
      <c r="C214" s="6" t="s">
        <v>741</v>
      </c>
      <c r="D214" s="9" t="s">
        <v>742</v>
      </c>
      <c r="E214" s="9" t="s">
        <v>743</v>
      </c>
      <c r="F214" s="9"/>
      <c r="G214" s="9"/>
    </row>
    <row r="215">
      <c r="A215" s="9" t="s">
        <v>744</v>
      </c>
      <c r="B215" s="10"/>
      <c r="C215" s="6" t="s">
        <v>745</v>
      </c>
      <c r="D215" s="9" t="s">
        <v>746</v>
      </c>
      <c r="E215" s="9" t="s">
        <v>747</v>
      </c>
      <c r="F215" s="9"/>
      <c r="G215" s="9"/>
    </row>
    <row r="216">
      <c r="A216" s="9" t="s">
        <v>748</v>
      </c>
      <c r="B216" s="10"/>
      <c r="C216" s="6" t="s">
        <v>749</v>
      </c>
      <c r="D216" s="9" t="s">
        <v>750</v>
      </c>
      <c r="E216" s="9" t="s">
        <v>747</v>
      </c>
      <c r="F216" s="9"/>
      <c r="G216" s="9"/>
    </row>
    <row r="217">
      <c r="A217" s="9" t="s">
        <v>748</v>
      </c>
      <c r="B217" s="5"/>
      <c r="C217" s="7" t="s">
        <v>751</v>
      </c>
      <c r="D217" s="9" t="s">
        <v>750</v>
      </c>
      <c r="E217" s="9" t="s">
        <v>747</v>
      </c>
      <c r="F217" s="9"/>
      <c r="G217" s="9"/>
    </row>
    <row r="218">
      <c r="A218" s="9" t="s">
        <v>752</v>
      </c>
      <c r="B218" s="10"/>
      <c r="C218" s="7" t="s">
        <v>753</v>
      </c>
      <c r="D218" s="9" t="s">
        <v>754</v>
      </c>
      <c r="E218" s="9" t="s">
        <v>747</v>
      </c>
      <c r="F218" s="9"/>
      <c r="G218" s="9"/>
    </row>
    <row r="219">
      <c r="A219" s="9" t="s">
        <v>755</v>
      </c>
      <c r="B219" s="10"/>
      <c r="C219" s="7" t="s">
        <v>756</v>
      </c>
      <c r="D219" s="9" t="s">
        <v>757</v>
      </c>
      <c r="E219" s="9" t="s">
        <v>747</v>
      </c>
      <c r="F219" s="9"/>
      <c r="G219" s="9"/>
    </row>
    <row r="220">
      <c r="A220" s="9" t="s">
        <v>758</v>
      </c>
      <c r="B220" s="10"/>
      <c r="C220" s="7" t="s">
        <v>759</v>
      </c>
      <c r="D220" s="9" t="s">
        <v>760</v>
      </c>
      <c r="E220" s="9" t="s">
        <v>747</v>
      </c>
      <c r="F220" s="9"/>
      <c r="G220" s="9"/>
    </row>
    <row r="221">
      <c r="A221" s="9" t="s">
        <v>761</v>
      </c>
      <c r="B221" s="10">
        <v>0.006944444444444444</v>
      </c>
      <c r="C221" s="7" t="s">
        <v>762</v>
      </c>
      <c r="D221" s="9" t="s">
        <v>763</v>
      </c>
      <c r="E221" s="9" t="s">
        <v>747</v>
      </c>
      <c r="F221" s="9"/>
      <c r="G221" s="9"/>
    </row>
    <row r="222">
      <c r="A222" s="9" t="s">
        <v>764</v>
      </c>
      <c r="B222" s="10"/>
      <c r="C222" s="7" t="s">
        <v>765</v>
      </c>
      <c r="D222" s="9" t="s">
        <v>766</v>
      </c>
      <c r="E222" s="9" t="s">
        <v>747</v>
      </c>
      <c r="F222" s="9"/>
      <c r="G222" s="9"/>
    </row>
    <row r="223">
      <c r="A223" s="9" t="s">
        <v>767</v>
      </c>
      <c r="B223" s="10"/>
      <c r="C223" s="6" t="s">
        <v>768</v>
      </c>
      <c r="D223" s="9" t="s">
        <v>769</v>
      </c>
      <c r="E223" s="9" t="s">
        <v>747</v>
      </c>
      <c r="F223" s="9"/>
      <c r="G223" s="9"/>
    </row>
    <row r="224">
      <c r="A224" s="9" t="s">
        <v>770</v>
      </c>
      <c r="B224" s="10"/>
      <c r="C224" s="6" t="s">
        <v>771</v>
      </c>
      <c r="D224" s="9" t="s">
        <v>772</v>
      </c>
      <c r="E224" s="9" t="s">
        <v>747</v>
      </c>
      <c r="F224" s="9"/>
      <c r="G224" s="9"/>
    </row>
    <row r="225">
      <c r="A225" s="9" t="s">
        <v>773</v>
      </c>
      <c r="B225" s="10"/>
      <c r="C225" s="6" t="s">
        <v>774</v>
      </c>
      <c r="D225" s="9" t="s">
        <v>775</v>
      </c>
      <c r="E225" s="9" t="s">
        <v>747</v>
      </c>
      <c r="F225" s="9"/>
      <c r="G225" s="9"/>
    </row>
    <row r="226">
      <c r="A226" s="9" t="s">
        <v>776</v>
      </c>
      <c r="B226" s="10"/>
      <c r="C226" s="6" t="s">
        <v>777</v>
      </c>
      <c r="D226" s="9" t="s">
        <v>778</v>
      </c>
      <c r="E226" s="9" t="s">
        <v>747</v>
      </c>
      <c r="F226" s="9"/>
      <c r="G226" s="9"/>
    </row>
    <row r="227">
      <c r="A227" s="9" t="s">
        <v>779</v>
      </c>
      <c r="B227" s="10"/>
      <c r="C227" s="6" t="s">
        <v>780</v>
      </c>
      <c r="D227" s="9" t="s">
        <v>781</v>
      </c>
      <c r="E227" s="9" t="s">
        <v>747</v>
      </c>
      <c r="F227" s="9"/>
      <c r="G227" s="9"/>
    </row>
    <row r="228">
      <c r="A228" s="9" t="s">
        <v>782</v>
      </c>
      <c r="B228" s="10">
        <v>0.0020833333333333333</v>
      </c>
      <c r="C228" s="7" t="s">
        <v>783</v>
      </c>
      <c r="D228" s="9" t="s">
        <v>784</v>
      </c>
      <c r="E228" s="9" t="s">
        <v>785</v>
      </c>
      <c r="F228" s="9"/>
      <c r="G228" s="9"/>
    </row>
    <row r="229">
      <c r="A229" s="9" t="s">
        <v>786</v>
      </c>
      <c r="B229" s="10"/>
      <c r="C229" s="7" t="s">
        <v>787</v>
      </c>
      <c r="D229" s="9" t="s">
        <v>788</v>
      </c>
      <c r="E229" s="9" t="s">
        <v>789</v>
      </c>
      <c r="F229" s="9"/>
      <c r="G229" s="9"/>
    </row>
    <row r="230">
      <c r="A230" s="9" t="s">
        <v>790</v>
      </c>
      <c r="B230" s="10">
        <v>0.007638888888888889</v>
      </c>
      <c r="C230" s="7" t="s">
        <v>791</v>
      </c>
      <c r="D230" s="9" t="s">
        <v>792</v>
      </c>
      <c r="E230" s="9" t="s">
        <v>793</v>
      </c>
      <c r="F230" s="9"/>
      <c r="G230" s="9"/>
    </row>
    <row r="231">
      <c r="A231" s="9" t="s">
        <v>794</v>
      </c>
      <c r="B231" s="10">
        <v>0.007638888888888889</v>
      </c>
      <c r="C231" s="7" t="s">
        <v>795</v>
      </c>
      <c r="D231" s="9" t="s">
        <v>796</v>
      </c>
      <c r="E231" s="9" t="s">
        <v>797</v>
      </c>
      <c r="F231" s="9"/>
      <c r="G231" s="9"/>
    </row>
    <row r="232">
      <c r="A232" s="4" t="s">
        <v>798</v>
      </c>
      <c r="B232" s="10">
        <v>0.006944444444444444</v>
      </c>
      <c r="C232" s="6" t="s">
        <v>799</v>
      </c>
      <c r="D232" s="9" t="s">
        <v>800</v>
      </c>
      <c r="E232" s="9" t="s">
        <v>801</v>
      </c>
      <c r="F232" s="9"/>
      <c r="G232" s="9"/>
    </row>
    <row r="233">
      <c r="A233" s="9" t="s">
        <v>802</v>
      </c>
      <c r="B233" s="10"/>
      <c r="C233" s="6" t="s">
        <v>803</v>
      </c>
      <c r="D233" s="9" t="s">
        <v>736</v>
      </c>
      <c r="E233" s="9" t="s">
        <v>804</v>
      </c>
      <c r="F233" s="9"/>
      <c r="G233" s="9"/>
    </row>
    <row r="234">
      <c r="A234" s="9" t="s">
        <v>802</v>
      </c>
      <c r="B234" s="10"/>
      <c r="C234" s="6" t="s">
        <v>805</v>
      </c>
      <c r="D234" s="9" t="s">
        <v>736</v>
      </c>
      <c r="E234" s="9" t="s">
        <v>804</v>
      </c>
      <c r="F234" s="9"/>
      <c r="G234" s="9"/>
    </row>
    <row r="235">
      <c r="A235" s="9" t="s">
        <v>802</v>
      </c>
      <c r="B235" s="10"/>
      <c r="C235" s="6" t="s">
        <v>806</v>
      </c>
      <c r="D235" s="9" t="s">
        <v>736</v>
      </c>
      <c r="E235" s="9" t="s">
        <v>804</v>
      </c>
      <c r="F235" s="9"/>
      <c r="G235" s="9"/>
    </row>
    <row r="236">
      <c r="A236" s="9" t="s">
        <v>807</v>
      </c>
      <c r="B236" s="10"/>
      <c r="C236" s="6" t="s">
        <v>808</v>
      </c>
      <c r="D236" s="9" t="s">
        <v>809</v>
      </c>
      <c r="E236" s="9" t="s">
        <v>810</v>
      </c>
      <c r="F236" s="9"/>
      <c r="G236" s="9"/>
    </row>
    <row r="237">
      <c r="A237" s="9" t="s">
        <v>811</v>
      </c>
      <c r="B237" s="10">
        <v>0.004861111111111111</v>
      </c>
      <c r="C237" s="6" t="s">
        <v>812</v>
      </c>
      <c r="D237" s="9" t="s">
        <v>813</v>
      </c>
      <c r="E237" s="9" t="s">
        <v>814</v>
      </c>
      <c r="F237" s="9"/>
      <c r="G237" s="9"/>
    </row>
    <row r="238">
      <c r="A238" s="9" t="s">
        <v>815</v>
      </c>
      <c r="B238" s="10"/>
      <c r="C238" s="6" t="s">
        <v>816</v>
      </c>
      <c r="D238" s="9" t="s">
        <v>817</v>
      </c>
      <c r="E238" s="9" t="s">
        <v>818</v>
      </c>
      <c r="F238" s="9"/>
      <c r="G238" s="9"/>
    </row>
    <row r="239">
      <c r="A239" s="9" t="s">
        <v>819</v>
      </c>
      <c r="B239" s="10"/>
      <c r="C239" s="7" t="s">
        <v>820</v>
      </c>
      <c r="D239" s="9" t="s">
        <v>821</v>
      </c>
      <c r="E239" s="9" t="s">
        <v>822</v>
      </c>
      <c r="F239" s="9"/>
      <c r="G239" s="9"/>
    </row>
    <row r="240">
      <c r="A240" s="9" t="s">
        <v>823</v>
      </c>
      <c r="B240" s="10"/>
      <c r="C240" s="6" t="s">
        <v>824</v>
      </c>
      <c r="D240" s="9" t="s">
        <v>825</v>
      </c>
      <c r="E240" s="9" t="s">
        <v>826</v>
      </c>
      <c r="F240" s="9"/>
      <c r="G240" s="9"/>
    </row>
    <row r="241">
      <c r="A241" s="9" t="s">
        <v>827</v>
      </c>
      <c r="B241" s="10">
        <v>0.034027777777777775</v>
      </c>
      <c r="C241" s="6" t="s">
        <v>828</v>
      </c>
      <c r="D241" s="9" t="s">
        <v>829</v>
      </c>
      <c r="E241" s="9" t="s">
        <v>830</v>
      </c>
      <c r="F241" s="9"/>
      <c r="G241" s="9"/>
    </row>
    <row r="242">
      <c r="A242" s="9" t="s">
        <v>831</v>
      </c>
      <c r="B242" s="10"/>
      <c r="C242" s="6" t="s">
        <v>832</v>
      </c>
      <c r="D242" s="9" t="s">
        <v>833</v>
      </c>
      <c r="E242" s="9" t="s">
        <v>834</v>
      </c>
      <c r="F242" s="9"/>
      <c r="G242" s="9"/>
    </row>
    <row r="243">
      <c r="A243" s="9" t="s">
        <v>835</v>
      </c>
      <c r="B243" s="10"/>
      <c r="C243" s="6" t="s">
        <v>836</v>
      </c>
      <c r="D243" s="9" t="s">
        <v>837</v>
      </c>
      <c r="E243" s="9" t="s">
        <v>838</v>
      </c>
      <c r="F243" s="9"/>
      <c r="G243" s="9"/>
    </row>
    <row r="244">
      <c r="A244" s="9" t="s">
        <v>839</v>
      </c>
      <c r="B244" s="10"/>
      <c r="C244" s="6" t="s">
        <v>840</v>
      </c>
      <c r="D244" s="9" t="s">
        <v>841</v>
      </c>
      <c r="E244" s="9" t="s">
        <v>842</v>
      </c>
      <c r="F244" s="9"/>
      <c r="G244" s="9"/>
    </row>
    <row r="245">
      <c r="A245" s="9" t="s">
        <v>839</v>
      </c>
      <c r="B245" s="10"/>
      <c r="C245" s="6" t="s">
        <v>843</v>
      </c>
      <c r="D245" s="9" t="s">
        <v>844</v>
      </c>
      <c r="E245" s="9" t="s">
        <v>845</v>
      </c>
      <c r="F245" s="9"/>
      <c r="G245" s="9"/>
    </row>
    <row r="246">
      <c r="A246" s="9" t="s">
        <v>846</v>
      </c>
      <c r="B246" s="10"/>
      <c r="C246" s="6" t="s">
        <v>847</v>
      </c>
      <c r="D246" s="9" t="s">
        <v>848</v>
      </c>
      <c r="E246" s="9" t="s">
        <v>849</v>
      </c>
      <c r="F246" s="9"/>
      <c r="G246" s="9"/>
    </row>
    <row r="247">
      <c r="A247" s="9" t="s">
        <v>850</v>
      </c>
      <c r="B247" s="10"/>
      <c r="C247" s="7" t="s">
        <v>851</v>
      </c>
      <c r="D247" s="9" t="s">
        <v>852</v>
      </c>
      <c r="E247" s="9" t="s">
        <v>853</v>
      </c>
      <c r="F247" s="9"/>
      <c r="G247" s="9"/>
    </row>
    <row r="248">
      <c r="A248" s="9" t="s">
        <v>854</v>
      </c>
      <c r="B248" s="10"/>
      <c r="C248" s="7" t="s">
        <v>855</v>
      </c>
      <c r="D248" s="9" t="s">
        <v>856</v>
      </c>
      <c r="E248" s="9" t="s">
        <v>857</v>
      </c>
      <c r="F248" s="9"/>
      <c r="G248" s="9"/>
    </row>
    <row r="249">
      <c r="A249" s="9" t="s">
        <v>858</v>
      </c>
      <c r="B249" s="10">
        <v>0.010416666666666666</v>
      </c>
      <c r="C249" s="7" t="s">
        <v>859</v>
      </c>
      <c r="D249" s="9" t="s">
        <v>860</v>
      </c>
      <c r="E249" s="9" t="s">
        <v>861</v>
      </c>
      <c r="F249" s="9"/>
      <c r="G249" s="9"/>
    </row>
    <row r="250">
      <c r="A250" s="9" t="s">
        <v>862</v>
      </c>
      <c r="B250" s="10"/>
      <c r="C250" s="7" t="s">
        <v>863</v>
      </c>
      <c r="D250" s="9" t="s">
        <v>864</v>
      </c>
      <c r="E250" s="9" t="s">
        <v>865</v>
      </c>
      <c r="F250" s="14"/>
      <c r="G250" s="14"/>
    </row>
    <row r="251">
      <c r="A251" s="9" t="s">
        <v>866</v>
      </c>
      <c r="B251" s="15"/>
      <c r="C251" s="7" t="s">
        <v>867</v>
      </c>
      <c r="D251" s="9" t="s">
        <v>868</v>
      </c>
      <c r="E251" s="9" t="s">
        <v>869</v>
      </c>
      <c r="F251" s="14"/>
      <c r="G251" s="14"/>
    </row>
    <row r="252">
      <c r="A252" s="9" t="s">
        <v>870</v>
      </c>
      <c r="B252" s="16"/>
      <c r="C252" s="7" t="s">
        <v>871</v>
      </c>
      <c r="D252" s="9" t="s">
        <v>872</v>
      </c>
      <c r="E252" s="9" t="s">
        <v>873</v>
      </c>
      <c r="F252" s="14"/>
      <c r="G252" s="14"/>
    </row>
    <row r="253">
      <c r="A253" s="9" t="s">
        <v>874</v>
      </c>
      <c r="B253" s="15"/>
      <c r="C253" s="6" t="s">
        <v>875</v>
      </c>
      <c r="D253" s="9" t="s">
        <v>876</v>
      </c>
      <c r="E253" s="9" t="s">
        <v>877</v>
      </c>
      <c r="F253" s="14"/>
      <c r="G253" s="14"/>
    </row>
    <row r="254">
      <c r="A254" s="9" t="s">
        <v>878</v>
      </c>
      <c r="B254" s="10"/>
      <c r="C254" s="6" t="s">
        <v>879</v>
      </c>
      <c r="D254" s="9" t="s">
        <v>880</v>
      </c>
      <c r="E254" s="9" t="s">
        <v>881</v>
      </c>
      <c r="F254" s="14"/>
      <c r="G254" s="14"/>
    </row>
    <row r="255">
      <c r="A255" s="9" t="s">
        <v>882</v>
      </c>
      <c r="B255" s="15"/>
      <c r="C255" s="6" t="s">
        <v>883</v>
      </c>
      <c r="D255" s="9" t="s">
        <v>884</v>
      </c>
      <c r="E255" s="9" t="s">
        <v>885</v>
      </c>
      <c r="F255" s="14"/>
      <c r="G255" s="14"/>
    </row>
    <row r="256">
      <c r="A256" s="9" t="s">
        <v>886</v>
      </c>
      <c r="B256" s="16"/>
      <c r="C256" s="6" t="s">
        <v>887</v>
      </c>
      <c r="D256" s="9" t="s">
        <v>888</v>
      </c>
      <c r="E256" s="9" t="s">
        <v>889</v>
      </c>
      <c r="F256" s="14"/>
      <c r="G256" s="14"/>
    </row>
    <row r="257">
      <c r="A257" s="9" t="s">
        <v>890</v>
      </c>
      <c r="B257" s="15"/>
      <c r="C257" s="6" t="s">
        <v>891</v>
      </c>
      <c r="D257" s="9" t="s">
        <v>892</v>
      </c>
      <c r="E257" s="9" t="s">
        <v>893</v>
      </c>
      <c r="F257" s="14"/>
      <c r="G257" s="14"/>
    </row>
    <row r="258">
      <c r="A258" s="9" t="s">
        <v>894</v>
      </c>
      <c r="B258" s="10"/>
      <c r="C258" s="6" t="s">
        <v>895</v>
      </c>
      <c r="D258" s="9" t="s">
        <v>896</v>
      </c>
      <c r="E258" s="9" t="s">
        <v>897</v>
      </c>
      <c r="F258" s="14"/>
      <c r="G258" s="14"/>
    </row>
    <row r="259">
      <c r="A259" s="9" t="s">
        <v>898</v>
      </c>
      <c r="B259" s="15"/>
      <c r="C259" s="6" t="s">
        <v>899</v>
      </c>
      <c r="D259" s="9" t="s">
        <v>900</v>
      </c>
      <c r="E259" s="9" t="s">
        <v>901</v>
      </c>
      <c r="F259" s="14"/>
      <c r="G259" s="14"/>
    </row>
    <row r="260">
      <c r="A260" s="9" t="s">
        <v>898</v>
      </c>
      <c r="B260" s="16"/>
      <c r="C260" s="6" t="s">
        <v>902</v>
      </c>
      <c r="D260" s="9" t="s">
        <v>900</v>
      </c>
      <c r="E260" s="9" t="s">
        <v>901</v>
      </c>
      <c r="F260" s="14"/>
      <c r="G260" s="14"/>
    </row>
    <row r="261">
      <c r="A261" s="9" t="s">
        <v>903</v>
      </c>
      <c r="B261" s="10"/>
      <c r="C261" s="6" t="s">
        <v>904</v>
      </c>
      <c r="D261" s="9" t="s">
        <v>905</v>
      </c>
      <c r="E261" s="9" t="s">
        <v>906</v>
      </c>
      <c r="F261" s="9"/>
      <c r="G261" s="9"/>
    </row>
    <row r="262">
      <c r="A262" s="9" t="s">
        <v>907</v>
      </c>
      <c r="B262" s="10"/>
      <c r="C262" s="7" t="s">
        <v>908</v>
      </c>
      <c r="D262" s="9" t="s">
        <v>909</v>
      </c>
      <c r="E262" s="9" t="s">
        <v>910</v>
      </c>
      <c r="F262" s="9"/>
      <c r="G262" s="9"/>
    </row>
    <row r="263">
      <c r="A263" s="9" t="s">
        <v>911</v>
      </c>
      <c r="B263" s="10"/>
      <c r="C263" s="7" t="s">
        <v>912</v>
      </c>
      <c r="D263" s="9" t="s">
        <v>913</v>
      </c>
      <c r="E263" s="9" t="s">
        <v>914</v>
      </c>
      <c r="F263" s="9"/>
      <c r="G263" s="9"/>
    </row>
    <row r="264">
      <c r="A264" s="9" t="s">
        <v>915</v>
      </c>
      <c r="B264" s="10"/>
      <c r="C264" s="7" t="s">
        <v>916</v>
      </c>
      <c r="D264" s="9" t="s">
        <v>917</v>
      </c>
      <c r="E264" s="9" t="s">
        <v>918</v>
      </c>
      <c r="F264" s="9"/>
      <c r="G264" s="9"/>
    </row>
    <row r="265">
      <c r="A265" s="9" t="s">
        <v>915</v>
      </c>
      <c r="B265" s="10"/>
      <c r="C265" s="7" t="s">
        <v>919</v>
      </c>
      <c r="D265" s="9" t="s">
        <v>917</v>
      </c>
      <c r="E265" s="9" t="s">
        <v>918</v>
      </c>
      <c r="F265" s="9"/>
      <c r="G265" s="9"/>
    </row>
    <row r="266">
      <c r="A266" s="9" t="s">
        <v>920</v>
      </c>
      <c r="B266" s="10">
        <v>0.003472222222222222</v>
      </c>
      <c r="C266" s="6" t="s">
        <v>921</v>
      </c>
      <c r="D266" s="9" t="s">
        <v>922</v>
      </c>
      <c r="E266" s="9" t="s">
        <v>923</v>
      </c>
      <c r="F266" s="9"/>
      <c r="G266" s="9"/>
    </row>
    <row r="267">
      <c r="A267" s="9" t="s">
        <v>924</v>
      </c>
      <c r="B267" s="10">
        <v>0.022222222222222223</v>
      </c>
      <c r="C267" s="6" t="s">
        <v>925</v>
      </c>
      <c r="D267" s="9" t="s">
        <v>926</v>
      </c>
      <c r="E267" s="9" t="s">
        <v>927</v>
      </c>
      <c r="F267" s="9"/>
      <c r="G267" s="9"/>
    </row>
    <row r="268">
      <c r="A268" s="9" t="s">
        <v>928</v>
      </c>
      <c r="B268" s="10">
        <v>0.03333333333333333</v>
      </c>
      <c r="C268" s="6" t="s">
        <v>929</v>
      </c>
      <c r="D268" s="9" t="s">
        <v>930</v>
      </c>
      <c r="E268" s="9" t="s">
        <v>931</v>
      </c>
      <c r="F268" s="9"/>
      <c r="G268" s="9"/>
    </row>
    <row r="269">
      <c r="A269" s="9" t="s">
        <v>932</v>
      </c>
      <c r="B269" s="10"/>
      <c r="C269" s="6" t="s">
        <v>933</v>
      </c>
      <c r="D269" s="9" t="s">
        <v>934</v>
      </c>
      <c r="E269" s="9" t="s">
        <v>935</v>
      </c>
      <c r="F269" s="9"/>
      <c r="G269" s="9"/>
    </row>
    <row r="270">
      <c r="A270" s="9" t="s">
        <v>936</v>
      </c>
      <c r="B270" s="10">
        <v>0.006944444444444444</v>
      </c>
      <c r="C270" s="6" t="s">
        <v>937</v>
      </c>
      <c r="D270" s="9" t="s">
        <v>938</v>
      </c>
      <c r="E270" s="9" t="s">
        <v>939</v>
      </c>
      <c r="F270" s="9"/>
      <c r="G270" s="9"/>
    </row>
    <row r="271">
      <c r="A271" s="9" t="s">
        <v>940</v>
      </c>
      <c r="B271" s="10">
        <v>0.008333333333333333</v>
      </c>
      <c r="C271" s="6" t="s">
        <v>941</v>
      </c>
      <c r="D271" s="9" t="s">
        <v>942</v>
      </c>
      <c r="E271" s="9" t="s">
        <v>943</v>
      </c>
      <c r="F271" s="9"/>
      <c r="G271" s="9"/>
    </row>
    <row r="272">
      <c r="A272" s="9" t="s">
        <v>944</v>
      </c>
      <c r="B272" s="10"/>
      <c r="C272" s="6" t="s">
        <v>945</v>
      </c>
      <c r="D272" s="9" t="s">
        <v>946</v>
      </c>
      <c r="E272" s="9" t="s">
        <v>947</v>
      </c>
      <c r="F272" s="9"/>
      <c r="G272" s="9"/>
    </row>
    <row r="273">
      <c r="A273" s="9" t="s">
        <v>948</v>
      </c>
      <c r="B273" s="10">
        <v>0.010416666666666666</v>
      </c>
      <c r="C273" s="6" t="s">
        <v>949</v>
      </c>
      <c r="D273" s="9" t="s">
        <v>950</v>
      </c>
      <c r="E273" s="9" t="s">
        <v>951</v>
      </c>
      <c r="F273" s="9"/>
      <c r="G273" s="9"/>
    </row>
    <row r="274">
      <c r="A274" s="9" t="s">
        <v>952</v>
      </c>
      <c r="B274" s="10"/>
      <c r="C274" s="7" t="s">
        <v>953</v>
      </c>
      <c r="D274" s="9" t="s">
        <v>954</v>
      </c>
      <c r="E274" s="9" t="s">
        <v>955</v>
      </c>
      <c r="F274" s="9"/>
      <c r="G274" s="9"/>
    </row>
    <row r="275">
      <c r="A275" s="9" t="s">
        <v>956</v>
      </c>
      <c r="B275" s="10"/>
      <c r="C275" s="7" t="s">
        <v>957</v>
      </c>
      <c r="D275" s="9" t="s">
        <v>958</v>
      </c>
      <c r="E275" s="9" t="s">
        <v>959</v>
      </c>
      <c r="F275" s="9"/>
      <c r="G275" s="9"/>
    </row>
    <row r="276">
      <c r="A276" s="9" t="s">
        <v>960</v>
      </c>
      <c r="B276" s="10">
        <v>0.004861111111111111</v>
      </c>
      <c r="C276" s="7" t="s">
        <v>961</v>
      </c>
      <c r="D276" s="9" t="s">
        <v>962</v>
      </c>
      <c r="E276" s="9" t="s">
        <v>963</v>
      </c>
      <c r="F276" s="9"/>
      <c r="G276" s="9"/>
    </row>
    <row r="277">
      <c r="A277" s="9" t="s">
        <v>964</v>
      </c>
      <c r="B277" s="10"/>
      <c r="C277" s="6" t="s">
        <v>965</v>
      </c>
      <c r="D277" s="9" t="s">
        <v>966</v>
      </c>
      <c r="E277" s="9" t="s">
        <v>967</v>
      </c>
      <c r="F277" s="9"/>
      <c r="G277" s="9"/>
    </row>
    <row r="278">
      <c r="A278" s="9" t="s">
        <v>968</v>
      </c>
      <c r="B278" s="10"/>
      <c r="C278" s="6" t="s">
        <v>969</v>
      </c>
      <c r="D278" s="9" t="s">
        <v>970</v>
      </c>
      <c r="E278" s="9" t="s">
        <v>971</v>
      </c>
      <c r="F278" s="9"/>
      <c r="G278" s="9"/>
    </row>
    <row r="279">
      <c r="A279" s="9" t="s">
        <v>972</v>
      </c>
      <c r="B279" s="10">
        <v>0.016666666666666666</v>
      </c>
      <c r="C279" s="6" t="s">
        <v>973</v>
      </c>
      <c r="D279" s="9" t="s">
        <v>974</v>
      </c>
      <c r="E279" s="9" t="s">
        <v>975</v>
      </c>
      <c r="F279" s="9"/>
      <c r="G279" s="9"/>
    </row>
    <row r="280">
      <c r="A280" s="9" t="s">
        <v>976</v>
      </c>
      <c r="B280" s="10">
        <v>0.008333333333333333</v>
      </c>
      <c r="C280" s="6" t="s">
        <v>977</v>
      </c>
      <c r="D280" s="9" t="s">
        <v>978</v>
      </c>
      <c r="E280" s="9" t="s">
        <v>979</v>
      </c>
      <c r="F280" s="9"/>
      <c r="G280" s="9"/>
    </row>
    <row r="281">
      <c r="A281" s="9" t="s">
        <v>980</v>
      </c>
      <c r="B281" s="10">
        <v>0.015277777777777777</v>
      </c>
      <c r="C281" s="6" t="s">
        <v>981</v>
      </c>
      <c r="D281" s="9" t="s">
        <v>982</v>
      </c>
      <c r="E281" s="9" t="s">
        <v>983</v>
      </c>
      <c r="F281" s="9"/>
      <c r="G281" s="9"/>
    </row>
    <row r="282">
      <c r="A282" s="9" t="s">
        <v>984</v>
      </c>
      <c r="B282" s="10"/>
      <c r="C282" s="6" t="s">
        <v>985</v>
      </c>
      <c r="D282" s="9" t="s">
        <v>986</v>
      </c>
      <c r="E282" s="9" t="s">
        <v>987</v>
      </c>
      <c r="F282" s="9"/>
      <c r="G282" s="13"/>
    </row>
    <row r="283">
      <c r="A283" s="9" t="s">
        <v>988</v>
      </c>
      <c r="B283" s="10"/>
      <c r="C283" s="7" t="s">
        <v>989</v>
      </c>
      <c r="D283" s="9" t="s">
        <v>990</v>
      </c>
      <c r="E283" s="9" t="s">
        <v>991</v>
      </c>
      <c r="F283" s="9"/>
      <c r="G283" s="9"/>
    </row>
    <row r="284">
      <c r="A284" s="9" t="s">
        <v>992</v>
      </c>
      <c r="B284" s="10">
        <v>0.003472222222222222</v>
      </c>
      <c r="C284" s="7" t="s">
        <v>993</v>
      </c>
      <c r="D284" s="9" t="s">
        <v>994</v>
      </c>
      <c r="E284" s="9" t="s">
        <v>995</v>
      </c>
      <c r="F284" s="9"/>
      <c r="G284" s="9"/>
    </row>
    <row r="285">
      <c r="A285" s="9"/>
      <c r="B285" s="10"/>
      <c r="C285" s="6"/>
      <c r="D285" s="9"/>
      <c r="E285" s="14"/>
      <c r="F285" s="9"/>
      <c r="G285" s="9"/>
    </row>
  </sheetData>
  <conditionalFormatting sqref="A2:G285">
    <cfRule type="expression" dxfId="0" priority="1">
      <formula>ISODD(ROW())</formula>
    </cfRule>
  </conditionalFormatting>
  <conditionalFormatting sqref="A2:G284">
    <cfRule type="expression" dxfId="1" priority="2">
      <formula>ISEVEN(ROW())</formula>
    </cfRule>
  </conditionalFormatting>
  <hyperlinks>
    <hyperlink r:id="rId2" ref="F18"/>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EW1" s="25"/>
      <c r="EX1" s="25"/>
      <c r="EY1" s="25"/>
      <c r="EZ1" s="25"/>
      <c r="FA1" s="25"/>
      <c r="FB1" s="25"/>
      <c r="FC1" s="25"/>
      <c r="FD1" s="25"/>
      <c r="FE1" s="25"/>
      <c r="FF1" s="25"/>
      <c r="FG1" s="25"/>
      <c r="FH1" s="25"/>
      <c r="FI1" s="25"/>
      <c r="FJ1" s="25"/>
      <c r="FK1" s="25"/>
      <c r="FL1" s="25"/>
      <c r="FM1" s="25"/>
      <c r="FN1" s="25"/>
      <c r="FO1" s="25"/>
      <c r="FP1" s="25"/>
      <c r="FQ1" s="25"/>
      <c r="FR1" s="25"/>
      <c r="FS1" s="25"/>
      <c r="FT1" s="25"/>
      <c r="FU1" s="25"/>
      <c r="FV1" s="25"/>
      <c r="FW1" s="25"/>
      <c r="FX1" s="25"/>
      <c r="FY1" s="25"/>
      <c r="FZ1" s="25"/>
      <c r="GA1" s="25"/>
      <c r="GB1" s="25"/>
      <c r="GC1" s="25"/>
      <c r="GD1" s="25"/>
      <c r="GE1" s="25"/>
      <c r="GF1" s="25"/>
      <c r="GG1" s="25"/>
      <c r="GH1" s="25"/>
      <c r="GI1" s="25"/>
      <c r="GJ1" s="25"/>
      <c r="GK1" s="25"/>
      <c r="GL1" s="25"/>
      <c r="GM1" s="25"/>
      <c r="GN1" s="25"/>
      <c r="GO1" s="25"/>
      <c r="GP1" s="25"/>
      <c r="GQ1" s="25"/>
      <c r="GR1" s="25"/>
      <c r="GS1" s="25"/>
    </row>
    <row r="2">
      <c r="B2" s="138" t="s">
        <v>4609</v>
      </c>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row>
    <row r="3">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row>
    <row r="4">
      <c r="B4" s="57" t="s">
        <v>4610</v>
      </c>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row>
    <row r="5">
      <c r="B5" s="57" t="s">
        <v>4611</v>
      </c>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25"/>
    </row>
    <row r="6">
      <c r="B6" s="57" t="s">
        <v>4612</v>
      </c>
      <c r="BD6" s="139"/>
      <c r="BE6" s="139"/>
      <c r="BF6" s="139"/>
      <c r="BG6" s="139"/>
      <c r="BH6" s="139"/>
      <c r="BI6" s="139"/>
      <c r="BJ6" s="139"/>
      <c r="BK6" s="139"/>
      <c r="BL6" s="139"/>
      <c r="BM6" s="139"/>
      <c r="BN6" s="139"/>
      <c r="BO6" s="139"/>
      <c r="BP6" s="139"/>
      <c r="BQ6" s="139"/>
      <c r="BR6" s="139"/>
      <c r="BS6" s="139"/>
      <c r="BT6" s="139"/>
      <c r="BU6" s="139"/>
      <c r="BV6" s="139"/>
      <c r="BW6" s="139"/>
      <c r="BX6" s="139"/>
      <c r="BY6" s="139"/>
      <c r="BZ6" s="139"/>
      <c r="CA6" s="139"/>
      <c r="CB6" s="139"/>
      <c r="CC6" s="139"/>
      <c r="CD6" s="139"/>
      <c r="CE6" s="139"/>
      <c r="CF6" s="139"/>
      <c r="CG6" s="139"/>
      <c r="CH6" s="139"/>
      <c r="CI6" s="139"/>
      <c r="CJ6" s="139"/>
      <c r="CK6" s="139"/>
      <c r="CL6" s="139"/>
      <c r="CM6" s="139"/>
      <c r="CN6" s="139"/>
      <c r="CO6" s="139"/>
      <c r="CP6" s="139"/>
      <c r="CQ6" s="139"/>
      <c r="CR6" s="139"/>
      <c r="CS6" s="139"/>
      <c r="CT6" s="139"/>
      <c r="CU6" s="139"/>
      <c r="CV6" s="139"/>
      <c r="CW6" s="139"/>
      <c r="CX6" s="139"/>
      <c r="CY6" s="139"/>
      <c r="EW6" s="139"/>
      <c r="EX6" s="139"/>
      <c r="EY6" s="139"/>
      <c r="EZ6" s="139"/>
      <c r="FA6" s="139"/>
      <c r="FB6" s="139"/>
      <c r="FC6" s="139"/>
      <c r="FD6" s="139"/>
      <c r="FE6" s="139"/>
      <c r="FF6" s="139"/>
      <c r="FG6" s="139"/>
      <c r="FH6" s="139"/>
      <c r="FI6" s="139"/>
      <c r="FJ6" s="139"/>
      <c r="FK6" s="139"/>
      <c r="FL6" s="139"/>
      <c r="FM6" s="139"/>
      <c r="FN6" s="139"/>
      <c r="FO6" s="139"/>
      <c r="FP6" s="139"/>
      <c r="FQ6" s="139"/>
      <c r="FR6" s="139"/>
      <c r="FS6" s="139"/>
      <c r="FT6" s="139"/>
      <c r="FU6" s="139"/>
      <c r="FV6" s="139"/>
      <c r="FW6" s="139"/>
      <c r="FX6" s="139"/>
      <c r="FY6" s="139"/>
      <c r="FZ6" s="139"/>
      <c r="GA6" s="139"/>
      <c r="GB6" s="139"/>
      <c r="GC6" s="139"/>
      <c r="GD6" s="139"/>
      <c r="GE6" s="139"/>
      <c r="GF6" s="139"/>
      <c r="GG6" s="139"/>
      <c r="GH6" s="139"/>
      <c r="GI6" s="139"/>
      <c r="GJ6" s="139"/>
      <c r="GK6" s="139"/>
      <c r="GL6" s="139"/>
      <c r="GM6" s="139"/>
      <c r="GN6" s="139"/>
      <c r="GO6" s="139"/>
      <c r="GP6" s="139"/>
      <c r="GQ6" s="139"/>
      <c r="GR6" s="139"/>
      <c r="GS6" s="25"/>
    </row>
    <row r="7">
      <c r="B7" s="57" t="s">
        <v>4613</v>
      </c>
      <c r="BD7" s="139"/>
      <c r="BE7" s="139"/>
      <c r="BF7" s="139"/>
      <c r="BG7" s="139"/>
      <c r="BH7" s="139"/>
      <c r="BI7" s="139"/>
      <c r="BJ7" s="139"/>
      <c r="BK7" s="139"/>
      <c r="BL7" s="139"/>
      <c r="BM7" s="139"/>
      <c r="BN7" s="139"/>
      <c r="BO7" s="139"/>
      <c r="BP7" s="139"/>
      <c r="BQ7" s="139"/>
      <c r="BR7" s="139"/>
      <c r="BS7" s="139"/>
      <c r="BT7" s="139"/>
      <c r="BU7" s="139"/>
      <c r="BV7" s="139"/>
      <c r="BW7" s="139"/>
      <c r="BX7" s="139"/>
      <c r="BY7" s="139"/>
      <c r="BZ7" s="139"/>
      <c r="CA7" s="139"/>
      <c r="CB7" s="139"/>
      <c r="CC7" s="139"/>
      <c r="CD7" s="139"/>
      <c r="CE7" s="139"/>
      <c r="CF7" s="139"/>
      <c r="CG7" s="139"/>
      <c r="CH7" s="139"/>
      <c r="CI7" s="139"/>
      <c r="CJ7" s="139"/>
      <c r="CK7" s="139"/>
      <c r="CL7" s="139"/>
      <c r="CM7" s="139"/>
      <c r="CN7" s="139"/>
      <c r="CO7" s="139"/>
      <c r="CP7" s="139"/>
      <c r="CQ7" s="139"/>
      <c r="CR7" s="139"/>
      <c r="CS7" s="139"/>
      <c r="CT7" s="139"/>
      <c r="CU7" s="139"/>
      <c r="CV7" s="139"/>
      <c r="CW7" s="139"/>
      <c r="CX7" s="139"/>
      <c r="CY7" s="139"/>
      <c r="EW7" s="139"/>
      <c r="EX7" s="139"/>
      <c r="EY7" s="139"/>
      <c r="EZ7" s="139"/>
      <c r="FA7" s="139"/>
      <c r="FB7" s="139"/>
      <c r="FC7" s="139"/>
      <c r="FD7" s="139"/>
      <c r="FE7" s="139"/>
      <c r="FF7" s="139"/>
      <c r="FG7" s="139"/>
      <c r="FH7" s="139"/>
      <c r="FI7" s="139"/>
      <c r="FJ7" s="139"/>
      <c r="FK7" s="139"/>
      <c r="FL7" s="139"/>
      <c r="FM7" s="139"/>
      <c r="FN7" s="139"/>
      <c r="FO7" s="139"/>
      <c r="FP7" s="139"/>
      <c r="FQ7" s="139"/>
      <c r="FR7" s="139"/>
      <c r="FS7" s="139"/>
      <c r="FT7" s="139"/>
      <c r="FU7" s="139"/>
      <c r="FV7" s="139"/>
      <c r="FW7" s="139"/>
      <c r="FX7" s="139"/>
      <c r="FY7" s="139"/>
      <c r="FZ7" s="139"/>
      <c r="GA7" s="139"/>
      <c r="GB7" s="139"/>
      <c r="GC7" s="139"/>
      <c r="GD7" s="139"/>
      <c r="GE7" s="139"/>
      <c r="GF7" s="139"/>
      <c r="GG7" s="139"/>
      <c r="GH7" s="139"/>
      <c r="GI7" s="139"/>
      <c r="GJ7" s="139"/>
      <c r="GK7" s="139"/>
      <c r="GL7" s="139"/>
      <c r="GM7" s="139"/>
      <c r="GN7" s="139"/>
      <c r="GO7" s="139"/>
      <c r="GP7" s="139"/>
      <c r="GQ7" s="139"/>
      <c r="GR7" s="139"/>
      <c r="GS7" s="25"/>
    </row>
    <row r="8">
      <c r="B8" s="57" t="s">
        <v>4614</v>
      </c>
      <c r="BD8" s="139"/>
      <c r="BE8" s="139"/>
      <c r="BF8" s="139"/>
      <c r="BG8" s="139"/>
      <c r="BH8" s="139"/>
      <c r="BI8" s="139"/>
      <c r="BJ8" s="139"/>
      <c r="BK8" s="139"/>
      <c r="BL8" s="139"/>
      <c r="BM8" s="139"/>
      <c r="BN8" s="139"/>
      <c r="BO8" s="139"/>
      <c r="BP8" s="139"/>
      <c r="BQ8" s="139"/>
      <c r="BR8" s="139"/>
      <c r="BS8" s="139"/>
      <c r="BT8" s="139"/>
      <c r="BU8" s="139"/>
      <c r="BV8" s="139"/>
      <c r="BW8" s="139"/>
      <c r="BX8" s="139"/>
      <c r="BY8" s="139"/>
      <c r="BZ8" s="139"/>
      <c r="CA8" s="139"/>
      <c r="CB8" s="139"/>
      <c r="CC8" s="139"/>
      <c r="CD8" s="139"/>
      <c r="CE8" s="139"/>
      <c r="CF8" s="139"/>
      <c r="CG8" s="139"/>
      <c r="CH8" s="139"/>
      <c r="CI8" s="139"/>
      <c r="CJ8" s="139"/>
      <c r="CK8" s="139"/>
      <c r="CL8" s="139"/>
      <c r="CM8" s="139"/>
      <c r="CN8" s="139"/>
      <c r="CO8" s="139"/>
      <c r="CP8" s="139"/>
      <c r="CQ8" s="139"/>
      <c r="CR8" s="139"/>
      <c r="CS8" s="139"/>
      <c r="CT8" s="139"/>
      <c r="CU8" s="139"/>
      <c r="CV8" s="139"/>
      <c r="CW8" s="139"/>
      <c r="CX8" s="139"/>
      <c r="CY8" s="139"/>
      <c r="EW8" s="139"/>
      <c r="EX8" s="139"/>
      <c r="EY8" s="139"/>
      <c r="EZ8" s="139"/>
      <c r="FA8" s="139"/>
      <c r="FB8" s="139"/>
      <c r="FC8" s="139"/>
      <c r="FD8" s="139"/>
      <c r="FE8" s="139"/>
      <c r="FF8" s="139"/>
      <c r="FG8" s="139"/>
      <c r="FH8" s="139"/>
      <c r="FI8" s="139"/>
      <c r="FJ8" s="139"/>
      <c r="FK8" s="139"/>
      <c r="FL8" s="139"/>
      <c r="FM8" s="139"/>
      <c r="FN8" s="139"/>
      <c r="FO8" s="139"/>
      <c r="FP8" s="139"/>
      <c r="FQ8" s="139"/>
      <c r="FR8" s="139"/>
      <c r="FS8" s="139"/>
      <c r="FT8" s="139"/>
      <c r="FU8" s="139"/>
      <c r="FV8" s="139"/>
      <c r="FW8" s="139"/>
      <c r="FX8" s="139"/>
      <c r="FY8" s="139"/>
      <c r="FZ8" s="139"/>
      <c r="GA8" s="139"/>
      <c r="GB8" s="139"/>
      <c r="GC8" s="139"/>
      <c r="GD8" s="139"/>
      <c r="GE8" s="139"/>
      <c r="GF8" s="139"/>
      <c r="GG8" s="139"/>
      <c r="GH8" s="139"/>
      <c r="GI8" s="139"/>
      <c r="GJ8" s="139"/>
      <c r="GK8" s="139"/>
      <c r="GL8" s="139"/>
      <c r="GM8" s="139"/>
      <c r="GN8" s="139"/>
      <c r="GO8" s="139"/>
      <c r="GP8" s="139"/>
      <c r="GQ8" s="139"/>
      <c r="GR8" s="139"/>
      <c r="GS8" s="25"/>
    </row>
    <row r="9">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c r="FY9" s="25"/>
      <c r="FZ9" s="25"/>
      <c r="GA9" s="25"/>
      <c r="GB9" s="25"/>
      <c r="GC9" s="25"/>
      <c r="GD9" s="25"/>
      <c r="GE9" s="25"/>
      <c r="GF9" s="25"/>
      <c r="GG9" s="25"/>
      <c r="GH9" s="25"/>
      <c r="GI9" s="25"/>
      <c r="GJ9" s="25"/>
      <c r="GK9" s="25"/>
      <c r="GL9" s="25"/>
      <c r="GM9" s="25"/>
      <c r="GN9" s="25"/>
      <c r="GO9" s="25"/>
      <c r="GP9" s="25"/>
      <c r="GQ9" s="25"/>
      <c r="GR9" s="25"/>
      <c r="GS9" s="25"/>
    </row>
    <row r="10">
      <c r="B10" s="57" t="s">
        <v>4615</v>
      </c>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row>
    <row r="11">
      <c r="B11" s="57" t="s">
        <v>4616</v>
      </c>
      <c r="BD11" s="139"/>
      <c r="BE11" s="139"/>
      <c r="BF11" s="139"/>
      <c r="BG11" s="139"/>
      <c r="BH11" s="139"/>
      <c r="BI11" s="139"/>
      <c r="BJ11" s="139"/>
      <c r="BK11" s="139"/>
      <c r="BL11" s="139"/>
      <c r="BM11" s="139"/>
      <c r="BN11" s="139"/>
      <c r="BO11" s="139"/>
      <c r="BP11" s="139"/>
      <c r="BQ11" s="139"/>
      <c r="BR11" s="139"/>
      <c r="BS11" s="139"/>
      <c r="BT11" s="139"/>
      <c r="BU11" s="139"/>
      <c r="BV11" s="139"/>
      <c r="BW11" s="139"/>
      <c r="BX11" s="139"/>
      <c r="BY11" s="139"/>
      <c r="BZ11" s="139"/>
      <c r="CA11" s="139"/>
      <c r="CB11" s="139"/>
      <c r="CC11" s="139"/>
      <c r="CD11" s="139"/>
      <c r="CE11" s="139"/>
      <c r="CF11" s="139"/>
      <c r="CG11" s="139"/>
      <c r="CH11" s="139"/>
      <c r="CI11" s="139"/>
      <c r="CJ11" s="139"/>
      <c r="CK11" s="139"/>
      <c r="CL11" s="139"/>
      <c r="CM11" s="139"/>
      <c r="CN11" s="139"/>
      <c r="CO11" s="139"/>
      <c r="CP11" s="139"/>
      <c r="CQ11" s="139"/>
      <c r="CR11" s="139"/>
      <c r="CS11" s="139"/>
      <c r="CT11" s="139"/>
      <c r="CU11" s="139"/>
      <c r="CV11" s="139"/>
      <c r="CW11" s="139"/>
      <c r="CX11" s="139"/>
      <c r="CY11" s="139"/>
      <c r="EW11" s="139"/>
      <c r="EX11" s="139"/>
      <c r="EY11" s="139"/>
      <c r="EZ11" s="139"/>
      <c r="FA11" s="139"/>
      <c r="FB11" s="139"/>
      <c r="FC11" s="139"/>
      <c r="FD11" s="139"/>
      <c r="FE11" s="139"/>
      <c r="FF11" s="139"/>
      <c r="FG11" s="139"/>
      <c r="FH11" s="139"/>
      <c r="FI11" s="139"/>
      <c r="FJ11" s="139"/>
      <c r="FK11" s="139"/>
      <c r="FL11" s="139"/>
      <c r="FM11" s="139"/>
      <c r="FN11" s="139"/>
      <c r="FO11" s="139"/>
      <c r="FP11" s="139"/>
      <c r="FQ11" s="139"/>
      <c r="FR11" s="139"/>
      <c r="FS11" s="139"/>
      <c r="FT11" s="139"/>
      <c r="FU11" s="139"/>
      <c r="FV11" s="139"/>
      <c r="FW11" s="139"/>
      <c r="FX11" s="139"/>
      <c r="FY11" s="139"/>
      <c r="FZ11" s="139"/>
      <c r="GA11" s="139"/>
      <c r="GB11" s="139"/>
      <c r="GC11" s="139"/>
      <c r="GD11" s="139"/>
      <c r="GE11" s="139"/>
      <c r="GF11" s="139"/>
      <c r="GG11" s="139"/>
      <c r="GH11" s="139"/>
      <c r="GI11" s="139"/>
      <c r="GJ11" s="139"/>
      <c r="GK11" s="139"/>
      <c r="GL11" s="139"/>
      <c r="GM11" s="139"/>
      <c r="GN11" s="139"/>
      <c r="GO11" s="139"/>
      <c r="GP11" s="139"/>
      <c r="GQ11" s="139"/>
      <c r="GR11" s="139"/>
      <c r="GS11" s="25"/>
    </row>
    <row r="12">
      <c r="B12" s="57" t="s">
        <v>4617</v>
      </c>
      <c r="BD12" s="139"/>
      <c r="BE12" s="139"/>
      <c r="BF12" s="139"/>
      <c r="BG12" s="139"/>
      <c r="BH12" s="139"/>
      <c r="BI12" s="139"/>
      <c r="BJ12" s="139"/>
      <c r="BK12" s="139"/>
      <c r="BL12" s="139"/>
      <c r="BM12" s="139"/>
      <c r="BN12" s="139"/>
      <c r="BO12" s="139"/>
      <c r="BP12" s="139"/>
      <c r="BQ12" s="139"/>
      <c r="BR12" s="139"/>
      <c r="BS12" s="139"/>
      <c r="BT12" s="139"/>
      <c r="BU12" s="139"/>
      <c r="BV12" s="139"/>
      <c r="BW12" s="139"/>
      <c r="BX12" s="139"/>
      <c r="BY12" s="139"/>
      <c r="BZ12" s="139"/>
      <c r="CA12" s="139"/>
      <c r="CB12" s="139"/>
      <c r="CC12" s="139"/>
      <c r="CD12" s="139"/>
      <c r="CE12" s="139"/>
      <c r="CF12" s="139"/>
      <c r="CG12" s="139"/>
      <c r="CH12" s="139"/>
      <c r="CI12" s="139"/>
      <c r="CJ12" s="139"/>
      <c r="CK12" s="139"/>
      <c r="CL12" s="139"/>
      <c r="CM12" s="139"/>
      <c r="CN12" s="139"/>
      <c r="CO12" s="139"/>
      <c r="CP12" s="139"/>
      <c r="CQ12" s="139"/>
      <c r="CR12" s="139"/>
      <c r="CS12" s="139"/>
      <c r="CT12" s="139"/>
      <c r="CU12" s="139"/>
      <c r="CV12" s="139"/>
      <c r="CW12" s="139"/>
      <c r="CX12" s="139"/>
      <c r="CY12" s="139"/>
      <c r="EW12" s="139"/>
      <c r="EX12" s="139"/>
      <c r="EY12" s="139"/>
      <c r="EZ12" s="139"/>
      <c r="FA12" s="139"/>
      <c r="FB12" s="139"/>
      <c r="FC12" s="139"/>
      <c r="FD12" s="139"/>
      <c r="FE12" s="139"/>
      <c r="FF12" s="139"/>
      <c r="FG12" s="139"/>
      <c r="FH12" s="139"/>
      <c r="FI12" s="139"/>
      <c r="FJ12" s="139"/>
      <c r="FK12" s="139"/>
      <c r="FL12" s="139"/>
      <c r="FM12" s="139"/>
      <c r="FN12" s="139"/>
      <c r="FO12" s="139"/>
      <c r="FP12" s="139"/>
      <c r="FQ12" s="139"/>
      <c r="FR12" s="139"/>
      <c r="FS12" s="139"/>
      <c r="FT12" s="139"/>
      <c r="FU12" s="139"/>
      <c r="FV12" s="139"/>
      <c r="FW12" s="139"/>
      <c r="FX12" s="139"/>
      <c r="FY12" s="139"/>
      <c r="FZ12" s="139"/>
      <c r="GA12" s="139"/>
      <c r="GB12" s="139"/>
      <c r="GC12" s="139"/>
      <c r="GD12" s="139"/>
      <c r="GE12" s="139"/>
      <c r="GF12" s="139"/>
      <c r="GG12" s="139"/>
      <c r="GH12" s="139"/>
      <c r="GI12" s="139"/>
      <c r="GJ12" s="139"/>
      <c r="GK12" s="139"/>
      <c r="GL12" s="139"/>
      <c r="GM12" s="139"/>
      <c r="GN12" s="139"/>
      <c r="GO12" s="139"/>
      <c r="GP12" s="139"/>
      <c r="GQ12" s="139"/>
      <c r="GR12" s="139"/>
      <c r="GS12" s="25"/>
    </row>
    <row r="13">
      <c r="B13" s="57" t="s">
        <v>4618</v>
      </c>
      <c r="BD13" s="139"/>
      <c r="BE13" s="139"/>
      <c r="BF13" s="139"/>
      <c r="BG13" s="139"/>
      <c r="BH13" s="139"/>
      <c r="BI13" s="139"/>
      <c r="BJ13" s="139"/>
      <c r="BK13" s="139"/>
      <c r="BL13" s="139"/>
      <c r="BM13" s="139"/>
      <c r="BN13" s="139"/>
      <c r="BO13" s="139"/>
      <c r="BP13" s="139"/>
      <c r="BQ13" s="139"/>
      <c r="BR13" s="139"/>
      <c r="BS13" s="139"/>
      <c r="BT13" s="139"/>
      <c r="BU13" s="139"/>
      <c r="BV13" s="139"/>
      <c r="BW13" s="139"/>
      <c r="BX13" s="139"/>
      <c r="BY13" s="139"/>
      <c r="BZ13" s="139"/>
      <c r="CA13" s="139"/>
      <c r="CB13" s="139"/>
      <c r="CC13" s="139"/>
      <c r="CD13" s="139"/>
      <c r="CE13" s="139"/>
      <c r="CF13" s="139"/>
      <c r="CG13" s="139"/>
      <c r="CH13" s="139"/>
      <c r="CI13" s="139"/>
      <c r="CJ13" s="139"/>
      <c r="CK13" s="139"/>
      <c r="CL13" s="139"/>
      <c r="CM13" s="139"/>
      <c r="CN13" s="139"/>
      <c r="CO13" s="139"/>
      <c r="CP13" s="139"/>
      <c r="CQ13" s="139"/>
      <c r="CR13" s="139"/>
      <c r="CS13" s="139"/>
      <c r="CT13" s="139"/>
      <c r="CU13" s="139"/>
      <c r="CV13" s="139"/>
      <c r="CW13" s="139"/>
      <c r="CX13" s="139"/>
      <c r="CY13" s="139"/>
      <c r="EW13" s="139"/>
      <c r="EX13" s="139"/>
      <c r="EY13" s="139"/>
      <c r="EZ13" s="139"/>
      <c r="FA13" s="139"/>
      <c r="FB13" s="139"/>
      <c r="FC13" s="139"/>
      <c r="FD13" s="139"/>
      <c r="FE13" s="139"/>
      <c r="FF13" s="139"/>
      <c r="FG13" s="139"/>
      <c r="FH13" s="139"/>
      <c r="FI13" s="139"/>
      <c r="FJ13" s="139"/>
      <c r="FK13" s="139"/>
      <c r="FL13" s="139"/>
      <c r="FM13" s="139"/>
      <c r="FN13" s="139"/>
      <c r="FO13" s="139"/>
      <c r="FP13" s="139"/>
      <c r="FQ13" s="139"/>
      <c r="FR13" s="139"/>
      <c r="FS13" s="139"/>
      <c r="FT13" s="139"/>
      <c r="FU13" s="139"/>
      <c r="FV13" s="139"/>
      <c r="FW13" s="139"/>
      <c r="FX13" s="139"/>
      <c r="FY13" s="139"/>
      <c r="FZ13" s="139"/>
      <c r="GA13" s="139"/>
      <c r="GB13" s="139"/>
      <c r="GC13" s="139"/>
      <c r="GD13" s="139"/>
      <c r="GE13" s="139"/>
      <c r="GF13" s="139"/>
      <c r="GG13" s="139"/>
      <c r="GH13" s="139"/>
      <c r="GI13" s="139"/>
      <c r="GJ13" s="139"/>
      <c r="GK13" s="139"/>
      <c r="GL13" s="139"/>
      <c r="GM13" s="139"/>
      <c r="GN13" s="139"/>
      <c r="GO13" s="139"/>
      <c r="GP13" s="139"/>
      <c r="GQ13" s="139"/>
      <c r="GR13" s="139"/>
      <c r="GS13" s="25"/>
    </row>
    <row r="14">
      <c r="B14" s="57" t="s">
        <v>4619</v>
      </c>
      <c r="BD14" s="139"/>
      <c r="BE14" s="139"/>
      <c r="BF14" s="139"/>
      <c r="BG14" s="139"/>
      <c r="BH14" s="139"/>
      <c r="BI14" s="139"/>
      <c r="BJ14" s="139"/>
      <c r="BK14" s="139"/>
      <c r="BL14" s="139"/>
      <c r="BM14" s="139"/>
      <c r="BN14" s="139"/>
      <c r="BO14" s="139"/>
      <c r="BP14" s="139"/>
      <c r="BQ14" s="139"/>
      <c r="BR14" s="139"/>
      <c r="BS14" s="139"/>
      <c r="BT14" s="139"/>
      <c r="BU14" s="139"/>
      <c r="BV14" s="139"/>
      <c r="BW14" s="139"/>
      <c r="BX14" s="139"/>
      <c r="BY14" s="139"/>
      <c r="BZ14" s="139"/>
      <c r="CA14" s="139"/>
      <c r="CB14" s="139"/>
      <c r="CC14" s="139"/>
      <c r="CD14" s="139"/>
      <c r="CE14" s="139"/>
      <c r="CF14" s="139"/>
      <c r="CG14" s="139"/>
      <c r="CH14" s="139"/>
      <c r="CI14" s="139"/>
      <c r="CJ14" s="139"/>
      <c r="CK14" s="139"/>
      <c r="CL14" s="139"/>
      <c r="CM14" s="139"/>
      <c r="CN14" s="139"/>
      <c r="CO14" s="139"/>
      <c r="CP14" s="139"/>
      <c r="CQ14" s="139"/>
      <c r="CR14" s="139"/>
      <c r="CS14" s="139"/>
      <c r="CT14" s="139"/>
      <c r="CU14" s="139"/>
      <c r="CV14" s="139"/>
      <c r="CW14" s="139"/>
      <c r="CX14" s="139"/>
      <c r="CY14" s="139"/>
      <c r="EW14" s="139"/>
      <c r="EX14" s="139"/>
      <c r="EY14" s="139"/>
      <c r="EZ14" s="139"/>
      <c r="FA14" s="139"/>
      <c r="FB14" s="139"/>
      <c r="FC14" s="139"/>
      <c r="FD14" s="139"/>
      <c r="FE14" s="139"/>
      <c r="FF14" s="139"/>
      <c r="FG14" s="139"/>
      <c r="FH14" s="139"/>
      <c r="FI14" s="139"/>
      <c r="FJ14" s="139"/>
      <c r="FK14" s="139"/>
      <c r="FL14" s="139"/>
      <c r="FM14" s="139"/>
      <c r="FN14" s="139"/>
      <c r="FO14" s="139"/>
      <c r="FP14" s="139"/>
      <c r="FQ14" s="139"/>
      <c r="FR14" s="139"/>
      <c r="FS14" s="139"/>
      <c r="FT14" s="139"/>
      <c r="FU14" s="139"/>
      <c r="FV14" s="139"/>
      <c r="FW14" s="139"/>
      <c r="FX14" s="139"/>
      <c r="FY14" s="139"/>
      <c r="FZ14" s="139"/>
      <c r="GA14" s="139"/>
      <c r="GB14" s="139"/>
      <c r="GC14" s="139"/>
      <c r="GD14" s="139"/>
      <c r="GE14" s="139"/>
      <c r="GF14" s="139"/>
      <c r="GG14" s="139"/>
      <c r="GH14" s="139"/>
      <c r="GI14" s="139"/>
      <c r="GJ14" s="139"/>
      <c r="GK14" s="139"/>
      <c r="GL14" s="139"/>
      <c r="GM14" s="139"/>
      <c r="GN14" s="139"/>
      <c r="GO14" s="139"/>
      <c r="GP14" s="139"/>
      <c r="GQ14" s="139"/>
      <c r="GR14" s="139"/>
      <c r="GS14" s="25"/>
    </row>
    <row r="1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EW15" s="25"/>
      <c r="EX15" s="25"/>
      <c r="EY15" s="25"/>
      <c r="EZ15" s="25"/>
      <c r="FA15" s="25"/>
      <c r="FB15" s="25"/>
      <c r="FC15" s="25"/>
      <c r="FD15" s="25"/>
      <c r="FE15" s="25"/>
      <c r="FF15" s="25"/>
      <c r="FG15" s="25"/>
      <c r="FH15" s="25"/>
      <c r="FI15" s="25"/>
      <c r="FJ15" s="25"/>
      <c r="FK15" s="25"/>
      <c r="FL15" s="25"/>
      <c r="FM15" s="25"/>
      <c r="FN15" s="25"/>
      <c r="FO15" s="25"/>
      <c r="FP15" s="25"/>
      <c r="FQ15" s="25"/>
      <c r="FR15" s="25"/>
      <c r="FS15" s="25"/>
      <c r="FT15" s="25"/>
      <c r="FU15" s="25"/>
      <c r="FV15" s="25"/>
      <c r="FW15" s="25"/>
      <c r="FX15" s="25"/>
      <c r="FY15" s="25"/>
      <c r="FZ15" s="25"/>
      <c r="GA15" s="25"/>
      <c r="GB15" s="25"/>
      <c r="GC15" s="25"/>
      <c r="GD15" s="25"/>
      <c r="GE15" s="25"/>
      <c r="GF15" s="25"/>
      <c r="GG15" s="25"/>
      <c r="GH15" s="25"/>
      <c r="GI15" s="25"/>
      <c r="GJ15" s="25"/>
      <c r="GK15" s="25"/>
      <c r="GL15" s="25"/>
      <c r="GM15" s="25"/>
      <c r="GN15" s="25"/>
      <c r="GO15" s="25"/>
      <c r="GP15" s="25"/>
      <c r="GQ15" s="25"/>
      <c r="GR15" s="25"/>
      <c r="GS15" s="25"/>
    </row>
    <row r="16">
      <c r="B16" s="57" t="s">
        <v>4620</v>
      </c>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c r="FY16" s="25"/>
      <c r="FZ16" s="25"/>
      <c r="GA16" s="25"/>
      <c r="GB16" s="25"/>
      <c r="GC16" s="25"/>
      <c r="GD16" s="25"/>
      <c r="GE16" s="25"/>
      <c r="GF16" s="25"/>
      <c r="GG16" s="25"/>
      <c r="GH16" s="25"/>
      <c r="GI16" s="25"/>
      <c r="GJ16" s="25"/>
      <c r="GK16" s="25"/>
      <c r="GL16" s="25"/>
      <c r="GM16" s="25"/>
      <c r="GN16" s="25"/>
      <c r="GO16" s="25"/>
      <c r="GP16" s="25"/>
      <c r="GQ16" s="25"/>
      <c r="GR16" s="25"/>
      <c r="GS16" s="25"/>
    </row>
    <row r="17">
      <c r="B17" s="57" t="s">
        <v>4621</v>
      </c>
      <c r="BD17" s="139"/>
      <c r="BE17" s="139"/>
      <c r="BF17" s="139"/>
      <c r="BG17" s="139"/>
      <c r="BH17" s="139"/>
      <c r="BI17" s="139"/>
      <c r="BJ17" s="139"/>
      <c r="BK17" s="139"/>
      <c r="BL17" s="139"/>
      <c r="BM17" s="139"/>
      <c r="BN17" s="139"/>
      <c r="BO17" s="139"/>
      <c r="BP17" s="139"/>
      <c r="BQ17" s="139"/>
      <c r="BR17" s="139"/>
      <c r="BS17" s="139"/>
      <c r="BT17" s="139"/>
      <c r="BU17" s="139"/>
      <c r="BV17" s="139"/>
      <c r="BW17" s="139"/>
      <c r="BX17" s="139"/>
      <c r="BY17" s="139"/>
      <c r="BZ17" s="139"/>
      <c r="CA17" s="139"/>
      <c r="CB17" s="139"/>
      <c r="CC17" s="139"/>
      <c r="CD17" s="139"/>
      <c r="CE17" s="139"/>
      <c r="CF17" s="139"/>
      <c r="CG17" s="139"/>
      <c r="CH17" s="139"/>
      <c r="CI17" s="139"/>
      <c r="CJ17" s="139"/>
      <c r="CK17" s="139"/>
      <c r="CL17" s="139"/>
      <c r="CM17" s="139"/>
      <c r="CN17" s="139"/>
      <c r="CO17" s="139"/>
      <c r="CP17" s="139"/>
      <c r="CQ17" s="139"/>
      <c r="CR17" s="139"/>
      <c r="CS17" s="139"/>
      <c r="CT17" s="139"/>
      <c r="CU17" s="139"/>
      <c r="CV17" s="139"/>
      <c r="CW17" s="139"/>
      <c r="CX17" s="139"/>
      <c r="CY17" s="139"/>
      <c r="EW17" s="139"/>
      <c r="EX17" s="139"/>
      <c r="EY17" s="139"/>
      <c r="EZ17" s="139"/>
      <c r="FA17" s="139"/>
      <c r="FB17" s="139"/>
      <c r="FC17" s="139"/>
      <c r="FD17" s="139"/>
      <c r="FE17" s="139"/>
      <c r="FF17" s="139"/>
      <c r="FG17" s="139"/>
      <c r="FH17" s="139"/>
      <c r="FI17" s="139"/>
      <c r="FJ17" s="139"/>
      <c r="FK17" s="139"/>
      <c r="FL17" s="139"/>
      <c r="FM17" s="139"/>
      <c r="FN17" s="139"/>
      <c r="FO17" s="139"/>
      <c r="FP17" s="139"/>
      <c r="FQ17" s="139"/>
      <c r="FR17" s="139"/>
      <c r="FS17" s="139"/>
      <c r="FT17" s="139"/>
      <c r="FU17" s="139"/>
      <c r="FV17" s="139"/>
      <c r="FW17" s="139"/>
      <c r="FX17" s="139"/>
      <c r="FY17" s="139"/>
      <c r="FZ17" s="139"/>
      <c r="GA17" s="139"/>
      <c r="GB17" s="139"/>
      <c r="GC17" s="139"/>
      <c r="GD17" s="139"/>
      <c r="GE17" s="139"/>
      <c r="GF17" s="139"/>
      <c r="GG17" s="139"/>
      <c r="GH17" s="139"/>
      <c r="GI17" s="139"/>
      <c r="GJ17" s="139"/>
      <c r="GK17" s="139"/>
      <c r="GL17" s="139"/>
      <c r="GM17" s="139"/>
      <c r="GN17" s="139"/>
      <c r="GO17" s="139"/>
      <c r="GP17" s="139"/>
      <c r="GQ17" s="139"/>
      <c r="GR17" s="139"/>
      <c r="GS17" s="25"/>
    </row>
    <row r="18">
      <c r="B18" s="57" t="s">
        <v>4622</v>
      </c>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row>
    <row r="19">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row>
    <row r="20">
      <c r="B20" s="57" t="s">
        <v>4623</v>
      </c>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row>
    <row r="21">
      <c r="B21" s="57" t="s">
        <v>4624</v>
      </c>
      <c r="BD21" s="139"/>
      <c r="BE21" s="139"/>
      <c r="BF21" s="139"/>
      <c r="BG21" s="139"/>
      <c r="BH21" s="139"/>
      <c r="BI21" s="139"/>
      <c r="BJ21" s="139"/>
      <c r="BK21" s="139"/>
      <c r="BL21" s="139"/>
      <c r="BM21" s="139"/>
      <c r="BN21" s="139"/>
      <c r="BO21" s="139"/>
      <c r="BP21" s="139"/>
      <c r="BQ21" s="139"/>
      <c r="BR21" s="139"/>
      <c r="BS21" s="139"/>
      <c r="BT21" s="139"/>
      <c r="BU21" s="139"/>
      <c r="BV21" s="139"/>
      <c r="BW21" s="139"/>
      <c r="BX21" s="139"/>
      <c r="BY21" s="139"/>
      <c r="BZ21" s="139"/>
      <c r="CA21" s="139"/>
      <c r="CB21" s="139"/>
      <c r="CC21" s="139"/>
      <c r="CD21" s="139"/>
      <c r="CE21" s="139"/>
      <c r="CF21" s="139"/>
      <c r="CG21" s="139"/>
      <c r="CH21" s="139"/>
      <c r="CI21" s="139"/>
      <c r="CJ21" s="139"/>
      <c r="CK21" s="139"/>
      <c r="CL21" s="139"/>
      <c r="CM21" s="139"/>
      <c r="CN21" s="139"/>
      <c r="CO21" s="139"/>
      <c r="CP21" s="139"/>
      <c r="CQ21" s="139"/>
      <c r="CR21" s="139"/>
      <c r="CS21" s="139"/>
      <c r="CT21" s="139"/>
      <c r="CU21" s="139"/>
      <c r="CV21" s="139"/>
      <c r="CW21" s="139"/>
      <c r="CX21" s="139"/>
      <c r="CY21" s="139"/>
      <c r="EW21" s="139"/>
      <c r="EX21" s="139"/>
      <c r="EY21" s="139"/>
      <c r="EZ21" s="139"/>
      <c r="FA21" s="139"/>
      <c r="FB21" s="139"/>
      <c r="FC21" s="139"/>
      <c r="FD21" s="139"/>
      <c r="FE21" s="139"/>
      <c r="FF21" s="139"/>
      <c r="FG21" s="139"/>
      <c r="FH21" s="139"/>
      <c r="FI21" s="139"/>
      <c r="FJ21" s="139"/>
      <c r="FK21" s="139"/>
      <c r="FL21" s="139"/>
      <c r="FM21" s="139"/>
      <c r="FN21" s="139"/>
      <c r="FO21" s="139"/>
      <c r="FP21" s="139"/>
      <c r="FQ21" s="139"/>
      <c r="FR21" s="139"/>
      <c r="FS21" s="139"/>
      <c r="FT21" s="139"/>
      <c r="FU21" s="139"/>
      <c r="FV21" s="139"/>
      <c r="FW21" s="139"/>
      <c r="FX21" s="139"/>
      <c r="FY21" s="139"/>
      <c r="FZ21" s="139"/>
      <c r="GA21" s="139"/>
      <c r="GB21" s="139"/>
      <c r="GC21" s="139"/>
      <c r="GD21" s="139"/>
      <c r="GE21" s="139"/>
      <c r="GF21" s="139"/>
      <c r="GG21" s="139"/>
      <c r="GH21" s="139"/>
      <c r="GI21" s="139"/>
      <c r="GJ21" s="139"/>
      <c r="GK21" s="139"/>
      <c r="GL21" s="139"/>
      <c r="GM21" s="139"/>
      <c r="GN21" s="139"/>
      <c r="GO21" s="139"/>
      <c r="GP21" s="139"/>
      <c r="GQ21" s="139"/>
      <c r="GR21" s="139"/>
      <c r="GS21" s="25"/>
    </row>
    <row r="22">
      <c r="B22" s="57" t="s">
        <v>4625</v>
      </c>
      <c r="BD22" s="139"/>
      <c r="BE22" s="139"/>
      <c r="BF22" s="139"/>
      <c r="BG22" s="139"/>
      <c r="BH22" s="139"/>
      <c r="BI22" s="139"/>
      <c r="BJ22" s="139"/>
      <c r="BK22" s="139"/>
      <c r="BL22" s="139"/>
      <c r="BM22" s="139"/>
      <c r="BN22" s="139"/>
      <c r="BO22" s="139"/>
      <c r="BP22" s="139"/>
      <c r="BQ22" s="139"/>
      <c r="BR22" s="139"/>
      <c r="BS22" s="139"/>
      <c r="BT22" s="139"/>
      <c r="BU22" s="139"/>
      <c r="BV22" s="139"/>
      <c r="BW22" s="139"/>
      <c r="BX22" s="139"/>
      <c r="BY22" s="139"/>
      <c r="BZ22" s="139"/>
      <c r="CA22" s="139"/>
      <c r="CB22" s="139"/>
      <c r="CC22" s="139"/>
      <c r="CD22" s="139"/>
      <c r="CE22" s="139"/>
      <c r="CF22" s="139"/>
      <c r="CG22" s="139"/>
      <c r="CH22" s="139"/>
      <c r="CI22" s="139"/>
      <c r="CJ22" s="139"/>
      <c r="CK22" s="139"/>
      <c r="CL22" s="139"/>
      <c r="CM22" s="139"/>
      <c r="CN22" s="139"/>
      <c r="CO22" s="139"/>
      <c r="CP22" s="139"/>
      <c r="CQ22" s="139"/>
      <c r="CR22" s="139"/>
      <c r="CS22" s="139"/>
      <c r="CT22" s="139"/>
      <c r="CU22" s="139"/>
      <c r="CV22" s="139"/>
      <c r="CW22" s="139"/>
      <c r="CX22" s="139"/>
      <c r="CY22" s="139"/>
      <c r="EW22" s="139"/>
      <c r="EX22" s="139"/>
      <c r="EY22" s="139"/>
      <c r="EZ22" s="139"/>
      <c r="FA22" s="139"/>
      <c r="FB22" s="139"/>
      <c r="FC22" s="139"/>
      <c r="FD22" s="139"/>
      <c r="FE22" s="139"/>
      <c r="FF22" s="139"/>
      <c r="FG22" s="139"/>
      <c r="FH22" s="139"/>
      <c r="FI22" s="139"/>
      <c r="FJ22" s="139"/>
      <c r="FK22" s="139"/>
      <c r="FL22" s="139"/>
      <c r="FM22" s="139"/>
      <c r="FN22" s="139"/>
      <c r="FO22" s="139"/>
      <c r="FP22" s="139"/>
      <c r="FQ22" s="139"/>
      <c r="FR22" s="139"/>
      <c r="FS22" s="139"/>
      <c r="FT22" s="139"/>
      <c r="FU22" s="139"/>
      <c r="FV22" s="139"/>
      <c r="FW22" s="139"/>
      <c r="FX22" s="139"/>
      <c r="FY22" s="139"/>
      <c r="FZ22" s="139"/>
      <c r="GA22" s="139"/>
      <c r="GB22" s="139"/>
      <c r="GC22" s="139"/>
      <c r="GD22" s="139"/>
      <c r="GE22" s="139"/>
      <c r="GF22" s="139"/>
      <c r="GG22" s="139"/>
      <c r="GH22" s="139"/>
      <c r="GI22" s="139"/>
      <c r="GJ22" s="139"/>
      <c r="GK22" s="139"/>
      <c r="GL22" s="139"/>
      <c r="GM22" s="139"/>
      <c r="GN22" s="139"/>
      <c r="GO22" s="139"/>
      <c r="GP22" s="139"/>
      <c r="GQ22" s="139"/>
      <c r="GR22" s="139"/>
      <c r="GS22" s="25"/>
    </row>
    <row r="23">
      <c r="B23" s="57" t="s">
        <v>4626</v>
      </c>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row>
    <row r="24">
      <c r="B24" s="57" t="s">
        <v>4627</v>
      </c>
      <c r="BD24" s="139"/>
      <c r="BE24" s="139"/>
      <c r="BF24" s="139"/>
      <c r="BG24" s="139"/>
      <c r="BH24" s="139"/>
      <c r="BI24" s="139"/>
      <c r="BJ24" s="139"/>
      <c r="BK24" s="139"/>
      <c r="BL24" s="139"/>
      <c r="BM24" s="139"/>
      <c r="BN24" s="139"/>
      <c r="BO24" s="139"/>
      <c r="BP24" s="139"/>
      <c r="BQ24" s="139"/>
      <c r="BR24" s="139"/>
      <c r="BS24" s="139"/>
      <c r="BT24" s="139"/>
      <c r="BU24" s="139"/>
      <c r="BV24" s="139"/>
      <c r="BW24" s="139"/>
      <c r="BX24" s="139"/>
      <c r="BY24" s="139"/>
      <c r="BZ24" s="139"/>
      <c r="CA24" s="139"/>
      <c r="CB24" s="139"/>
      <c r="CC24" s="139"/>
      <c r="CD24" s="139"/>
      <c r="CE24" s="139"/>
      <c r="CF24" s="139"/>
      <c r="CG24" s="139"/>
      <c r="CH24" s="139"/>
      <c r="CI24" s="139"/>
      <c r="CJ24" s="139"/>
      <c r="CK24" s="139"/>
      <c r="CL24" s="139"/>
      <c r="CM24" s="139"/>
      <c r="CN24" s="139"/>
      <c r="CO24" s="139"/>
      <c r="CP24" s="139"/>
      <c r="CQ24" s="139"/>
      <c r="CR24" s="139"/>
      <c r="CS24" s="139"/>
      <c r="CT24" s="139"/>
      <c r="CU24" s="139"/>
      <c r="CV24" s="139"/>
      <c r="CW24" s="139"/>
      <c r="CX24" s="139"/>
      <c r="CY24" s="139"/>
      <c r="EW24" s="139"/>
      <c r="EX24" s="139"/>
      <c r="EY24" s="139"/>
      <c r="EZ24" s="139"/>
      <c r="FA24" s="139"/>
      <c r="FB24" s="139"/>
      <c r="FC24" s="139"/>
      <c r="FD24" s="139"/>
      <c r="FE24" s="139"/>
      <c r="FF24" s="139"/>
      <c r="FG24" s="139"/>
      <c r="FH24" s="139"/>
      <c r="FI24" s="139"/>
      <c r="FJ24" s="139"/>
      <c r="FK24" s="139"/>
      <c r="FL24" s="139"/>
      <c r="FM24" s="139"/>
      <c r="FN24" s="139"/>
      <c r="FO24" s="139"/>
      <c r="FP24" s="139"/>
      <c r="FQ24" s="139"/>
      <c r="FR24" s="139"/>
      <c r="FS24" s="139"/>
      <c r="FT24" s="139"/>
      <c r="FU24" s="139"/>
      <c r="FV24" s="139"/>
      <c r="FW24" s="139"/>
      <c r="FX24" s="139"/>
      <c r="FY24" s="139"/>
      <c r="FZ24" s="139"/>
      <c r="GA24" s="139"/>
      <c r="GB24" s="139"/>
      <c r="GC24" s="139"/>
      <c r="GD24" s="139"/>
      <c r="GE24" s="139"/>
      <c r="GF24" s="139"/>
      <c r="GG24" s="139"/>
      <c r="GH24" s="139"/>
      <c r="GI24" s="139"/>
      <c r="GJ24" s="139"/>
      <c r="GK24" s="139"/>
      <c r="GL24" s="139"/>
      <c r="GM24" s="139"/>
      <c r="GN24" s="139"/>
      <c r="GO24" s="139"/>
      <c r="GP24" s="139"/>
      <c r="GQ24" s="139"/>
      <c r="GR24" s="139"/>
      <c r="GS24" s="25"/>
    </row>
    <row r="25">
      <c r="B25" s="57" t="s">
        <v>4628</v>
      </c>
      <c r="BD25" s="139"/>
      <c r="BE25" s="139"/>
      <c r="BF25" s="139"/>
      <c r="BG25" s="139"/>
      <c r="BH25" s="139"/>
      <c r="BI25" s="139"/>
      <c r="BJ25" s="139"/>
      <c r="BK25" s="139"/>
      <c r="BL25" s="139"/>
      <c r="BM25" s="139"/>
      <c r="BN25" s="139"/>
      <c r="BO25" s="139"/>
      <c r="BP25" s="139"/>
      <c r="BQ25" s="139"/>
      <c r="BR25" s="139"/>
      <c r="BS25" s="139"/>
      <c r="BT25" s="139"/>
      <c r="BU25" s="139"/>
      <c r="BV25" s="139"/>
      <c r="BW25" s="139"/>
      <c r="BX25" s="139"/>
      <c r="BY25" s="139"/>
      <c r="BZ25" s="139"/>
      <c r="CA25" s="139"/>
      <c r="CB25" s="139"/>
      <c r="CC25" s="139"/>
      <c r="CD25" s="139"/>
      <c r="CE25" s="139"/>
      <c r="CF25" s="139"/>
      <c r="CG25" s="139"/>
      <c r="CH25" s="139"/>
      <c r="CI25" s="139"/>
      <c r="CJ25" s="139"/>
      <c r="CK25" s="139"/>
      <c r="CL25" s="139"/>
      <c r="CM25" s="139"/>
      <c r="CN25" s="139"/>
      <c r="CO25" s="139"/>
      <c r="CP25" s="139"/>
      <c r="CQ25" s="139"/>
      <c r="CR25" s="139"/>
      <c r="CS25" s="139"/>
      <c r="CT25" s="139"/>
      <c r="CU25" s="139"/>
      <c r="CV25" s="139"/>
      <c r="CW25" s="139"/>
      <c r="CX25" s="139"/>
      <c r="CY25" s="139"/>
      <c r="EW25" s="139"/>
      <c r="EX25" s="139"/>
      <c r="EY25" s="139"/>
      <c r="EZ25" s="139"/>
      <c r="FA25" s="139"/>
      <c r="FB25" s="139"/>
      <c r="FC25" s="139"/>
      <c r="FD25" s="139"/>
      <c r="FE25" s="139"/>
      <c r="FF25" s="139"/>
      <c r="FG25" s="139"/>
      <c r="FH25" s="139"/>
      <c r="FI25" s="139"/>
      <c r="FJ25" s="139"/>
      <c r="FK25" s="139"/>
      <c r="FL25" s="139"/>
      <c r="FM25" s="139"/>
      <c r="FN25" s="139"/>
      <c r="FO25" s="139"/>
      <c r="FP25" s="139"/>
      <c r="FQ25" s="139"/>
      <c r="FR25" s="139"/>
      <c r="FS25" s="139"/>
      <c r="FT25" s="139"/>
      <c r="FU25" s="139"/>
      <c r="FV25" s="139"/>
      <c r="FW25" s="139"/>
      <c r="FX25" s="139"/>
      <c r="FY25" s="139"/>
      <c r="FZ25" s="139"/>
      <c r="GA25" s="139"/>
      <c r="GB25" s="139"/>
      <c r="GC25" s="139"/>
      <c r="GD25" s="139"/>
      <c r="GE25" s="139"/>
      <c r="GF25" s="139"/>
      <c r="GG25" s="139"/>
      <c r="GH25" s="139"/>
      <c r="GI25" s="139"/>
      <c r="GJ25" s="139"/>
      <c r="GK25" s="139"/>
      <c r="GL25" s="139"/>
      <c r="GM25" s="139"/>
      <c r="GN25" s="139"/>
      <c r="GO25" s="139"/>
      <c r="GP25" s="139"/>
      <c r="GQ25" s="139"/>
      <c r="GR25" s="139"/>
      <c r="GS25" s="25"/>
    </row>
    <row r="26">
      <c r="B26" s="57" t="s">
        <v>4629</v>
      </c>
      <c r="BD26" s="139"/>
      <c r="BE26" s="139"/>
      <c r="BF26" s="139"/>
      <c r="BG26" s="139"/>
      <c r="BH26" s="139"/>
      <c r="BI26" s="139"/>
      <c r="BJ26" s="139"/>
      <c r="BK26" s="139"/>
      <c r="BL26" s="139"/>
      <c r="BM26" s="139"/>
      <c r="BN26" s="139"/>
      <c r="BO26" s="139"/>
      <c r="BP26" s="139"/>
      <c r="BQ26" s="139"/>
      <c r="BR26" s="139"/>
      <c r="BS26" s="139"/>
      <c r="BT26" s="139"/>
      <c r="BU26" s="139"/>
      <c r="BV26" s="139"/>
      <c r="BW26" s="139"/>
      <c r="BX26" s="139"/>
      <c r="BY26" s="139"/>
      <c r="BZ26" s="139"/>
      <c r="CA26" s="139"/>
      <c r="CB26" s="139"/>
      <c r="CC26" s="139"/>
      <c r="CD26" s="139"/>
      <c r="CE26" s="139"/>
      <c r="CF26" s="139"/>
      <c r="CG26" s="139"/>
      <c r="CH26" s="139"/>
      <c r="CI26" s="139"/>
      <c r="CJ26" s="139"/>
      <c r="CK26" s="139"/>
      <c r="CL26" s="139"/>
      <c r="CM26" s="139"/>
      <c r="CN26" s="139"/>
      <c r="CO26" s="139"/>
      <c r="CP26" s="139"/>
      <c r="CQ26" s="139"/>
      <c r="CR26" s="139"/>
      <c r="CS26" s="139"/>
      <c r="CT26" s="139"/>
      <c r="CU26" s="139"/>
      <c r="CV26" s="139"/>
      <c r="CW26" s="139"/>
      <c r="CX26" s="139"/>
      <c r="CY26" s="139"/>
      <c r="EW26" s="139"/>
      <c r="EX26" s="139"/>
      <c r="EY26" s="139"/>
      <c r="EZ26" s="139"/>
      <c r="FA26" s="139"/>
      <c r="FB26" s="139"/>
      <c r="FC26" s="139"/>
      <c r="FD26" s="139"/>
      <c r="FE26" s="139"/>
      <c r="FF26" s="139"/>
      <c r="FG26" s="139"/>
      <c r="FH26" s="139"/>
      <c r="FI26" s="139"/>
      <c r="FJ26" s="139"/>
      <c r="FK26" s="139"/>
      <c r="FL26" s="139"/>
      <c r="FM26" s="139"/>
      <c r="FN26" s="139"/>
      <c r="FO26" s="139"/>
      <c r="FP26" s="139"/>
      <c r="FQ26" s="139"/>
      <c r="FR26" s="139"/>
      <c r="FS26" s="139"/>
      <c r="FT26" s="139"/>
      <c r="FU26" s="139"/>
      <c r="FV26" s="139"/>
      <c r="FW26" s="139"/>
      <c r="FX26" s="139"/>
      <c r="FY26" s="139"/>
      <c r="FZ26" s="139"/>
      <c r="GA26" s="139"/>
      <c r="GB26" s="139"/>
      <c r="GC26" s="139"/>
      <c r="GD26" s="139"/>
      <c r="GE26" s="139"/>
      <c r="GF26" s="139"/>
      <c r="GG26" s="139"/>
      <c r="GH26" s="139"/>
      <c r="GI26" s="139"/>
      <c r="GJ26" s="139"/>
      <c r="GK26" s="139"/>
      <c r="GL26" s="139"/>
      <c r="GM26" s="139"/>
      <c r="GN26" s="139"/>
      <c r="GO26" s="139"/>
      <c r="GP26" s="139"/>
      <c r="GQ26" s="139"/>
      <c r="GR26" s="139"/>
      <c r="GS26" s="25"/>
    </row>
    <row r="27">
      <c r="B27" s="57" t="s">
        <v>4630</v>
      </c>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row>
    <row r="28">
      <c r="B28" s="57" t="s">
        <v>4631</v>
      </c>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39"/>
      <c r="CA28" s="139"/>
      <c r="CB28" s="139"/>
      <c r="CC28" s="139"/>
      <c r="CD28" s="139"/>
      <c r="CE28" s="139"/>
      <c r="CF28" s="139"/>
      <c r="CG28" s="139"/>
      <c r="CH28" s="139"/>
      <c r="CI28" s="139"/>
      <c r="CJ28" s="139"/>
      <c r="CK28" s="139"/>
      <c r="CL28" s="139"/>
      <c r="CM28" s="139"/>
      <c r="CN28" s="139"/>
      <c r="CO28" s="139"/>
      <c r="CP28" s="139"/>
      <c r="CQ28" s="139"/>
      <c r="CR28" s="139"/>
      <c r="CS28" s="139"/>
      <c r="CT28" s="139"/>
      <c r="CU28" s="139"/>
      <c r="CV28" s="139"/>
      <c r="CW28" s="139"/>
      <c r="CX28" s="139"/>
      <c r="CY28" s="139"/>
      <c r="EW28" s="139"/>
      <c r="EX28" s="139"/>
      <c r="EY28" s="139"/>
      <c r="EZ28" s="139"/>
      <c r="FA28" s="139"/>
      <c r="FB28" s="139"/>
      <c r="FC28" s="139"/>
      <c r="FD28" s="139"/>
      <c r="FE28" s="139"/>
      <c r="FF28" s="139"/>
      <c r="FG28" s="139"/>
      <c r="FH28" s="139"/>
      <c r="FI28" s="139"/>
      <c r="FJ28" s="139"/>
      <c r="FK28" s="139"/>
      <c r="FL28" s="139"/>
      <c r="FM28" s="139"/>
      <c r="FN28" s="139"/>
      <c r="FO28" s="139"/>
      <c r="FP28" s="139"/>
      <c r="FQ28" s="139"/>
      <c r="FR28" s="139"/>
      <c r="FS28" s="139"/>
      <c r="FT28" s="139"/>
      <c r="FU28" s="139"/>
      <c r="FV28" s="139"/>
      <c r="FW28" s="139"/>
      <c r="FX28" s="139"/>
      <c r="FY28" s="139"/>
      <c r="FZ28" s="139"/>
      <c r="GA28" s="139"/>
      <c r="GB28" s="139"/>
      <c r="GC28" s="139"/>
      <c r="GD28" s="139"/>
      <c r="GE28" s="139"/>
      <c r="GF28" s="139"/>
      <c r="GG28" s="139"/>
      <c r="GH28" s="139"/>
      <c r="GI28" s="139"/>
      <c r="GJ28" s="139"/>
      <c r="GK28" s="139"/>
      <c r="GL28" s="139"/>
      <c r="GM28" s="139"/>
      <c r="GN28" s="139"/>
      <c r="GO28" s="139"/>
      <c r="GP28" s="139"/>
      <c r="GQ28" s="139"/>
      <c r="GR28" s="139"/>
      <c r="GS28" s="25"/>
    </row>
    <row r="29">
      <c r="B29" s="57" t="s">
        <v>4632</v>
      </c>
      <c r="BD29" s="139"/>
      <c r="BE29" s="139"/>
      <c r="BF29" s="139"/>
      <c r="BG29" s="139"/>
      <c r="BH29" s="139"/>
      <c r="BI29" s="139"/>
      <c r="BJ29" s="139"/>
      <c r="BK29" s="139"/>
      <c r="BL29" s="139"/>
      <c r="BM29" s="139"/>
      <c r="BN29" s="139"/>
      <c r="BO29" s="139"/>
      <c r="BP29" s="139"/>
      <c r="BQ29" s="139"/>
      <c r="BR29" s="139"/>
      <c r="BS29" s="139"/>
      <c r="BT29" s="139"/>
      <c r="BU29" s="139"/>
      <c r="BV29" s="139"/>
      <c r="BW29" s="139"/>
      <c r="BX29" s="139"/>
      <c r="BY29" s="139"/>
      <c r="BZ29" s="139"/>
      <c r="CA29" s="139"/>
      <c r="CB29" s="139"/>
      <c r="CC29" s="139"/>
      <c r="CD29" s="139"/>
      <c r="CE29" s="139"/>
      <c r="CF29" s="139"/>
      <c r="CG29" s="139"/>
      <c r="CH29" s="139"/>
      <c r="CI29" s="139"/>
      <c r="CJ29" s="139"/>
      <c r="CK29" s="139"/>
      <c r="CL29" s="139"/>
      <c r="CM29" s="139"/>
      <c r="CN29" s="139"/>
      <c r="CO29" s="139"/>
      <c r="CP29" s="139"/>
      <c r="CQ29" s="139"/>
      <c r="CR29" s="139"/>
      <c r="CS29" s="139"/>
      <c r="CT29" s="139"/>
      <c r="CU29" s="139"/>
      <c r="CV29" s="139"/>
      <c r="CW29" s="139"/>
      <c r="CX29" s="139"/>
      <c r="CY29" s="139"/>
      <c r="EW29" s="139"/>
      <c r="EX29" s="139"/>
      <c r="EY29" s="139"/>
      <c r="EZ29" s="139"/>
      <c r="FA29" s="139"/>
      <c r="FB29" s="139"/>
      <c r="FC29" s="139"/>
      <c r="FD29" s="139"/>
      <c r="FE29" s="139"/>
      <c r="FF29" s="139"/>
      <c r="FG29" s="139"/>
      <c r="FH29" s="139"/>
      <c r="FI29" s="139"/>
      <c r="FJ29" s="139"/>
      <c r="FK29" s="139"/>
      <c r="FL29" s="139"/>
      <c r="FM29" s="139"/>
      <c r="FN29" s="139"/>
      <c r="FO29" s="139"/>
      <c r="FP29" s="139"/>
      <c r="FQ29" s="139"/>
      <c r="FR29" s="139"/>
      <c r="FS29" s="139"/>
      <c r="FT29" s="139"/>
      <c r="FU29" s="139"/>
      <c r="FV29" s="139"/>
      <c r="FW29" s="139"/>
      <c r="FX29" s="139"/>
      <c r="FY29" s="139"/>
      <c r="FZ29" s="139"/>
      <c r="GA29" s="139"/>
      <c r="GB29" s="139"/>
      <c r="GC29" s="139"/>
      <c r="GD29" s="139"/>
      <c r="GE29" s="139"/>
      <c r="GF29" s="139"/>
      <c r="GG29" s="139"/>
      <c r="GH29" s="139"/>
      <c r="GI29" s="139"/>
      <c r="GJ29" s="139"/>
      <c r="GK29" s="139"/>
      <c r="GL29" s="139"/>
      <c r="GM29" s="139"/>
      <c r="GN29" s="139"/>
      <c r="GO29" s="139"/>
      <c r="GP29" s="139"/>
      <c r="GQ29" s="139"/>
      <c r="GR29" s="139"/>
      <c r="GS29" s="25"/>
    </row>
    <row r="30">
      <c r="B30" s="57" t="s">
        <v>4633</v>
      </c>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39"/>
      <c r="CA30" s="139"/>
      <c r="CB30" s="139"/>
      <c r="CC30" s="139"/>
      <c r="CD30" s="139"/>
      <c r="CE30" s="139"/>
      <c r="CF30" s="139"/>
      <c r="CG30" s="139"/>
      <c r="CH30" s="139"/>
      <c r="CI30" s="139"/>
      <c r="CJ30" s="139"/>
      <c r="CK30" s="139"/>
      <c r="CL30" s="139"/>
      <c r="CM30" s="139"/>
      <c r="CN30" s="139"/>
      <c r="CO30" s="139"/>
      <c r="CP30" s="139"/>
      <c r="CQ30" s="139"/>
      <c r="CR30" s="139"/>
      <c r="CS30" s="139"/>
      <c r="CT30" s="139"/>
      <c r="CU30" s="139"/>
      <c r="CV30" s="139"/>
      <c r="CW30" s="139"/>
      <c r="CX30" s="139"/>
      <c r="CY30" s="139"/>
      <c r="EW30" s="139"/>
      <c r="EX30" s="139"/>
      <c r="EY30" s="139"/>
      <c r="EZ30" s="139"/>
      <c r="FA30" s="139"/>
      <c r="FB30" s="139"/>
      <c r="FC30" s="139"/>
      <c r="FD30" s="139"/>
      <c r="FE30" s="139"/>
      <c r="FF30" s="139"/>
      <c r="FG30" s="139"/>
      <c r="FH30" s="139"/>
      <c r="FI30" s="139"/>
      <c r="FJ30" s="139"/>
      <c r="FK30" s="139"/>
      <c r="FL30" s="139"/>
      <c r="FM30" s="139"/>
      <c r="FN30" s="139"/>
      <c r="FO30" s="139"/>
      <c r="FP30" s="139"/>
      <c r="FQ30" s="139"/>
      <c r="FR30" s="139"/>
      <c r="FS30" s="139"/>
      <c r="FT30" s="139"/>
      <c r="FU30" s="139"/>
      <c r="FV30" s="139"/>
      <c r="FW30" s="139"/>
      <c r="FX30" s="139"/>
      <c r="FY30" s="139"/>
      <c r="FZ30" s="139"/>
      <c r="GA30" s="139"/>
      <c r="GB30" s="139"/>
      <c r="GC30" s="139"/>
      <c r="GD30" s="139"/>
      <c r="GE30" s="139"/>
      <c r="GF30" s="139"/>
      <c r="GG30" s="139"/>
      <c r="GH30" s="139"/>
      <c r="GI30" s="139"/>
      <c r="GJ30" s="139"/>
      <c r="GK30" s="139"/>
      <c r="GL30" s="139"/>
      <c r="GM30" s="139"/>
      <c r="GN30" s="139"/>
      <c r="GO30" s="139"/>
      <c r="GP30" s="139"/>
      <c r="GQ30" s="139"/>
      <c r="GR30" s="139"/>
      <c r="GS30" s="25"/>
    </row>
    <row r="31">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c r="FX31" s="25"/>
      <c r="FY31" s="25"/>
      <c r="FZ31" s="25"/>
      <c r="GA31" s="25"/>
      <c r="GB31" s="25"/>
      <c r="GC31" s="25"/>
      <c r="GD31" s="25"/>
      <c r="GE31" s="25"/>
      <c r="GF31" s="25"/>
      <c r="GG31" s="25"/>
      <c r="GH31" s="25"/>
      <c r="GI31" s="25"/>
      <c r="GJ31" s="25"/>
      <c r="GK31" s="25"/>
      <c r="GL31" s="25"/>
      <c r="GM31" s="25"/>
      <c r="GN31" s="25"/>
      <c r="GO31" s="25"/>
      <c r="GP31" s="25"/>
      <c r="GQ31" s="25"/>
      <c r="GR31" s="25"/>
      <c r="GS31" s="25"/>
    </row>
    <row r="32">
      <c r="B32" s="57" t="s">
        <v>4634</v>
      </c>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row>
    <row r="33">
      <c r="B33" s="57" t="s">
        <v>4635</v>
      </c>
      <c r="BD33" s="139"/>
      <c r="BE33" s="139"/>
      <c r="BF33" s="139"/>
      <c r="BG33" s="139"/>
      <c r="BH33" s="139"/>
      <c r="BI33" s="139"/>
      <c r="BJ33" s="139"/>
      <c r="BK33" s="139"/>
      <c r="BL33" s="139"/>
      <c r="BM33" s="139"/>
      <c r="BN33" s="139"/>
      <c r="BO33" s="139"/>
      <c r="BP33" s="139"/>
      <c r="BQ33" s="139"/>
      <c r="BR33" s="139"/>
      <c r="BS33" s="139"/>
      <c r="BT33" s="139"/>
      <c r="BU33" s="139"/>
      <c r="BV33" s="139"/>
      <c r="BW33" s="139"/>
      <c r="BX33" s="139"/>
      <c r="BY33" s="139"/>
      <c r="BZ33" s="139"/>
      <c r="CA33" s="139"/>
      <c r="CB33" s="139"/>
      <c r="CC33" s="139"/>
      <c r="CD33" s="139"/>
      <c r="CE33" s="139"/>
      <c r="CF33" s="139"/>
      <c r="CG33" s="139"/>
      <c r="CH33" s="139"/>
      <c r="CI33" s="139"/>
      <c r="CJ33" s="139"/>
      <c r="CK33" s="139"/>
      <c r="CL33" s="139"/>
      <c r="CM33" s="139"/>
      <c r="CN33" s="139"/>
      <c r="CO33" s="139"/>
      <c r="CP33" s="139"/>
      <c r="CQ33" s="139"/>
      <c r="CR33" s="139"/>
      <c r="CS33" s="139"/>
      <c r="CT33" s="139"/>
      <c r="CU33" s="139"/>
      <c r="CV33" s="139"/>
      <c r="CW33" s="139"/>
      <c r="CX33" s="139"/>
      <c r="CY33" s="139"/>
      <c r="EW33" s="139"/>
      <c r="EX33" s="139"/>
      <c r="EY33" s="139"/>
      <c r="EZ33" s="139"/>
      <c r="FA33" s="139"/>
      <c r="FB33" s="139"/>
      <c r="FC33" s="139"/>
      <c r="FD33" s="139"/>
      <c r="FE33" s="139"/>
      <c r="FF33" s="139"/>
      <c r="FG33" s="139"/>
      <c r="FH33" s="139"/>
      <c r="FI33" s="139"/>
      <c r="FJ33" s="139"/>
      <c r="FK33" s="139"/>
      <c r="FL33" s="139"/>
      <c r="FM33" s="139"/>
      <c r="FN33" s="139"/>
      <c r="FO33" s="139"/>
      <c r="FP33" s="139"/>
      <c r="FQ33" s="139"/>
      <c r="FR33" s="139"/>
      <c r="FS33" s="139"/>
      <c r="FT33" s="139"/>
      <c r="FU33" s="139"/>
      <c r="FV33" s="139"/>
      <c r="FW33" s="139"/>
      <c r="FX33" s="139"/>
      <c r="FY33" s="139"/>
      <c r="FZ33" s="139"/>
      <c r="GA33" s="139"/>
      <c r="GB33" s="139"/>
      <c r="GC33" s="139"/>
      <c r="GD33" s="139"/>
      <c r="GE33" s="139"/>
      <c r="GF33" s="139"/>
      <c r="GG33" s="139"/>
      <c r="GH33" s="139"/>
      <c r="GI33" s="139"/>
      <c r="GJ33" s="139"/>
      <c r="GK33" s="139"/>
      <c r="GL33" s="139"/>
      <c r="GM33" s="139"/>
      <c r="GN33" s="139"/>
      <c r="GO33" s="139"/>
      <c r="GP33" s="139"/>
      <c r="GQ33" s="139"/>
      <c r="GR33" s="139"/>
      <c r="GS33" s="25"/>
    </row>
    <row r="34">
      <c r="B34" s="57" t="s">
        <v>4636</v>
      </c>
      <c r="BD34" s="139"/>
      <c r="BE34" s="139"/>
      <c r="BF34" s="139"/>
      <c r="BG34" s="139"/>
      <c r="BH34" s="139"/>
      <c r="BI34" s="139"/>
      <c r="BJ34" s="139"/>
      <c r="BK34" s="139"/>
      <c r="BL34" s="139"/>
      <c r="BM34" s="139"/>
      <c r="BN34" s="139"/>
      <c r="BO34" s="139"/>
      <c r="BP34" s="139"/>
      <c r="BQ34" s="139"/>
      <c r="BR34" s="139"/>
      <c r="BS34" s="139"/>
      <c r="BT34" s="139"/>
      <c r="BU34" s="139"/>
      <c r="BV34" s="139"/>
      <c r="BW34" s="139"/>
      <c r="BX34" s="139"/>
      <c r="BY34" s="139"/>
      <c r="BZ34" s="139"/>
      <c r="CA34" s="139"/>
      <c r="CB34" s="139"/>
      <c r="CC34" s="139"/>
      <c r="CD34" s="139"/>
      <c r="CE34" s="139"/>
      <c r="CF34" s="139"/>
      <c r="CG34" s="139"/>
      <c r="CH34" s="139"/>
      <c r="CI34" s="139"/>
      <c r="CJ34" s="139"/>
      <c r="CK34" s="139"/>
      <c r="CL34" s="139"/>
      <c r="CM34" s="139"/>
      <c r="CN34" s="139"/>
      <c r="CO34" s="139"/>
      <c r="CP34" s="139"/>
      <c r="CQ34" s="139"/>
      <c r="CR34" s="139"/>
      <c r="CS34" s="139"/>
      <c r="CT34" s="139"/>
      <c r="CU34" s="139"/>
      <c r="CV34" s="139"/>
      <c r="CW34" s="139"/>
      <c r="CX34" s="139"/>
      <c r="CY34" s="139"/>
      <c r="EW34" s="139"/>
      <c r="EX34" s="139"/>
      <c r="EY34" s="139"/>
      <c r="EZ34" s="139"/>
      <c r="FA34" s="139"/>
      <c r="FB34" s="139"/>
      <c r="FC34" s="139"/>
      <c r="FD34" s="139"/>
      <c r="FE34" s="139"/>
      <c r="FF34" s="139"/>
      <c r="FG34" s="139"/>
      <c r="FH34" s="139"/>
      <c r="FI34" s="139"/>
      <c r="FJ34" s="139"/>
      <c r="FK34" s="139"/>
      <c r="FL34" s="139"/>
      <c r="FM34" s="139"/>
      <c r="FN34" s="139"/>
      <c r="FO34" s="139"/>
      <c r="FP34" s="139"/>
      <c r="FQ34" s="139"/>
      <c r="FR34" s="139"/>
      <c r="FS34" s="139"/>
      <c r="FT34" s="139"/>
      <c r="FU34" s="139"/>
      <c r="FV34" s="139"/>
      <c r="FW34" s="139"/>
      <c r="FX34" s="139"/>
      <c r="FY34" s="139"/>
      <c r="FZ34" s="139"/>
      <c r="GA34" s="139"/>
      <c r="GB34" s="139"/>
      <c r="GC34" s="139"/>
      <c r="GD34" s="139"/>
      <c r="GE34" s="139"/>
      <c r="GF34" s="139"/>
      <c r="GG34" s="139"/>
      <c r="GH34" s="139"/>
      <c r="GI34" s="139"/>
      <c r="GJ34" s="139"/>
      <c r="GK34" s="139"/>
      <c r="GL34" s="139"/>
      <c r="GM34" s="139"/>
      <c r="GN34" s="139"/>
      <c r="GO34" s="139"/>
      <c r="GP34" s="139"/>
      <c r="GQ34" s="139"/>
      <c r="GR34" s="139"/>
      <c r="GS34" s="25"/>
    </row>
    <row r="35">
      <c r="B35" s="57" t="s">
        <v>4637</v>
      </c>
      <c r="BD35" s="139"/>
      <c r="BE35" s="139"/>
      <c r="BF35" s="139"/>
      <c r="BG35" s="139"/>
      <c r="BH35" s="139"/>
      <c r="BI35" s="139"/>
      <c r="BJ35" s="139"/>
      <c r="BK35" s="139"/>
      <c r="BL35" s="139"/>
      <c r="BM35" s="139"/>
      <c r="BN35" s="139"/>
      <c r="BO35" s="139"/>
      <c r="BP35" s="139"/>
      <c r="BQ35" s="139"/>
      <c r="BR35" s="139"/>
      <c r="BS35" s="139"/>
      <c r="BT35" s="139"/>
      <c r="BU35" s="139"/>
      <c r="BV35" s="139"/>
      <c r="BW35" s="139"/>
      <c r="BX35" s="139"/>
      <c r="BY35" s="139"/>
      <c r="BZ35" s="139"/>
      <c r="CA35" s="139"/>
      <c r="CB35" s="139"/>
      <c r="CC35" s="139"/>
      <c r="CD35" s="139"/>
      <c r="CE35" s="139"/>
      <c r="CF35" s="139"/>
      <c r="CG35" s="139"/>
      <c r="CH35" s="139"/>
      <c r="CI35" s="139"/>
      <c r="CJ35" s="139"/>
      <c r="CK35" s="139"/>
      <c r="CL35" s="139"/>
      <c r="CM35" s="139"/>
      <c r="CN35" s="139"/>
      <c r="CO35" s="139"/>
      <c r="CP35" s="139"/>
      <c r="CQ35" s="139"/>
      <c r="CR35" s="139"/>
      <c r="CS35" s="139"/>
      <c r="CT35" s="139"/>
      <c r="CU35" s="139"/>
      <c r="CV35" s="139"/>
      <c r="CW35" s="139"/>
      <c r="CX35" s="139"/>
      <c r="CY35" s="139"/>
      <c r="EW35" s="139"/>
      <c r="EX35" s="139"/>
      <c r="EY35" s="139"/>
      <c r="EZ35" s="139"/>
      <c r="FA35" s="139"/>
      <c r="FB35" s="139"/>
      <c r="FC35" s="139"/>
      <c r="FD35" s="139"/>
      <c r="FE35" s="139"/>
      <c r="FF35" s="139"/>
      <c r="FG35" s="139"/>
      <c r="FH35" s="139"/>
      <c r="FI35" s="139"/>
      <c r="FJ35" s="139"/>
      <c r="FK35" s="139"/>
      <c r="FL35" s="139"/>
      <c r="FM35" s="139"/>
      <c r="FN35" s="139"/>
      <c r="FO35" s="139"/>
      <c r="FP35" s="139"/>
      <c r="FQ35" s="139"/>
      <c r="FR35" s="139"/>
      <c r="FS35" s="139"/>
      <c r="FT35" s="139"/>
      <c r="FU35" s="139"/>
      <c r="FV35" s="139"/>
      <c r="FW35" s="139"/>
      <c r="FX35" s="139"/>
      <c r="FY35" s="139"/>
      <c r="FZ35" s="139"/>
      <c r="GA35" s="139"/>
      <c r="GB35" s="139"/>
      <c r="GC35" s="139"/>
      <c r="GD35" s="139"/>
      <c r="GE35" s="139"/>
      <c r="GF35" s="139"/>
      <c r="GG35" s="139"/>
      <c r="GH35" s="139"/>
      <c r="GI35" s="139"/>
      <c r="GJ35" s="139"/>
      <c r="GK35" s="139"/>
      <c r="GL35" s="139"/>
      <c r="GM35" s="139"/>
      <c r="GN35" s="139"/>
      <c r="GO35" s="139"/>
      <c r="GP35" s="139"/>
      <c r="GQ35" s="139"/>
      <c r="GR35" s="139"/>
      <c r="GS35" s="25"/>
    </row>
    <row r="36">
      <c r="B36" s="57" t="s">
        <v>4638</v>
      </c>
      <c r="BD36" s="139"/>
      <c r="BE36" s="25"/>
      <c r="BF36" s="25"/>
      <c r="BG36" s="25"/>
      <c r="BH36" s="25"/>
      <c r="BI36" s="25"/>
      <c r="BJ36" s="25"/>
      <c r="BK36" s="25"/>
      <c r="BL36" s="25"/>
      <c r="BM36" s="25"/>
      <c r="BN36" s="25"/>
      <c r="BO36" s="25"/>
      <c r="BP36" s="25"/>
      <c r="BQ36" s="25"/>
      <c r="BR36" s="25"/>
      <c r="BS36" s="25"/>
      <c r="BT36" s="139"/>
      <c r="BU36" s="25"/>
      <c r="BV36" s="25"/>
      <c r="BW36" s="25"/>
      <c r="BX36" s="25"/>
      <c r="BY36" s="25"/>
      <c r="BZ36" s="25"/>
      <c r="CA36" s="25"/>
      <c r="CB36" s="25"/>
      <c r="CC36" s="25"/>
      <c r="CD36" s="25"/>
      <c r="CE36" s="25"/>
      <c r="CF36" s="25"/>
      <c r="CG36" s="25"/>
      <c r="CH36" s="25"/>
      <c r="CI36" s="25"/>
      <c r="CJ36" s="139"/>
      <c r="CK36" s="25"/>
      <c r="CL36" s="25"/>
      <c r="CM36" s="25"/>
      <c r="CN36" s="25"/>
      <c r="CO36" s="25"/>
      <c r="CP36" s="25"/>
      <c r="CQ36" s="25"/>
      <c r="CR36" s="25"/>
      <c r="CS36" s="25"/>
      <c r="CT36" s="25"/>
      <c r="CU36" s="25"/>
      <c r="CV36" s="25"/>
      <c r="CW36" s="25"/>
      <c r="CX36" s="25"/>
      <c r="CY36" s="25"/>
      <c r="EW36" s="139"/>
      <c r="EX36" s="25"/>
      <c r="EY36" s="25"/>
      <c r="EZ36" s="25"/>
      <c r="FA36" s="25"/>
      <c r="FB36" s="25"/>
      <c r="FC36" s="25"/>
      <c r="FD36" s="25"/>
      <c r="FE36" s="25"/>
      <c r="FF36" s="25"/>
      <c r="FG36" s="25"/>
      <c r="FH36" s="25"/>
      <c r="FI36" s="25"/>
      <c r="FJ36" s="25"/>
      <c r="FK36" s="25"/>
      <c r="FL36" s="25"/>
      <c r="FM36" s="139"/>
      <c r="FN36" s="25"/>
      <c r="FO36" s="25"/>
      <c r="FP36" s="25"/>
      <c r="FQ36" s="25"/>
      <c r="FR36" s="25"/>
      <c r="FS36" s="25"/>
      <c r="FT36" s="25"/>
      <c r="FU36" s="25"/>
      <c r="FV36" s="25"/>
      <c r="FW36" s="25"/>
      <c r="FX36" s="25"/>
      <c r="FY36" s="25"/>
      <c r="FZ36" s="25"/>
      <c r="GA36" s="25"/>
      <c r="GB36" s="25"/>
      <c r="GC36" s="139"/>
      <c r="GD36" s="25"/>
      <c r="GE36" s="25"/>
      <c r="GF36" s="25"/>
      <c r="GG36" s="25"/>
      <c r="GH36" s="25"/>
      <c r="GI36" s="25"/>
      <c r="GJ36" s="25"/>
      <c r="GK36" s="25"/>
      <c r="GL36" s="25"/>
      <c r="GM36" s="25"/>
      <c r="GN36" s="25"/>
      <c r="GO36" s="25"/>
      <c r="GP36" s="25"/>
      <c r="GQ36" s="25"/>
      <c r="GR36" s="25"/>
      <c r="GS36" s="25"/>
    </row>
    <row r="37">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EW37" s="25"/>
      <c r="EX37" s="25"/>
      <c r="EY37" s="25"/>
      <c r="EZ37" s="25"/>
      <c r="FA37" s="25"/>
      <c r="FB37" s="25"/>
      <c r="FC37" s="25"/>
      <c r="FD37" s="25"/>
      <c r="FE37" s="25"/>
      <c r="FF37" s="25"/>
      <c r="FG37" s="25"/>
      <c r="FH37" s="25"/>
      <c r="FI37" s="25"/>
      <c r="FJ37" s="25"/>
      <c r="FK37" s="25"/>
      <c r="FL37" s="25"/>
      <c r="FM37" s="25"/>
      <c r="FN37" s="25"/>
      <c r="FO37" s="25"/>
      <c r="FP37" s="25"/>
      <c r="FQ37" s="25"/>
      <c r="FR37" s="25"/>
      <c r="FS37" s="25"/>
      <c r="FT37" s="25"/>
      <c r="FU37" s="25"/>
      <c r="FV37" s="25"/>
      <c r="FW37" s="25"/>
      <c r="FX37" s="25"/>
      <c r="FY37" s="25"/>
      <c r="FZ37" s="25"/>
      <c r="GA37" s="25"/>
      <c r="GB37" s="25"/>
      <c r="GC37" s="25"/>
      <c r="GD37" s="25"/>
      <c r="GE37" s="25"/>
      <c r="GF37" s="25"/>
      <c r="GG37" s="25"/>
      <c r="GH37" s="25"/>
      <c r="GI37" s="25"/>
      <c r="GJ37" s="25"/>
      <c r="GK37" s="25"/>
      <c r="GL37" s="25"/>
      <c r="GM37" s="25"/>
      <c r="GN37" s="25"/>
      <c r="GO37" s="25"/>
      <c r="GP37" s="25"/>
      <c r="GQ37" s="25"/>
      <c r="GR37" s="25"/>
      <c r="GS37" s="25"/>
    </row>
    <row r="38">
      <c r="B38" s="57" t="s">
        <v>4639</v>
      </c>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row>
    <row r="39">
      <c r="B39" s="57" t="s">
        <v>4640</v>
      </c>
      <c r="BD39" s="139"/>
      <c r="BE39" s="139"/>
      <c r="BF39" s="139"/>
      <c r="BG39" s="139"/>
      <c r="BH39" s="139"/>
      <c r="BI39" s="139"/>
      <c r="BJ39" s="139"/>
      <c r="BK39" s="139"/>
      <c r="BL39" s="139"/>
      <c r="BM39" s="139"/>
      <c r="BN39" s="139"/>
      <c r="BO39" s="139"/>
      <c r="BP39" s="139"/>
      <c r="BQ39" s="139"/>
      <c r="BR39" s="139"/>
      <c r="BS39" s="139"/>
      <c r="BT39" s="139"/>
      <c r="BU39" s="139"/>
      <c r="BV39" s="139"/>
      <c r="BW39" s="139"/>
      <c r="BX39" s="139"/>
      <c r="BY39" s="139"/>
      <c r="BZ39" s="139"/>
      <c r="CA39" s="139"/>
      <c r="CB39" s="139"/>
      <c r="CC39" s="139"/>
      <c r="CD39" s="139"/>
      <c r="CE39" s="139"/>
      <c r="CF39" s="139"/>
      <c r="CG39" s="139"/>
      <c r="CH39" s="139"/>
      <c r="CI39" s="139"/>
      <c r="CJ39" s="139"/>
      <c r="CK39" s="139"/>
      <c r="CL39" s="139"/>
      <c r="CM39" s="139"/>
      <c r="CN39" s="139"/>
      <c r="CO39" s="139"/>
      <c r="CP39" s="139"/>
      <c r="CQ39" s="139"/>
      <c r="CR39" s="139"/>
      <c r="CS39" s="139"/>
      <c r="CT39" s="139"/>
      <c r="CU39" s="139"/>
      <c r="CV39" s="139"/>
      <c r="CW39" s="139"/>
      <c r="CX39" s="139"/>
      <c r="CY39" s="139"/>
      <c r="EW39" s="139"/>
      <c r="EX39" s="139"/>
      <c r="EY39" s="139"/>
      <c r="EZ39" s="139"/>
      <c r="FA39" s="139"/>
      <c r="FB39" s="139"/>
      <c r="FC39" s="139"/>
      <c r="FD39" s="139"/>
      <c r="FE39" s="139"/>
      <c r="FF39" s="139"/>
      <c r="FG39" s="139"/>
      <c r="FH39" s="139"/>
      <c r="FI39" s="139"/>
      <c r="FJ39" s="139"/>
      <c r="FK39" s="139"/>
      <c r="FL39" s="139"/>
      <c r="FM39" s="139"/>
      <c r="FN39" s="139"/>
      <c r="FO39" s="139"/>
      <c r="FP39" s="139"/>
      <c r="FQ39" s="139"/>
      <c r="FR39" s="139"/>
      <c r="FS39" s="139"/>
      <c r="FT39" s="139"/>
      <c r="FU39" s="139"/>
      <c r="FV39" s="139"/>
      <c r="FW39" s="139"/>
      <c r="FX39" s="139"/>
      <c r="FY39" s="139"/>
      <c r="FZ39" s="139"/>
      <c r="GA39" s="139"/>
      <c r="GB39" s="139"/>
      <c r="GC39" s="139"/>
      <c r="GD39" s="139"/>
      <c r="GE39" s="139"/>
      <c r="GF39" s="139"/>
      <c r="GG39" s="139"/>
      <c r="GH39" s="139"/>
      <c r="GI39" s="139"/>
      <c r="GJ39" s="139"/>
      <c r="GK39" s="139"/>
      <c r="GL39" s="139"/>
      <c r="GM39" s="139"/>
      <c r="GN39" s="139"/>
      <c r="GO39" s="139"/>
      <c r="GP39" s="139"/>
      <c r="GQ39" s="139"/>
      <c r="GR39" s="139"/>
      <c r="GS39" s="25"/>
    </row>
    <row r="40">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c r="GC40" s="25"/>
      <c r="GD40" s="25"/>
      <c r="GE40" s="25"/>
      <c r="GF40" s="25"/>
      <c r="GG40" s="25"/>
      <c r="GH40" s="25"/>
      <c r="GI40" s="25"/>
      <c r="GJ40" s="25"/>
      <c r="GK40" s="25"/>
      <c r="GL40" s="25"/>
      <c r="GM40" s="25"/>
      <c r="GN40" s="25"/>
      <c r="GO40" s="25"/>
      <c r="GP40" s="25"/>
      <c r="GQ40" s="25"/>
      <c r="GR40" s="25"/>
      <c r="GS40" s="25"/>
    </row>
    <row r="41">
      <c r="B41" s="57" t="s">
        <v>4641</v>
      </c>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row>
    <row r="42">
      <c r="B42" s="57" t="s">
        <v>4642</v>
      </c>
      <c r="BD42" s="139"/>
      <c r="BE42" s="139"/>
      <c r="BF42" s="139"/>
      <c r="BG42" s="139"/>
      <c r="BH42" s="139"/>
      <c r="BI42" s="139"/>
      <c r="BJ42" s="139"/>
      <c r="BK42" s="139"/>
      <c r="BL42" s="139"/>
      <c r="BM42" s="139"/>
      <c r="BN42" s="139"/>
      <c r="BO42" s="139"/>
      <c r="BP42" s="139"/>
      <c r="BQ42" s="139"/>
      <c r="BR42" s="139"/>
      <c r="BS42" s="139"/>
      <c r="BT42" s="139"/>
      <c r="BU42" s="139"/>
      <c r="BV42" s="139"/>
      <c r="BW42" s="139"/>
      <c r="BX42" s="139"/>
      <c r="BY42" s="139"/>
      <c r="BZ42" s="139"/>
      <c r="CA42" s="139"/>
      <c r="CB42" s="139"/>
      <c r="CC42" s="139"/>
      <c r="CD42" s="139"/>
      <c r="CE42" s="139"/>
      <c r="CF42" s="139"/>
      <c r="CG42" s="139"/>
      <c r="CH42" s="139"/>
      <c r="CI42" s="139"/>
      <c r="CJ42" s="139"/>
      <c r="CK42" s="139"/>
      <c r="CL42" s="139"/>
      <c r="CM42" s="139"/>
      <c r="CN42" s="139"/>
      <c r="CO42" s="139"/>
      <c r="CP42" s="139"/>
      <c r="CQ42" s="139"/>
      <c r="CR42" s="139"/>
      <c r="CS42" s="139"/>
      <c r="CT42" s="139"/>
      <c r="CU42" s="139"/>
      <c r="CV42" s="139"/>
      <c r="CW42" s="139"/>
      <c r="CX42" s="139"/>
      <c r="CY42" s="139"/>
      <c r="EW42" s="139"/>
      <c r="EX42" s="139"/>
      <c r="EY42" s="139"/>
      <c r="EZ42" s="139"/>
      <c r="FA42" s="139"/>
      <c r="FB42" s="139"/>
      <c r="FC42" s="139"/>
      <c r="FD42" s="139"/>
      <c r="FE42" s="139"/>
      <c r="FF42" s="139"/>
      <c r="FG42" s="139"/>
      <c r="FH42" s="139"/>
      <c r="FI42" s="139"/>
      <c r="FJ42" s="139"/>
      <c r="FK42" s="139"/>
      <c r="FL42" s="139"/>
      <c r="FM42" s="139"/>
      <c r="FN42" s="139"/>
      <c r="FO42" s="139"/>
      <c r="FP42" s="139"/>
      <c r="FQ42" s="139"/>
      <c r="FR42" s="139"/>
      <c r="FS42" s="139"/>
      <c r="FT42" s="139"/>
      <c r="FU42" s="139"/>
      <c r="FV42" s="139"/>
      <c r="FW42" s="139"/>
      <c r="FX42" s="139"/>
      <c r="FY42" s="139"/>
      <c r="FZ42" s="139"/>
      <c r="GA42" s="139"/>
      <c r="GB42" s="139"/>
      <c r="GC42" s="139"/>
      <c r="GD42" s="139"/>
      <c r="GE42" s="139"/>
      <c r="GF42" s="139"/>
      <c r="GG42" s="139"/>
      <c r="GH42" s="139"/>
      <c r="GI42" s="139"/>
      <c r="GJ42" s="139"/>
      <c r="GK42" s="139"/>
      <c r="GL42" s="139"/>
      <c r="GM42" s="139"/>
      <c r="GN42" s="139"/>
      <c r="GO42" s="139"/>
      <c r="GP42" s="139"/>
      <c r="GQ42" s="139"/>
      <c r="GR42" s="139"/>
      <c r="GS42" s="25"/>
    </row>
    <row r="43">
      <c r="B43" s="57" t="s">
        <v>4643</v>
      </c>
      <c r="BD43" s="139"/>
      <c r="BE43" s="139"/>
      <c r="BF43" s="139"/>
      <c r="BG43" s="139"/>
      <c r="BH43" s="139"/>
      <c r="BI43" s="139"/>
      <c r="BJ43" s="139"/>
      <c r="BK43" s="139"/>
      <c r="BL43" s="139"/>
      <c r="BM43" s="139"/>
      <c r="BN43" s="139"/>
      <c r="BO43" s="139"/>
      <c r="BP43" s="139"/>
      <c r="BQ43" s="139"/>
      <c r="BR43" s="139"/>
      <c r="BS43" s="139"/>
      <c r="BT43" s="139"/>
      <c r="BU43" s="139"/>
      <c r="BV43" s="139"/>
      <c r="BW43" s="139"/>
      <c r="BX43" s="139"/>
      <c r="BY43" s="139"/>
      <c r="BZ43" s="139"/>
      <c r="CA43" s="139"/>
      <c r="CB43" s="139"/>
      <c r="CC43" s="139"/>
      <c r="CD43" s="139"/>
      <c r="CE43" s="139"/>
      <c r="CF43" s="139"/>
      <c r="CG43" s="139"/>
      <c r="CH43" s="139"/>
      <c r="CI43" s="139"/>
      <c r="CJ43" s="139"/>
      <c r="CK43" s="139"/>
      <c r="CL43" s="139"/>
      <c r="CM43" s="139"/>
      <c r="CN43" s="139"/>
      <c r="CO43" s="139"/>
      <c r="CP43" s="139"/>
      <c r="CQ43" s="139"/>
      <c r="CR43" s="139"/>
      <c r="CS43" s="139"/>
      <c r="CT43" s="139"/>
      <c r="CU43" s="139"/>
      <c r="CV43" s="139"/>
      <c r="CW43" s="139"/>
      <c r="CX43" s="139"/>
      <c r="CY43" s="139"/>
      <c r="EW43" s="139"/>
      <c r="EX43" s="139"/>
      <c r="EY43" s="139"/>
      <c r="EZ43" s="139"/>
      <c r="FA43" s="139"/>
      <c r="FB43" s="139"/>
      <c r="FC43" s="139"/>
      <c r="FD43" s="139"/>
      <c r="FE43" s="139"/>
      <c r="FF43" s="139"/>
      <c r="FG43" s="139"/>
      <c r="FH43" s="139"/>
      <c r="FI43" s="139"/>
      <c r="FJ43" s="139"/>
      <c r="FK43" s="139"/>
      <c r="FL43" s="139"/>
      <c r="FM43" s="139"/>
      <c r="FN43" s="139"/>
      <c r="FO43" s="139"/>
      <c r="FP43" s="139"/>
      <c r="FQ43" s="139"/>
      <c r="FR43" s="139"/>
      <c r="FS43" s="139"/>
      <c r="FT43" s="139"/>
      <c r="FU43" s="139"/>
      <c r="FV43" s="139"/>
      <c r="FW43" s="139"/>
      <c r="FX43" s="139"/>
      <c r="FY43" s="139"/>
      <c r="FZ43" s="139"/>
      <c r="GA43" s="139"/>
      <c r="GB43" s="139"/>
      <c r="GC43" s="139"/>
      <c r="GD43" s="139"/>
      <c r="GE43" s="139"/>
      <c r="GF43" s="139"/>
      <c r="GG43" s="139"/>
      <c r="GH43" s="139"/>
      <c r="GI43" s="139"/>
      <c r="GJ43" s="139"/>
      <c r="GK43" s="139"/>
      <c r="GL43" s="139"/>
      <c r="GM43" s="139"/>
      <c r="GN43" s="139"/>
      <c r="GO43" s="139"/>
      <c r="GP43" s="139"/>
      <c r="GQ43" s="139"/>
      <c r="GR43" s="139"/>
      <c r="GS43" s="25"/>
    </row>
    <row r="44">
      <c r="B44" s="57" t="s">
        <v>4644</v>
      </c>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c r="FX44" s="25"/>
      <c r="FY44" s="25"/>
      <c r="FZ44" s="25"/>
      <c r="GA44" s="25"/>
      <c r="GB44" s="25"/>
      <c r="GC44" s="25"/>
      <c r="GD44" s="25"/>
      <c r="GE44" s="25"/>
      <c r="GF44" s="25"/>
      <c r="GG44" s="25"/>
      <c r="GH44" s="25"/>
      <c r="GI44" s="25"/>
      <c r="GJ44" s="25"/>
      <c r="GK44" s="25"/>
      <c r="GL44" s="25"/>
      <c r="GM44" s="25"/>
      <c r="GN44" s="25"/>
      <c r="GO44" s="25"/>
      <c r="GP44" s="25"/>
      <c r="GQ44" s="25"/>
      <c r="GR44" s="25"/>
      <c r="GS44" s="25"/>
    </row>
    <row r="45">
      <c r="B45" s="57" t="s">
        <v>4645</v>
      </c>
      <c r="BD45" s="139"/>
      <c r="BE45" s="139"/>
      <c r="BF45" s="139"/>
      <c r="BG45" s="139"/>
      <c r="BH45" s="139"/>
      <c r="BI45" s="139"/>
      <c r="BJ45" s="139"/>
      <c r="BK45" s="139"/>
      <c r="BL45" s="139"/>
      <c r="BM45" s="139"/>
      <c r="BN45" s="139"/>
      <c r="BO45" s="139"/>
      <c r="BP45" s="139"/>
      <c r="BQ45" s="139"/>
      <c r="BR45" s="139"/>
      <c r="BS45" s="139"/>
      <c r="BT45" s="139"/>
      <c r="BU45" s="139"/>
      <c r="BV45" s="139"/>
      <c r="BW45" s="139"/>
      <c r="BX45" s="139"/>
      <c r="BY45" s="139"/>
      <c r="BZ45" s="139"/>
      <c r="CA45" s="139"/>
      <c r="CB45" s="139"/>
      <c r="CC45" s="139"/>
      <c r="CD45" s="139"/>
      <c r="CE45" s="139"/>
      <c r="CF45" s="139"/>
      <c r="CG45" s="139"/>
      <c r="CH45" s="139"/>
      <c r="CI45" s="139"/>
      <c r="CJ45" s="139"/>
      <c r="CK45" s="139"/>
      <c r="CL45" s="139"/>
      <c r="CM45" s="139"/>
      <c r="CN45" s="139"/>
      <c r="CO45" s="139"/>
      <c r="CP45" s="139"/>
      <c r="CQ45" s="139"/>
      <c r="CR45" s="139"/>
      <c r="CS45" s="139"/>
      <c r="CT45" s="139"/>
      <c r="CU45" s="139"/>
      <c r="CV45" s="139"/>
      <c r="CW45" s="139"/>
      <c r="CX45" s="139"/>
      <c r="CY45" s="139"/>
      <c r="EW45" s="139"/>
      <c r="EX45" s="139"/>
      <c r="EY45" s="139"/>
      <c r="EZ45" s="139"/>
      <c r="FA45" s="139"/>
      <c r="FB45" s="139"/>
      <c r="FC45" s="139"/>
      <c r="FD45" s="139"/>
      <c r="FE45" s="139"/>
      <c r="FF45" s="139"/>
      <c r="FG45" s="139"/>
      <c r="FH45" s="139"/>
      <c r="FI45" s="139"/>
      <c r="FJ45" s="139"/>
      <c r="FK45" s="139"/>
      <c r="FL45" s="139"/>
      <c r="FM45" s="139"/>
      <c r="FN45" s="139"/>
      <c r="FO45" s="139"/>
      <c r="FP45" s="139"/>
      <c r="FQ45" s="139"/>
      <c r="FR45" s="139"/>
      <c r="FS45" s="139"/>
      <c r="FT45" s="139"/>
      <c r="FU45" s="139"/>
      <c r="FV45" s="139"/>
      <c r="FW45" s="139"/>
      <c r="FX45" s="139"/>
      <c r="FY45" s="139"/>
      <c r="FZ45" s="139"/>
      <c r="GA45" s="139"/>
      <c r="GB45" s="139"/>
      <c r="GC45" s="139"/>
      <c r="GD45" s="139"/>
      <c r="GE45" s="139"/>
      <c r="GF45" s="139"/>
      <c r="GG45" s="139"/>
      <c r="GH45" s="139"/>
      <c r="GI45" s="139"/>
      <c r="GJ45" s="139"/>
      <c r="GK45" s="139"/>
      <c r="GL45" s="139"/>
      <c r="GM45" s="139"/>
      <c r="GN45" s="139"/>
      <c r="GO45" s="139"/>
      <c r="GP45" s="139"/>
      <c r="GQ45" s="139"/>
      <c r="GR45" s="139"/>
      <c r="GS45" s="25"/>
    </row>
    <row r="46">
      <c r="B46" s="57" t="s">
        <v>4646</v>
      </c>
      <c r="BD46" s="139"/>
      <c r="BE46" s="139"/>
      <c r="BF46" s="139"/>
      <c r="BG46" s="139"/>
      <c r="BH46" s="139"/>
      <c r="BI46" s="139"/>
      <c r="BJ46" s="25"/>
      <c r="BK46" s="25"/>
      <c r="BL46" s="25"/>
      <c r="BM46" s="25"/>
      <c r="BN46" s="25"/>
      <c r="BO46" s="25"/>
      <c r="BP46" s="25"/>
      <c r="BQ46" s="25"/>
      <c r="BR46" s="25"/>
      <c r="BS46" s="25"/>
      <c r="BT46" s="139"/>
      <c r="BU46" s="139"/>
      <c r="BV46" s="139"/>
      <c r="BW46" s="139"/>
      <c r="BX46" s="139"/>
      <c r="BY46" s="139"/>
      <c r="BZ46" s="25"/>
      <c r="CA46" s="25"/>
      <c r="CB46" s="25"/>
      <c r="CC46" s="25"/>
      <c r="CD46" s="25"/>
      <c r="CE46" s="25"/>
      <c r="CF46" s="25"/>
      <c r="CG46" s="25"/>
      <c r="CH46" s="25"/>
      <c r="CI46" s="25"/>
      <c r="CJ46" s="139"/>
      <c r="CK46" s="139"/>
      <c r="CL46" s="139"/>
      <c r="CM46" s="139"/>
      <c r="CN46" s="139"/>
      <c r="CO46" s="139"/>
      <c r="CP46" s="25"/>
      <c r="CQ46" s="25"/>
      <c r="CR46" s="25"/>
      <c r="CS46" s="25"/>
      <c r="CT46" s="25"/>
      <c r="CU46" s="25"/>
      <c r="CV46" s="25"/>
      <c r="CW46" s="25"/>
      <c r="CX46" s="25"/>
      <c r="CY46" s="25"/>
      <c r="EW46" s="139"/>
      <c r="EX46" s="139"/>
      <c r="EY46" s="139"/>
      <c r="EZ46" s="139"/>
      <c r="FA46" s="139"/>
      <c r="FB46" s="139"/>
      <c r="FC46" s="25"/>
      <c r="FD46" s="25"/>
      <c r="FE46" s="25"/>
      <c r="FF46" s="25"/>
      <c r="FG46" s="25"/>
      <c r="FH46" s="25"/>
      <c r="FI46" s="25"/>
      <c r="FJ46" s="25"/>
      <c r="FK46" s="25"/>
      <c r="FL46" s="25"/>
      <c r="FM46" s="139"/>
      <c r="FN46" s="139"/>
      <c r="FO46" s="139"/>
      <c r="FP46" s="139"/>
      <c r="FQ46" s="139"/>
      <c r="FR46" s="139"/>
      <c r="FS46" s="25"/>
      <c r="FT46" s="25"/>
      <c r="FU46" s="25"/>
      <c r="FV46" s="25"/>
      <c r="FW46" s="25"/>
      <c r="FX46" s="25"/>
      <c r="FY46" s="25"/>
      <c r="FZ46" s="25"/>
      <c r="GA46" s="25"/>
      <c r="GB46" s="25"/>
      <c r="GC46" s="139"/>
      <c r="GD46" s="139"/>
      <c r="GE46" s="139"/>
      <c r="GF46" s="139"/>
      <c r="GG46" s="139"/>
      <c r="GH46" s="139"/>
      <c r="GI46" s="25"/>
      <c r="GJ46" s="25"/>
      <c r="GK46" s="25"/>
      <c r="GL46" s="25"/>
      <c r="GM46" s="25"/>
      <c r="GN46" s="25"/>
      <c r="GO46" s="25"/>
      <c r="GP46" s="25"/>
      <c r="GQ46" s="25"/>
      <c r="GR46" s="25"/>
      <c r="GS46" s="25"/>
    </row>
    <row r="47">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EW47" s="25"/>
      <c r="EX47" s="25"/>
      <c r="EY47" s="25"/>
      <c r="EZ47" s="25"/>
      <c r="FA47" s="25"/>
      <c r="FB47" s="25"/>
      <c r="FC47" s="25"/>
      <c r="FD47" s="25"/>
      <c r="FE47" s="25"/>
      <c r="FF47" s="25"/>
      <c r="FG47" s="25"/>
      <c r="FH47" s="25"/>
      <c r="FI47" s="25"/>
      <c r="FJ47" s="25"/>
      <c r="FK47" s="25"/>
      <c r="FL47" s="25"/>
      <c r="FM47" s="25"/>
      <c r="FN47" s="25"/>
      <c r="FO47" s="25"/>
      <c r="FP47" s="25"/>
      <c r="FQ47" s="25"/>
      <c r="FR47" s="25"/>
      <c r="FS47" s="25"/>
      <c r="FT47" s="25"/>
      <c r="FU47" s="25"/>
      <c r="FV47" s="25"/>
      <c r="FW47" s="25"/>
      <c r="FX47" s="25"/>
      <c r="FY47" s="25"/>
      <c r="FZ47" s="25"/>
      <c r="GA47" s="25"/>
      <c r="GB47" s="25"/>
      <c r="GC47" s="25"/>
      <c r="GD47" s="25"/>
      <c r="GE47" s="25"/>
      <c r="GF47" s="25"/>
      <c r="GG47" s="25"/>
      <c r="GH47" s="25"/>
      <c r="GI47" s="25"/>
      <c r="GJ47" s="25"/>
      <c r="GK47" s="25"/>
      <c r="GL47" s="25"/>
      <c r="GM47" s="25"/>
      <c r="GN47" s="25"/>
      <c r="GO47" s="25"/>
      <c r="GP47" s="25"/>
      <c r="GQ47" s="25"/>
      <c r="GR47" s="25"/>
      <c r="GS47" s="25"/>
    </row>
    <row r="48">
      <c r="B48" s="57" t="s">
        <v>4647</v>
      </c>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EW48" s="25"/>
      <c r="EX48" s="25"/>
      <c r="EY48" s="25"/>
      <c r="EZ48" s="25"/>
      <c r="FA48" s="25"/>
      <c r="FB48" s="25"/>
      <c r="FC48" s="25"/>
      <c r="FD48" s="25"/>
      <c r="FE48" s="25"/>
      <c r="FF48" s="25"/>
      <c r="FG48" s="25"/>
      <c r="FH48" s="25"/>
      <c r="FI48" s="25"/>
      <c r="FJ48" s="25"/>
      <c r="FK48" s="25"/>
      <c r="FL48" s="25"/>
      <c r="FM48" s="25"/>
      <c r="FN48" s="25"/>
      <c r="FO48" s="25"/>
      <c r="FP48" s="25"/>
      <c r="FQ48" s="25"/>
      <c r="FR48" s="25"/>
      <c r="FS48" s="25"/>
      <c r="FT48" s="25"/>
      <c r="FU48" s="25"/>
      <c r="FV48" s="25"/>
      <c r="FW48" s="25"/>
      <c r="FX48" s="25"/>
      <c r="FY48" s="25"/>
      <c r="FZ48" s="25"/>
      <c r="GA48" s="25"/>
      <c r="GB48" s="25"/>
      <c r="GC48" s="25"/>
      <c r="GD48" s="25"/>
      <c r="GE48" s="25"/>
      <c r="GF48" s="25"/>
      <c r="GG48" s="25"/>
      <c r="GH48" s="25"/>
      <c r="GI48" s="25"/>
      <c r="GJ48" s="25"/>
      <c r="GK48" s="25"/>
      <c r="GL48" s="25"/>
      <c r="GM48" s="25"/>
      <c r="GN48" s="25"/>
      <c r="GO48" s="25"/>
      <c r="GP48" s="25"/>
      <c r="GQ48" s="25"/>
      <c r="GR48" s="25"/>
      <c r="GS48" s="25"/>
    </row>
    <row r="49">
      <c r="B49" s="57" t="s">
        <v>4648</v>
      </c>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25"/>
      <c r="FX49" s="25"/>
      <c r="FY49" s="25"/>
      <c r="FZ49" s="25"/>
      <c r="GA49" s="25"/>
      <c r="GB49" s="25"/>
      <c r="GC49" s="25"/>
      <c r="GD49" s="25"/>
      <c r="GE49" s="25"/>
      <c r="GF49" s="25"/>
      <c r="GG49" s="25"/>
      <c r="GH49" s="25"/>
      <c r="GI49" s="25"/>
      <c r="GJ49" s="25"/>
      <c r="GK49" s="25"/>
      <c r="GL49" s="25"/>
      <c r="GM49" s="25"/>
      <c r="GN49" s="25"/>
      <c r="GO49" s="25"/>
      <c r="GP49" s="25"/>
      <c r="GQ49" s="25"/>
      <c r="GR49" s="25"/>
      <c r="GS49" s="25"/>
    </row>
    <row r="50">
      <c r="B50" s="57" t="s">
        <v>4649</v>
      </c>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EW50" s="25"/>
      <c r="EX50" s="25"/>
      <c r="EY50" s="25"/>
      <c r="EZ50" s="25"/>
      <c r="FA50" s="25"/>
      <c r="FB50" s="25"/>
      <c r="FC50" s="25"/>
      <c r="FD50" s="25"/>
      <c r="FE50" s="25"/>
      <c r="FF50" s="25"/>
      <c r="FG50" s="25"/>
      <c r="FH50" s="25"/>
      <c r="FI50" s="25"/>
      <c r="FJ50" s="25"/>
      <c r="FK50" s="25"/>
      <c r="FL50" s="25"/>
      <c r="FM50" s="25"/>
      <c r="FN50" s="25"/>
      <c r="FO50" s="25"/>
      <c r="FP50" s="25"/>
      <c r="FQ50" s="25"/>
      <c r="FR50" s="25"/>
      <c r="FS50" s="25"/>
      <c r="FT50" s="25"/>
      <c r="FU50" s="25"/>
      <c r="FV50" s="25"/>
      <c r="FW50" s="25"/>
      <c r="FX50" s="25"/>
      <c r="FY50" s="25"/>
      <c r="FZ50" s="25"/>
      <c r="GA50" s="25"/>
      <c r="GB50" s="25"/>
      <c r="GC50" s="25"/>
      <c r="GD50" s="25"/>
      <c r="GE50" s="25"/>
      <c r="GF50" s="25"/>
      <c r="GG50" s="25"/>
      <c r="GH50" s="25"/>
      <c r="GI50" s="25"/>
      <c r="GJ50" s="25"/>
      <c r="GK50" s="25"/>
      <c r="GL50" s="25"/>
      <c r="GM50" s="25"/>
      <c r="GN50" s="25"/>
      <c r="GO50" s="25"/>
      <c r="GP50" s="25"/>
      <c r="GQ50" s="25"/>
      <c r="GR50" s="25"/>
      <c r="GS50" s="25"/>
    </row>
    <row r="51">
      <c r="B51" s="57" t="s">
        <v>4650</v>
      </c>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EW51" s="25"/>
      <c r="EX51" s="25"/>
      <c r="EY51" s="25"/>
      <c r="EZ51" s="25"/>
      <c r="FA51" s="25"/>
      <c r="FB51" s="25"/>
      <c r="FC51" s="25"/>
      <c r="FD51" s="25"/>
      <c r="FE51" s="25"/>
      <c r="FF51" s="25"/>
      <c r="FG51" s="25"/>
      <c r="FH51" s="25"/>
      <c r="FI51" s="25"/>
      <c r="FJ51" s="25"/>
      <c r="FK51" s="25"/>
      <c r="FL51" s="25"/>
      <c r="FM51" s="25"/>
      <c r="FN51" s="25"/>
      <c r="FO51" s="25"/>
      <c r="FP51" s="25"/>
      <c r="FQ51" s="25"/>
      <c r="FR51" s="25"/>
      <c r="FS51" s="25"/>
      <c r="FT51" s="25"/>
      <c r="FU51" s="25"/>
      <c r="FV51" s="25"/>
      <c r="FW51" s="25"/>
      <c r="FX51" s="25"/>
      <c r="FY51" s="25"/>
      <c r="FZ51" s="25"/>
      <c r="GA51" s="25"/>
      <c r="GB51" s="25"/>
      <c r="GC51" s="25"/>
      <c r="GD51" s="25"/>
      <c r="GE51" s="25"/>
      <c r="GF51" s="25"/>
      <c r="GG51" s="25"/>
      <c r="GH51" s="25"/>
      <c r="GI51" s="25"/>
      <c r="GJ51" s="25"/>
      <c r="GK51" s="25"/>
      <c r="GL51" s="25"/>
      <c r="GM51" s="25"/>
      <c r="GN51" s="25"/>
      <c r="GO51" s="25"/>
      <c r="GP51" s="25"/>
      <c r="GQ51" s="25"/>
      <c r="GR51" s="25"/>
      <c r="GS51" s="25"/>
    </row>
    <row r="52">
      <c r="B52" s="57" t="s">
        <v>4651</v>
      </c>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EW52" s="25"/>
      <c r="EX52" s="25"/>
      <c r="EY52" s="25"/>
      <c r="EZ52" s="25"/>
      <c r="FA52" s="25"/>
      <c r="FB52" s="25"/>
      <c r="FC52" s="25"/>
      <c r="FD52" s="25"/>
      <c r="FE52" s="25"/>
      <c r="FF52" s="25"/>
      <c r="FG52" s="25"/>
      <c r="FH52" s="25"/>
      <c r="FI52" s="25"/>
      <c r="FJ52" s="25"/>
      <c r="FK52" s="25"/>
      <c r="FL52" s="25"/>
      <c r="FM52" s="25"/>
      <c r="FN52" s="25"/>
      <c r="FO52" s="25"/>
      <c r="FP52" s="25"/>
      <c r="FQ52" s="25"/>
      <c r="FR52" s="25"/>
      <c r="FS52" s="25"/>
      <c r="FT52" s="25"/>
      <c r="FU52" s="25"/>
      <c r="FV52" s="25"/>
      <c r="FW52" s="25"/>
      <c r="FX52" s="25"/>
      <c r="FY52" s="25"/>
      <c r="FZ52" s="25"/>
      <c r="GA52" s="25"/>
      <c r="GB52" s="25"/>
      <c r="GC52" s="25"/>
      <c r="GD52" s="25"/>
      <c r="GE52" s="25"/>
      <c r="GF52" s="25"/>
      <c r="GG52" s="25"/>
      <c r="GH52" s="25"/>
      <c r="GI52" s="25"/>
      <c r="GJ52" s="25"/>
      <c r="GK52" s="25"/>
      <c r="GL52" s="25"/>
      <c r="GM52" s="25"/>
      <c r="GN52" s="25"/>
      <c r="GO52" s="25"/>
      <c r="GP52" s="25"/>
      <c r="GQ52" s="25"/>
      <c r="GR52" s="25"/>
      <c r="GS52" s="25"/>
    </row>
    <row r="53">
      <c r="B53" s="57" t="s">
        <v>4652</v>
      </c>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EW53" s="25"/>
      <c r="EX53" s="25"/>
      <c r="EY53" s="25"/>
      <c r="EZ53" s="25"/>
      <c r="FA53" s="25"/>
      <c r="FB53" s="25"/>
      <c r="FC53" s="25"/>
      <c r="FD53" s="25"/>
      <c r="FE53" s="25"/>
      <c r="FF53" s="25"/>
      <c r="FG53" s="25"/>
      <c r="FH53" s="25"/>
      <c r="FI53" s="25"/>
      <c r="FJ53" s="25"/>
      <c r="FK53" s="25"/>
      <c r="FL53" s="25"/>
      <c r="FM53" s="25"/>
      <c r="FN53" s="25"/>
      <c r="FO53" s="25"/>
      <c r="FP53" s="25"/>
      <c r="FQ53" s="25"/>
      <c r="FR53" s="25"/>
      <c r="FS53" s="25"/>
      <c r="FT53" s="25"/>
      <c r="FU53" s="25"/>
      <c r="FV53" s="25"/>
      <c r="FW53" s="25"/>
      <c r="FX53" s="25"/>
      <c r="FY53" s="25"/>
      <c r="FZ53" s="25"/>
      <c r="GA53" s="25"/>
      <c r="GB53" s="25"/>
      <c r="GC53" s="25"/>
      <c r="GD53" s="25"/>
      <c r="GE53" s="25"/>
      <c r="GF53" s="25"/>
      <c r="GG53" s="25"/>
      <c r="GH53" s="25"/>
      <c r="GI53" s="25"/>
      <c r="GJ53" s="25"/>
      <c r="GK53" s="25"/>
      <c r="GL53" s="25"/>
      <c r="GM53" s="25"/>
      <c r="GN53" s="25"/>
      <c r="GO53" s="25"/>
      <c r="GP53" s="25"/>
      <c r="GQ53" s="25"/>
      <c r="GR53" s="25"/>
      <c r="GS53" s="25"/>
    </row>
    <row r="54">
      <c r="B54" s="57" t="s">
        <v>4653</v>
      </c>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EW54" s="25"/>
      <c r="EX54" s="25"/>
      <c r="EY54" s="25"/>
      <c r="EZ54" s="25"/>
      <c r="FA54" s="25"/>
      <c r="FB54" s="25"/>
      <c r="FC54" s="25"/>
      <c r="FD54" s="25"/>
      <c r="FE54" s="25"/>
      <c r="FF54" s="25"/>
      <c r="FG54" s="25"/>
      <c r="FH54" s="25"/>
      <c r="FI54" s="25"/>
      <c r="FJ54" s="25"/>
      <c r="FK54" s="25"/>
      <c r="FL54" s="25"/>
      <c r="FM54" s="25"/>
      <c r="FN54" s="25"/>
      <c r="FO54" s="25"/>
      <c r="FP54" s="25"/>
      <c r="FQ54" s="25"/>
      <c r="FR54" s="25"/>
      <c r="FS54" s="25"/>
      <c r="FT54" s="25"/>
      <c r="FU54" s="25"/>
      <c r="FV54" s="25"/>
      <c r="FW54" s="25"/>
      <c r="FX54" s="25"/>
      <c r="FY54" s="25"/>
      <c r="FZ54" s="25"/>
      <c r="GA54" s="25"/>
      <c r="GB54" s="25"/>
      <c r="GC54" s="25"/>
      <c r="GD54" s="25"/>
      <c r="GE54" s="25"/>
      <c r="GF54" s="25"/>
      <c r="GG54" s="25"/>
      <c r="GH54" s="25"/>
      <c r="GI54" s="25"/>
      <c r="GJ54" s="25"/>
      <c r="GK54" s="25"/>
      <c r="GL54" s="25"/>
      <c r="GM54" s="25"/>
      <c r="GN54" s="25"/>
      <c r="GO54" s="25"/>
      <c r="GP54" s="25"/>
      <c r="GQ54" s="25"/>
      <c r="GR54" s="25"/>
      <c r="GS54" s="25"/>
    </row>
    <row r="55">
      <c r="B55" s="57" t="s">
        <v>4654</v>
      </c>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EW55" s="25"/>
      <c r="EX55" s="25"/>
      <c r="EY55" s="25"/>
      <c r="EZ55" s="25"/>
      <c r="FA55" s="25"/>
      <c r="FB55" s="25"/>
      <c r="FC55" s="25"/>
      <c r="FD55" s="25"/>
      <c r="FE55" s="25"/>
      <c r="FF55" s="25"/>
      <c r="FG55" s="25"/>
      <c r="FH55" s="25"/>
      <c r="FI55" s="25"/>
      <c r="FJ55" s="25"/>
      <c r="FK55" s="25"/>
      <c r="FL55" s="25"/>
      <c r="FM55" s="25"/>
      <c r="FN55" s="25"/>
      <c r="FO55" s="25"/>
      <c r="FP55" s="25"/>
      <c r="FQ55" s="25"/>
      <c r="FR55" s="25"/>
      <c r="FS55" s="25"/>
      <c r="FT55" s="25"/>
      <c r="FU55" s="25"/>
      <c r="FV55" s="25"/>
      <c r="FW55" s="25"/>
      <c r="FX55" s="25"/>
      <c r="FY55" s="25"/>
      <c r="FZ55" s="25"/>
      <c r="GA55" s="25"/>
      <c r="GB55" s="25"/>
      <c r="GC55" s="25"/>
      <c r="GD55" s="25"/>
      <c r="GE55" s="25"/>
      <c r="GF55" s="25"/>
      <c r="GG55" s="25"/>
      <c r="GH55" s="25"/>
      <c r="GI55" s="25"/>
      <c r="GJ55" s="25"/>
      <c r="GK55" s="25"/>
      <c r="GL55" s="25"/>
      <c r="GM55" s="25"/>
      <c r="GN55" s="25"/>
      <c r="GO55" s="25"/>
      <c r="GP55" s="25"/>
      <c r="GQ55" s="25"/>
      <c r="GR55" s="25"/>
      <c r="GS55" s="25"/>
    </row>
    <row r="56">
      <c r="B56" s="57" t="s">
        <v>4655</v>
      </c>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EW56" s="25"/>
      <c r="EX56" s="25"/>
      <c r="EY56" s="25"/>
      <c r="EZ56" s="25"/>
      <c r="FA56" s="25"/>
      <c r="FB56" s="25"/>
      <c r="FC56" s="25"/>
      <c r="FD56" s="25"/>
      <c r="FE56" s="25"/>
      <c r="FF56" s="25"/>
      <c r="FG56" s="25"/>
      <c r="FH56" s="25"/>
      <c r="FI56" s="25"/>
      <c r="FJ56" s="25"/>
      <c r="FK56" s="25"/>
      <c r="FL56" s="25"/>
      <c r="FM56" s="25"/>
      <c r="FN56" s="25"/>
      <c r="FO56" s="25"/>
      <c r="FP56" s="25"/>
      <c r="FQ56" s="25"/>
      <c r="FR56" s="25"/>
      <c r="FS56" s="25"/>
      <c r="FT56" s="25"/>
      <c r="FU56" s="25"/>
      <c r="FV56" s="25"/>
      <c r="FW56" s="25"/>
      <c r="FX56" s="25"/>
      <c r="FY56" s="25"/>
      <c r="FZ56" s="25"/>
      <c r="GA56" s="25"/>
      <c r="GB56" s="25"/>
      <c r="GC56" s="25"/>
      <c r="GD56" s="25"/>
      <c r="GE56" s="25"/>
      <c r="GF56" s="25"/>
      <c r="GG56" s="25"/>
      <c r="GH56" s="25"/>
      <c r="GI56" s="25"/>
      <c r="GJ56" s="25"/>
      <c r="GK56" s="25"/>
      <c r="GL56" s="25"/>
      <c r="GM56" s="25"/>
      <c r="GN56" s="25"/>
      <c r="GO56" s="25"/>
      <c r="GP56" s="25"/>
      <c r="GQ56" s="25"/>
      <c r="GR56" s="25"/>
      <c r="GS56" s="25"/>
    </row>
    <row r="57">
      <c r="B57" s="57" t="s">
        <v>4656</v>
      </c>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EW57" s="25"/>
      <c r="EX57" s="25"/>
      <c r="EY57" s="25"/>
      <c r="EZ57" s="25"/>
      <c r="FA57" s="25"/>
      <c r="FB57" s="25"/>
      <c r="FC57" s="25"/>
      <c r="FD57" s="25"/>
      <c r="FE57" s="25"/>
      <c r="FF57" s="25"/>
      <c r="FG57" s="25"/>
      <c r="FH57" s="25"/>
      <c r="FI57" s="25"/>
      <c r="FJ57" s="25"/>
      <c r="FK57" s="25"/>
      <c r="FL57" s="25"/>
      <c r="FM57" s="25"/>
      <c r="FN57" s="25"/>
      <c r="FO57" s="25"/>
      <c r="FP57" s="25"/>
      <c r="FQ57" s="25"/>
      <c r="FR57" s="25"/>
      <c r="FS57" s="25"/>
      <c r="FT57" s="25"/>
      <c r="FU57" s="25"/>
      <c r="FV57" s="25"/>
      <c r="FW57" s="25"/>
      <c r="FX57" s="25"/>
      <c r="FY57" s="25"/>
      <c r="FZ57" s="25"/>
      <c r="GA57" s="25"/>
      <c r="GB57" s="25"/>
      <c r="GC57" s="25"/>
      <c r="GD57" s="25"/>
      <c r="GE57" s="25"/>
      <c r="GF57" s="25"/>
      <c r="GG57" s="25"/>
      <c r="GH57" s="25"/>
      <c r="GI57" s="25"/>
      <c r="GJ57" s="25"/>
      <c r="GK57" s="25"/>
      <c r="GL57" s="25"/>
      <c r="GM57" s="25"/>
      <c r="GN57" s="25"/>
      <c r="GO57" s="25"/>
      <c r="GP57" s="25"/>
      <c r="GQ57" s="25"/>
      <c r="GR57" s="25"/>
      <c r="GS57" s="25"/>
    </row>
    <row r="58">
      <c r="B58" s="57" t="s">
        <v>4657</v>
      </c>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row>
    <row r="59">
      <c r="B59" s="57" t="s">
        <v>4658</v>
      </c>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row>
    <row r="60">
      <c r="B60" s="57" t="s">
        <v>4659</v>
      </c>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row>
    <row r="61">
      <c r="B61" s="57" t="s">
        <v>4660</v>
      </c>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row>
    <row r="62">
      <c r="B62" s="57" t="s">
        <v>4661</v>
      </c>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EW62" s="25"/>
      <c r="EX62" s="25"/>
      <c r="EY62" s="25"/>
      <c r="EZ62" s="25"/>
      <c r="FA62" s="25"/>
      <c r="FB62" s="25"/>
      <c r="FC62" s="25"/>
      <c r="FD62" s="25"/>
      <c r="FE62" s="25"/>
      <c r="FF62" s="25"/>
      <c r="FG62" s="25"/>
      <c r="FH62" s="25"/>
      <c r="FI62" s="25"/>
      <c r="FJ62" s="25"/>
      <c r="FK62" s="25"/>
      <c r="FL62" s="25"/>
      <c r="FM62" s="25"/>
      <c r="FN62" s="25"/>
      <c r="FO62" s="25"/>
      <c r="FP62" s="25"/>
      <c r="FQ62" s="25"/>
      <c r="FR62" s="25"/>
      <c r="FS62" s="25"/>
      <c r="FT62" s="25"/>
      <c r="FU62" s="25"/>
      <c r="FV62" s="25"/>
      <c r="FW62" s="25"/>
      <c r="FX62" s="25"/>
      <c r="FY62" s="25"/>
      <c r="FZ62" s="25"/>
      <c r="GA62" s="25"/>
      <c r="GB62" s="25"/>
      <c r="GC62" s="25"/>
      <c r="GD62" s="25"/>
      <c r="GE62" s="25"/>
      <c r="GF62" s="25"/>
      <c r="GG62" s="25"/>
      <c r="GH62" s="25"/>
      <c r="GI62" s="25"/>
      <c r="GJ62" s="25"/>
      <c r="GK62" s="25"/>
      <c r="GL62" s="25"/>
      <c r="GM62" s="25"/>
      <c r="GN62" s="25"/>
      <c r="GO62" s="25"/>
      <c r="GP62" s="25"/>
      <c r="GQ62" s="25"/>
      <c r="GR62" s="25"/>
      <c r="GS62" s="25"/>
    </row>
    <row r="63">
      <c r="B63" s="57" t="s">
        <v>4662</v>
      </c>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EW63" s="25"/>
      <c r="EX63" s="25"/>
      <c r="EY63" s="25"/>
      <c r="EZ63" s="25"/>
      <c r="FA63" s="25"/>
      <c r="FB63" s="25"/>
      <c r="FC63" s="25"/>
      <c r="FD63" s="25"/>
      <c r="FE63" s="25"/>
      <c r="FF63" s="25"/>
      <c r="FG63" s="25"/>
      <c r="FH63" s="25"/>
      <c r="FI63" s="25"/>
      <c r="FJ63" s="25"/>
      <c r="FK63" s="25"/>
      <c r="FL63" s="25"/>
      <c r="FM63" s="25"/>
      <c r="FN63" s="25"/>
      <c r="FO63" s="25"/>
      <c r="FP63" s="25"/>
      <c r="FQ63" s="25"/>
      <c r="FR63" s="25"/>
      <c r="FS63" s="25"/>
      <c r="FT63" s="25"/>
      <c r="FU63" s="25"/>
      <c r="FV63" s="25"/>
      <c r="FW63" s="25"/>
      <c r="FX63" s="25"/>
      <c r="FY63" s="25"/>
      <c r="FZ63" s="25"/>
      <c r="GA63" s="25"/>
      <c r="GB63" s="25"/>
      <c r="GC63" s="25"/>
      <c r="GD63" s="25"/>
      <c r="GE63" s="25"/>
      <c r="GF63" s="25"/>
      <c r="GG63" s="25"/>
      <c r="GH63" s="25"/>
      <c r="GI63" s="25"/>
      <c r="GJ63" s="25"/>
      <c r="GK63" s="25"/>
      <c r="GL63" s="25"/>
      <c r="GM63" s="25"/>
      <c r="GN63" s="25"/>
      <c r="GO63" s="25"/>
      <c r="GP63" s="25"/>
      <c r="GQ63" s="25"/>
      <c r="GR63" s="25"/>
      <c r="GS63" s="25"/>
    </row>
    <row r="64">
      <c r="B64" s="57" t="s">
        <v>4663</v>
      </c>
      <c r="BD64" s="139"/>
      <c r="BE64" s="139"/>
      <c r="BF64" s="139"/>
      <c r="BG64" s="139"/>
      <c r="BH64" s="139"/>
      <c r="BI64" s="139"/>
      <c r="BJ64" s="139"/>
      <c r="BK64" s="139"/>
      <c r="BL64" s="139"/>
      <c r="BM64" s="139"/>
      <c r="BN64" s="139"/>
      <c r="BO64" s="139"/>
      <c r="BP64" s="139"/>
      <c r="BQ64" s="139"/>
      <c r="BR64" s="139"/>
      <c r="BS64" s="139"/>
      <c r="BT64" s="139"/>
      <c r="BU64" s="139"/>
      <c r="BV64" s="139"/>
      <c r="BW64" s="139"/>
      <c r="BX64" s="139"/>
      <c r="BY64" s="139"/>
      <c r="BZ64" s="139"/>
      <c r="CA64" s="139"/>
      <c r="CB64" s="139"/>
      <c r="CC64" s="139"/>
      <c r="CD64" s="139"/>
      <c r="CE64" s="139"/>
      <c r="CF64" s="139"/>
      <c r="CG64" s="139"/>
      <c r="CH64" s="139"/>
      <c r="CI64" s="139"/>
      <c r="CJ64" s="139"/>
      <c r="CK64" s="139"/>
      <c r="CL64" s="139"/>
      <c r="CM64" s="139"/>
      <c r="CN64" s="139"/>
      <c r="CO64" s="139"/>
      <c r="CP64" s="139"/>
      <c r="CQ64" s="139"/>
      <c r="CR64" s="139"/>
      <c r="CS64" s="139"/>
      <c r="CT64" s="139"/>
      <c r="CU64" s="139"/>
      <c r="CV64" s="139"/>
      <c r="CW64" s="139"/>
      <c r="CX64" s="139"/>
      <c r="CY64" s="139"/>
      <c r="EW64" s="139"/>
      <c r="EX64" s="139"/>
      <c r="EY64" s="139"/>
      <c r="EZ64" s="139"/>
      <c r="FA64" s="139"/>
      <c r="FB64" s="139"/>
      <c r="FC64" s="139"/>
      <c r="FD64" s="139"/>
      <c r="FE64" s="139"/>
      <c r="FF64" s="139"/>
      <c r="FG64" s="139"/>
      <c r="FH64" s="139"/>
      <c r="FI64" s="139"/>
      <c r="FJ64" s="139"/>
      <c r="FK64" s="139"/>
      <c r="FL64" s="139"/>
      <c r="FM64" s="139"/>
      <c r="FN64" s="139"/>
      <c r="FO64" s="139"/>
      <c r="FP64" s="139"/>
      <c r="FQ64" s="139"/>
      <c r="FR64" s="139"/>
      <c r="FS64" s="139"/>
      <c r="FT64" s="139"/>
      <c r="FU64" s="139"/>
      <c r="FV64" s="139"/>
      <c r="FW64" s="139"/>
      <c r="FX64" s="139"/>
      <c r="FY64" s="139"/>
      <c r="FZ64" s="139"/>
      <c r="GA64" s="139"/>
      <c r="GB64" s="139"/>
      <c r="GC64" s="139"/>
      <c r="GD64" s="139"/>
      <c r="GE64" s="139"/>
      <c r="GF64" s="139"/>
      <c r="GG64" s="139"/>
      <c r="GH64" s="139"/>
      <c r="GI64" s="139"/>
      <c r="GJ64" s="139"/>
      <c r="GK64" s="139"/>
      <c r="GL64" s="139"/>
      <c r="GM64" s="139"/>
      <c r="GN64" s="139"/>
      <c r="GO64" s="139"/>
      <c r="GP64" s="139"/>
      <c r="GQ64" s="139"/>
      <c r="GR64" s="139"/>
      <c r="GS64" s="25"/>
    </row>
    <row r="65">
      <c r="B65" s="57" t="s">
        <v>4664</v>
      </c>
      <c r="BD65" s="139"/>
      <c r="BE65" s="139"/>
      <c r="BF65" s="139"/>
      <c r="BG65" s="139"/>
      <c r="BH65" s="139"/>
      <c r="BI65" s="139"/>
      <c r="BJ65" s="139"/>
      <c r="BK65" s="139"/>
      <c r="BL65" s="139"/>
      <c r="BM65" s="139"/>
      <c r="BN65" s="139"/>
      <c r="BO65" s="139"/>
      <c r="BP65" s="139"/>
      <c r="BQ65" s="139"/>
      <c r="BR65" s="139"/>
      <c r="BS65" s="139"/>
      <c r="BT65" s="139"/>
      <c r="BU65" s="139"/>
      <c r="BV65" s="139"/>
      <c r="BW65" s="139"/>
      <c r="BX65" s="139"/>
      <c r="BY65" s="139"/>
      <c r="BZ65" s="139"/>
      <c r="CA65" s="139"/>
      <c r="CB65" s="139"/>
      <c r="CC65" s="139"/>
      <c r="CD65" s="139"/>
      <c r="CE65" s="139"/>
      <c r="CF65" s="139"/>
      <c r="CG65" s="139"/>
      <c r="CH65" s="139"/>
      <c r="CI65" s="139"/>
      <c r="CJ65" s="139"/>
      <c r="CK65" s="139"/>
      <c r="CL65" s="139"/>
      <c r="CM65" s="139"/>
      <c r="CN65" s="139"/>
      <c r="CO65" s="139"/>
      <c r="CP65" s="139"/>
      <c r="CQ65" s="139"/>
      <c r="CR65" s="139"/>
      <c r="CS65" s="139"/>
      <c r="CT65" s="139"/>
      <c r="CU65" s="139"/>
      <c r="CV65" s="139"/>
      <c r="CW65" s="139"/>
      <c r="CX65" s="139"/>
      <c r="CY65" s="139"/>
      <c r="EW65" s="139"/>
      <c r="EX65" s="139"/>
      <c r="EY65" s="139"/>
      <c r="EZ65" s="139"/>
      <c r="FA65" s="139"/>
      <c r="FB65" s="139"/>
      <c r="FC65" s="139"/>
      <c r="FD65" s="139"/>
      <c r="FE65" s="139"/>
      <c r="FF65" s="139"/>
      <c r="FG65" s="139"/>
      <c r="FH65" s="139"/>
      <c r="FI65" s="139"/>
      <c r="FJ65" s="139"/>
      <c r="FK65" s="139"/>
      <c r="FL65" s="139"/>
      <c r="FM65" s="139"/>
      <c r="FN65" s="139"/>
      <c r="FO65" s="139"/>
      <c r="FP65" s="139"/>
      <c r="FQ65" s="139"/>
      <c r="FR65" s="139"/>
      <c r="FS65" s="139"/>
      <c r="FT65" s="139"/>
      <c r="FU65" s="139"/>
      <c r="FV65" s="139"/>
      <c r="FW65" s="139"/>
      <c r="FX65" s="139"/>
      <c r="FY65" s="139"/>
      <c r="FZ65" s="139"/>
      <c r="GA65" s="139"/>
      <c r="GB65" s="139"/>
      <c r="GC65" s="139"/>
      <c r="GD65" s="139"/>
      <c r="GE65" s="139"/>
      <c r="GF65" s="139"/>
      <c r="GG65" s="139"/>
      <c r="GH65" s="139"/>
      <c r="GI65" s="139"/>
      <c r="GJ65" s="139"/>
      <c r="GK65" s="139"/>
      <c r="GL65" s="139"/>
      <c r="GM65" s="139"/>
      <c r="GN65" s="139"/>
      <c r="GO65" s="139"/>
      <c r="GP65" s="139"/>
      <c r="GQ65" s="139"/>
      <c r="GR65" s="139"/>
      <c r="GS65" s="25"/>
    </row>
    <row r="66">
      <c r="B66" s="57" t="s">
        <v>4665</v>
      </c>
      <c r="BD66" s="139"/>
      <c r="BE66" s="139"/>
      <c r="BF66" s="139"/>
      <c r="BG66" s="139"/>
      <c r="BH66" s="25"/>
      <c r="BI66" s="25"/>
      <c r="BJ66" s="25"/>
      <c r="BK66" s="25"/>
      <c r="BL66" s="25"/>
      <c r="BM66" s="25"/>
      <c r="BN66" s="25"/>
      <c r="BO66" s="25"/>
      <c r="BP66" s="25"/>
      <c r="BQ66" s="25"/>
      <c r="BR66" s="25"/>
      <c r="BS66" s="25"/>
      <c r="BT66" s="139"/>
      <c r="BU66" s="139"/>
      <c r="BV66" s="139"/>
      <c r="BW66" s="139"/>
      <c r="BX66" s="25"/>
      <c r="BY66" s="25"/>
      <c r="BZ66" s="25"/>
      <c r="CA66" s="25"/>
      <c r="CB66" s="25"/>
      <c r="CC66" s="25"/>
      <c r="CD66" s="25"/>
      <c r="CE66" s="25"/>
      <c r="CF66" s="25"/>
      <c r="CG66" s="25"/>
      <c r="CH66" s="25"/>
      <c r="CI66" s="25"/>
      <c r="CJ66" s="139"/>
      <c r="CK66" s="139"/>
      <c r="CL66" s="139"/>
      <c r="CM66" s="139"/>
      <c r="CN66" s="25"/>
      <c r="CO66" s="25"/>
      <c r="CP66" s="25"/>
      <c r="CQ66" s="25"/>
      <c r="CR66" s="25"/>
      <c r="CS66" s="25"/>
      <c r="CT66" s="25"/>
      <c r="CU66" s="25"/>
      <c r="CV66" s="25"/>
      <c r="CW66" s="25"/>
      <c r="CX66" s="25"/>
      <c r="CY66" s="25"/>
      <c r="EW66" s="139"/>
      <c r="EX66" s="139"/>
      <c r="EY66" s="139"/>
      <c r="EZ66" s="139"/>
      <c r="FA66" s="25"/>
      <c r="FB66" s="25"/>
      <c r="FC66" s="25"/>
      <c r="FD66" s="25"/>
      <c r="FE66" s="25"/>
      <c r="FF66" s="25"/>
      <c r="FG66" s="25"/>
      <c r="FH66" s="25"/>
      <c r="FI66" s="25"/>
      <c r="FJ66" s="25"/>
      <c r="FK66" s="25"/>
      <c r="FL66" s="25"/>
      <c r="FM66" s="139"/>
      <c r="FN66" s="139"/>
      <c r="FO66" s="139"/>
      <c r="FP66" s="139"/>
      <c r="FQ66" s="25"/>
      <c r="FR66" s="25"/>
      <c r="FS66" s="25"/>
      <c r="FT66" s="25"/>
      <c r="FU66" s="25"/>
      <c r="FV66" s="25"/>
      <c r="FW66" s="25"/>
      <c r="FX66" s="25"/>
      <c r="FY66" s="25"/>
      <c r="FZ66" s="25"/>
      <c r="GA66" s="25"/>
      <c r="GB66" s="25"/>
      <c r="GC66" s="139"/>
      <c r="GD66" s="139"/>
      <c r="GE66" s="139"/>
      <c r="GF66" s="139"/>
      <c r="GG66" s="25"/>
      <c r="GH66" s="25"/>
      <c r="GI66" s="25"/>
      <c r="GJ66" s="25"/>
      <c r="GK66" s="25"/>
      <c r="GL66" s="25"/>
      <c r="GM66" s="25"/>
      <c r="GN66" s="25"/>
      <c r="GO66" s="25"/>
      <c r="GP66" s="25"/>
      <c r="GQ66" s="25"/>
      <c r="GR66" s="25"/>
      <c r="GS66" s="25"/>
    </row>
    <row r="67">
      <c r="B67" s="57" t="s">
        <v>4666</v>
      </c>
      <c r="BD67" s="139"/>
      <c r="BE67" s="139"/>
      <c r="BF67" s="139"/>
      <c r="BG67" s="139"/>
      <c r="BH67" s="139"/>
      <c r="BI67" s="139"/>
      <c r="BJ67" s="139"/>
      <c r="BK67" s="139"/>
      <c r="BL67" s="139"/>
      <c r="BM67" s="139"/>
      <c r="BN67" s="139"/>
      <c r="BO67" s="139"/>
      <c r="BP67" s="139"/>
      <c r="BQ67" s="139"/>
      <c r="BR67" s="139"/>
      <c r="BS67" s="139"/>
      <c r="BT67" s="139"/>
      <c r="BU67" s="139"/>
      <c r="BV67" s="139"/>
      <c r="BW67" s="139"/>
      <c r="BX67" s="139"/>
      <c r="BY67" s="139"/>
      <c r="BZ67" s="139"/>
      <c r="CA67" s="139"/>
      <c r="CB67" s="139"/>
      <c r="CC67" s="139"/>
      <c r="CD67" s="139"/>
      <c r="CE67" s="139"/>
      <c r="CF67" s="139"/>
      <c r="CG67" s="139"/>
      <c r="CH67" s="139"/>
      <c r="CI67" s="139"/>
      <c r="CJ67" s="139"/>
      <c r="CK67" s="139"/>
      <c r="CL67" s="139"/>
      <c r="CM67" s="139"/>
      <c r="CN67" s="139"/>
      <c r="CO67" s="139"/>
      <c r="CP67" s="139"/>
      <c r="CQ67" s="139"/>
      <c r="CR67" s="139"/>
      <c r="CS67" s="139"/>
      <c r="CT67" s="139"/>
      <c r="CU67" s="139"/>
      <c r="CV67" s="139"/>
      <c r="CW67" s="139"/>
      <c r="CX67" s="139"/>
      <c r="CY67" s="139"/>
      <c r="EW67" s="139"/>
      <c r="EX67" s="139"/>
      <c r="EY67" s="139"/>
      <c r="EZ67" s="139"/>
      <c r="FA67" s="139"/>
      <c r="FB67" s="139"/>
      <c r="FC67" s="139"/>
      <c r="FD67" s="139"/>
      <c r="FE67" s="139"/>
      <c r="FF67" s="139"/>
      <c r="FG67" s="139"/>
      <c r="FH67" s="139"/>
      <c r="FI67" s="139"/>
      <c r="FJ67" s="139"/>
      <c r="FK67" s="139"/>
      <c r="FL67" s="139"/>
      <c r="FM67" s="139"/>
      <c r="FN67" s="139"/>
      <c r="FO67" s="139"/>
      <c r="FP67" s="139"/>
      <c r="FQ67" s="139"/>
      <c r="FR67" s="139"/>
      <c r="FS67" s="139"/>
      <c r="FT67" s="139"/>
      <c r="FU67" s="139"/>
      <c r="FV67" s="139"/>
      <c r="FW67" s="139"/>
      <c r="FX67" s="139"/>
      <c r="FY67" s="139"/>
      <c r="FZ67" s="139"/>
      <c r="GA67" s="139"/>
      <c r="GB67" s="139"/>
      <c r="GC67" s="139"/>
      <c r="GD67" s="139"/>
      <c r="GE67" s="139"/>
      <c r="GF67" s="139"/>
      <c r="GG67" s="139"/>
      <c r="GH67" s="139"/>
      <c r="GI67" s="139"/>
      <c r="GJ67" s="139"/>
      <c r="GK67" s="139"/>
      <c r="GL67" s="139"/>
      <c r="GM67" s="139"/>
      <c r="GN67" s="139"/>
      <c r="GO67" s="139"/>
      <c r="GP67" s="139"/>
      <c r="GQ67" s="139"/>
      <c r="GR67" s="139"/>
      <c r="GS67" s="25"/>
    </row>
    <row r="68">
      <c r="B68" s="57" t="s">
        <v>4667</v>
      </c>
      <c r="BD68" s="139"/>
      <c r="BE68" s="139"/>
      <c r="BF68" s="139"/>
      <c r="BG68" s="139"/>
      <c r="BH68" s="139"/>
      <c r="BI68" s="139"/>
      <c r="BJ68" s="139"/>
      <c r="BK68" s="139"/>
      <c r="BL68" s="139"/>
      <c r="BM68" s="139"/>
      <c r="BN68" s="139"/>
      <c r="BO68" s="139"/>
      <c r="BP68" s="139"/>
      <c r="BQ68" s="139"/>
      <c r="BR68" s="139"/>
      <c r="BS68" s="139"/>
      <c r="BT68" s="139"/>
      <c r="BU68" s="139"/>
      <c r="BV68" s="139"/>
      <c r="BW68" s="139"/>
      <c r="BX68" s="139"/>
      <c r="BY68" s="139"/>
      <c r="BZ68" s="139"/>
      <c r="CA68" s="139"/>
      <c r="CB68" s="139"/>
      <c r="CC68" s="139"/>
      <c r="CD68" s="139"/>
      <c r="CE68" s="139"/>
      <c r="CF68" s="139"/>
      <c r="CG68" s="139"/>
      <c r="CH68" s="139"/>
      <c r="CI68" s="139"/>
      <c r="CJ68" s="139"/>
      <c r="CK68" s="139"/>
      <c r="CL68" s="139"/>
      <c r="CM68" s="139"/>
      <c r="CN68" s="139"/>
      <c r="CO68" s="139"/>
      <c r="CP68" s="139"/>
      <c r="CQ68" s="139"/>
      <c r="CR68" s="139"/>
      <c r="CS68" s="139"/>
      <c r="CT68" s="139"/>
      <c r="CU68" s="139"/>
      <c r="CV68" s="139"/>
      <c r="CW68" s="139"/>
      <c r="CX68" s="139"/>
      <c r="CY68" s="139"/>
      <c r="EW68" s="139"/>
      <c r="EX68" s="139"/>
      <c r="EY68" s="139"/>
      <c r="EZ68" s="139"/>
      <c r="FA68" s="139"/>
      <c r="FB68" s="139"/>
      <c r="FC68" s="139"/>
      <c r="FD68" s="139"/>
      <c r="FE68" s="139"/>
      <c r="FF68" s="139"/>
      <c r="FG68" s="139"/>
      <c r="FH68" s="139"/>
      <c r="FI68" s="139"/>
      <c r="FJ68" s="139"/>
      <c r="FK68" s="139"/>
      <c r="FL68" s="139"/>
      <c r="FM68" s="139"/>
      <c r="FN68" s="139"/>
      <c r="FO68" s="139"/>
      <c r="FP68" s="139"/>
      <c r="FQ68" s="139"/>
      <c r="FR68" s="139"/>
      <c r="FS68" s="139"/>
      <c r="FT68" s="139"/>
      <c r="FU68" s="139"/>
      <c r="FV68" s="139"/>
      <c r="FW68" s="139"/>
      <c r="FX68" s="139"/>
      <c r="FY68" s="139"/>
      <c r="FZ68" s="139"/>
      <c r="GA68" s="139"/>
      <c r="GB68" s="139"/>
      <c r="GC68" s="139"/>
      <c r="GD68" s="139"/>
      <c r="GE68" s="139"/>
      <c r="GF68" s="139"/>
      <c r="GG68" s="139"/>
      <c r="GH68" s="139"/>
      <c r="GI68" s="139"/>
      <c r="GJ68" s="139"/>
      <c r="GK68" s="139"/>
      <c r="GL68" s="139"/>
      <c r="GM68" s="139"/>
      <c r="GN68" s="139"/>
      <c r="GO68" s="139"/>
      <c r="GP68" s="139"/>
      <c r="GQ68" s="139"/>
      <c r="GR68" s="139"/>
      <c r="GS68" s="25"/>
    </row>
    <row r="69">
      <c r="B69" s="57" t="s">
        <v>4668</v>
      </c>
      <c r="BD69" s="139"/>
      <c r="BE69" s="139"/>
      <c r="BF69" s="139"/>
      <c r="BG69" s="139"/>
      <c r="BH69" s="139"/>
      <c r="BI69" s="139"/>
      <c r="BJ69" s="139"/>
      <c r="BK69" s="139"/>
      <c r="BL69" s="139"/>
      <c r="BM69" s="139"/>
      <c r="BN69" s="139"/>
      <c r="BO69" s="139"/>
      <c r="BP69" s="139"/>
      <c r="BQ69" s="139"/>
      <c r="BR69" s="139"/>
      <c r="BS69" s="139"/>
      <c r="BT69" s="139"/>
      <c r="BU69" s="139"/>
      <c r="BV69" s="139"/>
      <c r="BW69" s="139"/>
      <c r="BX69" s="139"/>
      <c r="BY69" s="139"/>
      <c r="BZ69" s="139"/>
      <c r="CA69" s="139"/>
      <c r="CB69" s="139"/>
      <c r="CC69" s="139"/>
      <c r="CD69" s="139"/>
      <c r="CE69" s="139"/>
      <c r="CF69" s="139"/>
      <c r="CG69" s="139"/>
      <c r="CH69" s="139"/>
      <c r="CI69" s="139"/>
      <c r="CJ69" s="139"/>
      <c r="CK69" s="139"/>
      <c r="CL69" s="139"/>
      <c r="CM69" s="139"/>
      <c r="CN69" s="139"/>
      <c r="CO69" s="139"/>
      <c r="CP69" s="139"/>
      <c r="CQ69" s="139"/>
      <c r="CR69" s="139"/>
      <c r="CS69" s="139"/>
      <c r="CT69" s="139"/>
      <c r="CU69" s="139"/>
      <c r="CV69" s="139"/>
      <c r="CW69" s="139"/>
      <c r="CX69" s="139"/>
      <c r="CY69" s="139"/>
      <c r="EW69" s="139"/>
      <c r="EX69" s="139"/>
      <c r="EY69" s="139"/>
      <c r="EZ69" s="139"/>
      <c r="FA69" s="139"/>
      <c r="FB69" s="139"/>
      <c r="FC69" s="139"/>
      <c r="FD69" s="139"/>
      <c r="FE69" s="139"/>
      <c r="FF69" s="139"/>
      <c r="FG69" s="139"/>
      <c r="FH69" s="139"/>
      <c r="FI69" s="139"/>
      <c r="FJ69" s="139"/>
      <c r="FK69" s="139"/>
      <c r="FL69" s="139"/>
      <c r="FM69" s="139"/>
      <c r="FN69" s="139"/>
      <c r="FO69" s="139"/>
      <c r="FP69" s="139"/>
      <c r="FQ69" s="139"/>
      <c r="FR69" s="139"/>
      <c r="FS69" s="139"/>
      <c r="FT69" s="139"/>
      <c r="FU69" s="139"/>
      <c r="FV69" s="139"/>
      <c r="FW69" s="139"/>
      <c r="FX69" s="139"/>
      <c r="FY69" s="139"/>
      <c r="FZ69" s="139"/>
      <c r="GA69" s="139"/>
      <c r="GB69" s="139"/>
      <c r="GC69" s="139"/>
      <c r="GD69" s="139"/>
      <c r="GE69" s="139"/>
      <c r="GF69" s="139"/>
      <c r="GG69" s="139"/>
      <c r="GH69" s="139"/>
      <c r="GI69" s="139"/>
      <c r="GJ69" s="139"/>
      <c r="GK69" s="139"/>
      <c r="GL69" s="139"/>
      <c r="GM69" s="139"/>
      <c r="GN69" s="139"/>
      <c r="GO69" s="139"/>
      <c r="GP69" s="139"/>
      <c r="GQ69" s="139"/>
      <c r="GR69" s="139"/>
      <c r="GS69" s="25"/>
    </row>
    <row r="70">
      <c r="B70" s="57" t="s">
        <v>4669</v>
      </c>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EW70" s="25"/>
      <c r="EX70" s="25"/>
      <c r="EY70" s="25"/>
      <c r="EZ70" s="25"/>
      <c r="FA70" s="25"/>
      <c r="FB70" s="25"/>
      <c r="FC70" s="25"/>
      <c r="FD70" s="25"/>
      <c r="FE70" s="25"/>
      <c r="FF70" s="25"/>
      <c r="FG70" s="25"/>
      <c r="FH70" s="25"/>
      <c r="FI70" s="25"/>
      <c r="FJ70" s="25"/>
      <c r="FK70" s="25"/>
      <c r="FL70" s="25"/>
      <c r="FM70" s="25"/>
      <c r="FN70" s="25"/>
      <c r="FO70" s="25"/>
      <c r="FP70" s="25"/>
      <c r="FQ70" s="25"/>
      <c r="FR70" s="25"/>
      <c r="FS70" s="25"/>
      <c r="FT70" s="25"/>
      <c r="FU70" s="25"/>
      <c r="FV70" s="25"/>
      <c r="FW70" s="25"/>
      <c r="FX70" s="25"/>
      <c r="FY70" s="25"/>
      <c r="FZ70" s="25"/>
      <c r="GA70" s="25"/>
      <c r="GB70" s="25"/>
      <c r="GC70" s="25"/>
      <c r="GD70" s="25"/>
      <c r="GE70" s="25"/>
      <c r="GF70" s="25"/>
      <c r="GG70" s="25"/>
      <c r="GH70" s="25"/>
      <c r="GI70" s="25"/>
      <c r="GJ70" s="25"/>
      <c r="GK70" s="25"/>
      <c r="GL70" s="25"/>
      <c r="GM70" s="25"/>
      <c r="GN70" s="25"/>
      <c r="GO70" s="25"/>
      <c r="GP70" s="25"/>
      <c r="GQ70" s="25"/>
      <c r="GR70" s="25"/>
      <c r="GS70" s="25"/>
    </row>
    <row r="71">
      <c r="B71" s="57" t="s">
        <v>4670</v>
      </c>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EW71" s="25"/>
      <c r="EX71" s="25"/>
      <c r="EY71" s="25"/>
      <c r="EZ71" s="25"/>
      <c r="FA71" s="25"/>
      <c r="FB71" s="25"/>
      <c r="FC71" s="25"/>
      <c r="FD71" s="25"/>
      <c r="FE71" s="25"/>
      <c r="FF71" s="25"/>
      <c r="FG71" s="25"/>
      <c r="FH71" s="25"/>
      <c r="FI71" s="25"/>
      <c r="FJ71" s="25"/>
      <c r="FK71" s="25"/>
      <c r="FL71" s="25"/>
      <c r="FM71" s="25"/>
      <c r="FN71" s="25"/>
      <c r="FO71" s="25"/>
      <c r="FP71" s="25"/>
      <c r="FQ71" s="25"/>
      <c r="FR71" s="25"/>
      <c r="FS71" s="25"/>
      <c r="FT71" s="25"/>
      <c r="FU71" s="25"/>
      <c r="FV71" s="25"/>
      <c r="FW71" s="25"/>
      <c r="FX71" s="25"/>
      <c r="FY71" s="25"/>
      <c r="FZ71" s="25"/>
      <c r="GA71" s="25"/>
      <c r="GB71" s="25"/>
      <c r="GC71" s="25"/>
      <c r="GD71" s="25"/>
      <c r="GE71" s="25"/>
      <c r="GF71" s="25"/>
      <c r="GG71" s="25"/>
      <c r="GH71" s="25"/>
      <c r="GI71" s="25"/>
      <c r="GJ71" s="25"/>
      <c r="GK71" s="25"/>
      <c r="GL71" s="25"/>
      <c r="GM71" s="25"/>
      <c r="GN71" s="25"/>
      <c r="GO71" s="25"/>
      <c r="GP71" s="25"/>
      <c r="GQ71" s="25"/>
      <c r="GR71" s="25"/>
      <c r="GS71" s="25"/>
    </row>
    <row r="72">
      <c r="B72" s="57" t="s">
        <v>4671</v>
      </c>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EW72" s="25"/>
      <c r="EX72" s="25"/>
      <c r="EY72" s="25"/>
      <c r="EZ72" s="25"/>
      <c r="FA72" s="25"/>
      <c r="FB72" s="25"/>
      <c r="FC72" s="25"/>
      <c r="FD72" s="25"/>
      <c r="FE72" s="25"/>
      <c r="FF72" s="25"/>
      <c r="FG72" s="25"/>
      <c r="FH72" s="25"/>
      <c r="FI72" s="25"/>
      <c r="FJ72" s="25"/>
      <c r="FK72" s="25"/>
      <c r="FL72" s="25"/>
      <c r="FM72" s="25"/>
      <c r="FN72" s="25"/>
      <c r="FO72" s="25"/>
      <c r="FP72" s="25"/>
      <c r="FQ72" s="25"/>
      <c r="FR72" s="25"/>
      <c r="FS72" s="25"/>
      <c r="FT72" s="25"/>
      <c r="FU72" s="25"/>
      <c r="FV72" s="25"/>
      <c r="FW72" s="25"/>
      <c r="FX72" s="25"/>
      <c r="FY72" s="25"/>
      <c r="FZ72" s="25"/>
      <c r="GA72" s="25"/>
      <c r="GB72" s="25"/>
      <c r="GC72" s="25"/>
      <c r="GD72" s="25"/>
      <c r="GE72" s="25"/>
      <c r="GF72" s="25"/>
      <c r="GG72" s="25"/>
      <c r="GH72" s="25"/>
      <c r="GI72" s="25"/>
      <c r="GJ72" s="25"/>
      <c r="GK72" s="25"/>
      <c r="GL72" s="25"/>
      <c r="GM72" s="25"/>
      <c r="GN72" s="25"/>
      <c r="GO72" s="25"/>
      <c r="GP72" s="25"/>
      <c r="GQ72" s="25"/>
      <c r="GR72" s="25"/>
      <c r="GS72" s="25"/>
    </row>
    <row r="73">
      <c r="B73" s="57" t="s">
        <v>4672</v>
      </c>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EW73" s="25"/>
      <c r="EX73" s="25"/>
      <c r="EY73" s="25"/>
      <c r="EZ73" s="25"/>
      <c r="FA73" s="25"/>
      <c r="FB73" s="25"/>
      <c r="FC73" s="25"/>
      <c r="FD73" s="25"/>
      <c r="FE73" s="25"/>
      <c r="FF73" s="25"/>
      <c r="FG73" s="25"/>
      <c r="FH73" s="25"/>
      <c r="FI73" s="25"/>
      <c r="FJ73" s="25"/>
      <c r="FK73" s="25"/>
      <c r="FL73" s="25"/>
      <c r="FM73" s="25"/>
      <c r="FN73" s="25"/>
      <c r="FO73" s="25"/>
      <c r="FP73" s="25"/>
      <c r="FQ73" s="25"/>
      <c r="FR73" s="25"/>
      <c r="FS73" s="25"/>
      <c r="FT73" s="25"/>
      <c r="FU73" s="25"/>
      <c r="FV73" s="25"/>
      <c r="FW73" s="25"/>
      <c r="FX73" s="25"/>
      <c r="FY73" s="25"/>
      <c r="FZ73" s="25"/>
      <c r="GA73" s="25"/>
      <c r="GB73" s="25"/>
      <c r="GC73" s="25"/>
      <c r="GD73" s="25"/>
      <c r="GE73" s="25"/>
      <c r="GF73" s="25"/>
      <c r="GG73" s="25"/>
      <c r="GH73" s="25"/>
      <c r="GI73" s="25"/>
      <c r="GJ73" s="25"/>
      <c r="GK73" s="25"/>
      <c r="GL73" s="25"/>
      <c r="GM73" s="25"/>
      <c r="GN73" s="25"/>
      <c r="GO73" s="25"/>
      <c r="GP73" s="25"/>
      <c r="GQ73" s="25"/>
      <c r="GR73" s="25"/>
      <c r="GS73" s="25"/>
    </row>
    <row r="74">
      <c r="B74" s="57" t="s">
        <v>4673</v>
      </c>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EW74" s="25"/>
      <c r="EX74" s="25"/>
      <c r="EY74" s="25"/>
      <c r="EZ74" s="25"/>
      <c r="FA74" s="25"/>
      <c r="FB74" s="25"/>
      <c r="FC74" s="25"/>
      <c r="FD74" s="25"/>
      <c r="FE74" s="25"/>
      <c r="FF74" s="25"/>
      <c r="FG74" s="25"/>
      <c r="FH74" s="25"/>
      <c r="FI74" s="25"/>
      <c r="FJ74" s="25"/>
      <c r="FK74" s="25"/>
      <c r="FL74" s="25"/>
      <c r="FM74" s="25"/>
      <c r="FN74" s="25"/>
      <c r="FO74" s="25"/>
      <c r="FP74" s="25"/>
      <c r="FQ74" s="25"/>
      <c r="FR74" s="25"/>
      <c r="FS74" s="25"/>
      <c r="FT74" s="25"/>
      <c r="FU74" s="25"/>
      <c r="FV74" s="25"/>
      <c r="FW74" s="25"/>
      <c r="FX74" s="25"/>
      <c r="FY74" s="25"/>
      <c r="FZ74" s="25"/>
      <c r="GA74" s="25"/>
      <c r="GB74" s="25"/>
      <c r="GC74" s="25"/>
      <c r="GD74" s="25"/>
      <c r="GE74" s="25"/>
      <c r="GF74" s="25"/>
      <c r="GG74" s="25"/>
      <c r="GH74" s="25"/>
      <c r="GI74" s="25"/>
      <c r="GJ74" s="25"/>
      <c r="GK74" s="25"/>
      <c r="GL74" s="25"/>
      <c r="GM74" s="25"/>
      <c r="GN74" s="25"/>
      <c r="GO74" s="25"/>
      <c r="GP74" s="25"/>
      <c r="GQ74" s="25"/>
      <c r="GR74" s="25"/>
      <c r="GS74" s="25"/>
    </row>
    <row r="75">
      <c r="B75" s="57" t="s">
        <v>4674</v>
      </c>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EW75" s="25"/>
      <c r="EX75" s="25"/>
      <c r="EY75" s="25"/>
      <c r="EZ75" s="25"/>
      <c r="FA75" s="25"/>
      <c r="FB75" s="25"/>
      <c r="FC75" s="25"/>
      <c r="FD75" s="25"/>
      <c r="FE75" s="25"/>
      <c r="FF75" s="25"/>
      <c r="FG75" s="25"/>
      <c r="FH75" s="25"/>
      <c r="FI75" s="25"/>
      <c r="FJ75" s="25"/>
      <c r="FK75" s="25"/>
      <c r="FL75" s="25"/>
      <c r="FM75" s="25"/>
      <c r="FN75" s="25"/>
      <c r="FO75" s="25"/>
      <c r="FP75" s="25"/>
      <c r="FQ75" s="25"/>
      <c r="FR75" s="25"/>
      <c r="FS75" s="25"/>
      <c r="FT75" s="25"/>
      <c r="FU75" s="25"/>
      <c r="FV75" s="25"/>
      <c r="FW75" s="25"/>
      <c r="FX75" s="25"/>
      <c r="FY75" s="25"/>
      <c r="FZ75" s="25"/>
      <c r="GA75" s="25"/>
      <c r="GB75" s="25"/>
      <c r="GC75" s="25"/>
      <c r="GD75" s="25"/>
      <c r="GE75" s="25"/>
      <c r="GF75" s="25"/>
      <c r="GG75" s="25"/>
      <c r="GH75" s="25"/>
      <c r="GI75" s="25"/>
      <c r="GJ75" s="25"/>
      <c r="GK75" s="25"/>
      <c r="GL75" s="25"/>
      <c r="GM75" s="25"/>
      <c r="GN75" s="25"/>
      <c r="GO75" s="25"/>
      <c r="GP75" s="25"/>
      <c r="GQ75" s="25"/>
      <c r="GR75" s="25"/>
      <c r="GS75" s="25"/>
    </row>
    <row r="76">
      <c r="B76" s="57" t="s">
        <v>4675</v>
      </c>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EW76" s="25"/>
      <c r="EX76" s="25"/>
      <c r="EY76" s="25"/>
      <c r="EZ76" s="25"/>
      <c r="FA76" s="25"/>
      <c r="FB76" s="25"/>
      <c r="FC76" s="25"/>
      <c r="FD76" s="25"/>
      <c r="FE76" s="25"/>
      <c r="FF76" s="25"/>
      <c r="FG76" s="25"/>
      <c r="FH76" s="25"/>
      <c r="FI76" s="25"/>
      <c r="FJ76" s="25"/>
      <c r="FK76" s="25"/>
      <c r="FL76" s="25"/>
      <c r="FM76" s="25"/>
      <c r="FN76" s="25"/>
      <c r="FO76" s="25"/>
      <c r="FP76" s="25"/>
      <c r="FQ76" s="25"/>
      <c r="FR76" s="25"/>
      <c r="FS76" s="25"/>
      <c r="FT76" s="25"/>
      <c r="FU76" s="25"/>
      <c r="FV76" s="25"/>
      <c r="FW76" s="25"/>
      <c r="FX76" s="25"/>
      <c r="FY76" s="25"/>
      <c r="FZ76" s="25"/>
      <c r="GA76" s="25"/>
      <c r="GB76" s="25"/>
      <c r="GC76" s="25"/>
      <c r="GD76" s="25"/>
      <c r="GE76" s="25"/>
      <c r="GF76" s="25"/>
      <c r="GG76" s="25"/>
      <c r="GH76" s="25"/>
      <c r="GI76" s="25"/>
      <c r="GJ76" s="25"/>
      <c r="GK76" s="25"/>
      <c r="GL76" s="25"/>
      <c r="GM76" s="25"/>
      <c r="GN76" s="25"/>
      <c r="GO76" s="25"/>
      <c r="GP76" s="25"/>
      <c r="GQ76" s="25"/>
      <c r="GR76" s="25"/>
      <c r="GS76" s="25"/>
    </row>
    <row r="77">
      <c r="B77" s="57" t="s">
        <v>4676</v>
      </c>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EW77" s="25"/>
      <c r="EX77" s="25"/>
      <c r="EY77" s="25"/>
      <c r="EZ77" s="25"/>
      <c r="FA77" s="25"/>
      <c r="FB77" s="25"/>
      <c r="FC77" s="25"/>
      <c r="FD77" s="25"/>
      <c r="FE77" s="25"/>
      <c r="FF77" s="25"/>
      <c r="FG77" s="25"/>
      <c r="FH77" s="25"/>
      <c r="FI77" s="25"/>
      <c r="FJ77" s="25"/>
      <c r="FK77" s="25"/>
      <c r="FL77" s="25"/>
      <c r="FM77" s="25"/>
      <c r="FN77" s="25"/>
      <c r="FO77" s="25"/>
      <c r="FP77" s="25"/>
      <c r="FQ77" s="25"/>
      <c r="FR77" s="25"/>
      <c r="FS77" s="25"/>
      <c r="FT77" s="25"/>
      <c r="FU77" s="25"/>
      <c r="FV77" s="25"/>
      <c r="FW77" s="25"/>
      <c r="FX77" s="25"/>
      <c r="FY77" s="25"/>
      <c r="FZ77" s="25"/>
      <c r="GA77" s="25"/>
      <c r="GB77" s="25"/>
      <c r="GC77" s="25"/>
      <c r="GD77" s="25"/>
      <c r="GE77" s="25"/>
      <c r="GF77" s="25"/>
      <c r="GG77" s="25"/>
      <c r="GH77" s="25"/>
      <c r="GI77" s="25"/>
      <c r="GJ77" s="25"/>
      <c r="GK77" s="25"/>
      <c r="GL77" s="25"/>
      <c r="GM77" s="25"/>
      <c r="GN77" s="25"/>
      <c r="GO77" s="25"/>
      <c r="GP77" s="25"/>
      <c r="GQ77" s="25"/>
      <c r="GR77" s="25"/>
      <c r="GS77" s="25"/>
    </row>
    <row r="78">
      <c r="B78" s="57" t="s">
        <v>4677</v>
      </c>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EW78" s="25"/>
      <c r="EX78" s="25"/>
      <c r="EY78" s="25"/>
      <c r="EZ78" s="25"/>
      <c r="FA78" s="25"/>
      <c r="FB78" s="25"/>
      <c r="FC78" s="25"/>
      <c r="FD78" s="25"/>
      <c r="FE78" s="25"/>
      <c r="FF78" s="25"/>
      <c r="FG78" s="25"/>
      <c r="FH78" s="25"/>
      <c r="FI78" s="25"/>
      <c r="FJ78" s="25"/>
      <c r="FK78" s="25"/>
      <c r="FL78" s="25"/>
      <c r="FM78" s="25"/>
      <c r="FN78" s="25"/>
      <c r="FO78" s="25"/>
      <c r="FP78" s="25"/>
      <c r="FQ78" s="25"/>
      <c r="FR78" s="25"/>
      <c r="FS78" s="25"/>
      <c r="FT78" s="25"/>
      <c r="FU78" s="25"/>
      <c r="FV78" s="25"/>
      <c r="FW78" s="25"/>
      <c r="FX78" s="25"/>
      <c r="FY78" s="25"/>
      <c r="FZ78" s="25"/>
      <c r="GA78" s="25"/>
      <c r="GB78" s="25"/>
      <c r="GC78" s="25"/>
      <c r="GD78" s="25"/>
      <c r="GE78" s="25"/>
      <c r="GF78" s="25"/>
      <c r="GG78" s="25"/>
      <c r="GH78" s="25"/>
      <c r="GI78" s="25"/>
      <c r="GJ78" s="25"/>
      <c r="GK78" s="25"/>
      <c r="GL78" s="25"/>
      <c r="GM78" s="25"/>
      <c r="GN78" s="25"/>
      <c r="GO78" s="25"/>
      <c r="GP78" s="25"/>
      <c r="GQ78" s="25"/>
      <c r="GR78" s="25"/>
      <c r="GS78" s="25"/>
    </row>
    <row r="79">
      <c r="B79" s="57" t="s">
        <v>4678</v>
      </c>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EW79" s="25"/>
      <c r="EX79" s="25"/>
      <c r="EY79" s="25"/>
      <c r="EZ79" s="25"/>
      <c r="FA79" s="25"/>
      <c r="FB79" s="25"/>
      <c r="FC79" s="25"/>
      <c r="FD79" s="25"/>
      <c r="FE79" s="25"/>
      <c r="FF79" s="25"/>
      <c r="FG79" s="25"/>
      <c r="FH79" s="25"/>
      <c r="FI79" s="25"/>
      <c r="FJ79" s="25"/>
      <c r="FK79" s="25"/>
      <c r="FL79" s="25"/>
      <c r="FM79" s="25"/>
      <c r="FN79" s="25"/>
      <c r="FO79" s="25"/>
      <c r="FP79" s="25"/>
      <c r="FQ79" s="25"/>
      <c r="FR79" s="25"/>
      <c r="FS79" s="25"/>
      <c r="FT79" s="25"/>
      <c r="FU79" s="25"/>
      <c r="FV79" s="25"/>
      <c r="FW79" s="25"/>
      <c r="FX79" s="25"/>
      <c r="FY79" s="25"/>
      <c r="FZ79" s="25"/>
      <c r="GA79" s="25"/>
      <c r="GB79" s="25"/>
      <c r="GC79" s="25"/>
      <c r="GD79" s="25"/>
      <c r="GE79" s="25"/>
      <c r="GF79" s="25"/>
      <c r="GG79" s="25"/>
      <c r="GH79" s="25"/>
      <c r="GI79" s="25"/>
      <c r="GJ79" s="25"/>
      <c r="GK79" s="25"/>
      <c r="GL79" s="25"/>
      <c r="GM79" s="25"/>
      <c r="GN79" s="25"/>
      <c r="GO79" s="25"/>
      <c r="GP79" s="25"/>
      <c r="GQ79" s="25"/>
      <c r="GR79" s="25"/>
      <c r="GS79" s="25"/>
    </row>
    <row r="80">
      <c r="B80" s="57" t="s">
        <v>4679</v>
      </c>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EW80" s="25"/>
      <c r="EX80" s="25"/>
      <c r="EY80" s="25"/>
      <c r="EZ80" s="25"/>
      <c r="FA80" s="25"/>
      <c r="FB80" s="25"/>
      <c r="FC80" s="25"/>
      <c r="FD80" s="25"/>
      <c r="FE80" s="25"/>
      <c r="FF80" s="25"/>
      <c r="FG80" s="25"/>
      <c r="FH80" s="25"/>
      <c r="FI80" s="25"/>
      <c r="FJ80" s="25"/>
      <c r="FK80" s="25"/>
      <c r="FL80" s="25"/>
      <c r="FM80" s="25"/>
      <c r="FN80" s="25"/>
      <c r="FO80" s="25"/>
      <c r="FP80" s="25"/>
      <c r="FQ80" s="25"/>
      <c r="FR80" s="25"/>
      <c r="FS80" s="25"/>
      <c r="FT80" s="25"/>
      <c r="FU80" s="25"/>
      <c r="FV80" s="25"/>
      <c r="FW80" s="25"/>
      <c r="FX80" s="25"/>
      <c r="FY80" s="25"/>
      <c r="FZ80" s="25"/>
      <c r="GA80" s="25"/>
      <c r="GB80" s="25"/>
      <c r="GC80" s="25"/>
      <c r="GD80" s="25"/>
      <c r="GE80" s="25"/>
      <c r="GF80" s="25"/>
      <c r="GG80" s="25"/>
      <c r="GH80" s="25"/>
      <c r="GI80" s="25"/>
      <c r="GJ80" s="25"/>
      <c r="GK80" s="25"/>
      <c r="GL80" s="25"/>
      <c r="GM80" s="25"/>
      <c r="GN80" s="25"/>
      <c r="GO80" s="25"/>
      <c r="GP80" s="25"/>
      <c r="GQ80" s="25"/>
      <c r="GR80" s="25"/>
      <c r="GS80" s="25"/>
    </row>
    <row r="81">
      <c r="B81" s="57" t="s">
        <v>4680</v>
      </c>
      <c r="BD81" s="139"/>
      <c r="BE81" s="139"/>
      <c r="BF81" s="139"/>
      <c r="BG81" s="139"/>
      <c r="BH81" s="139"/>
      <c r="BI81" s="139"/>
      <c r="BJ81" s="139"/>
      <c r="BK81" s="139"/>
      <c r="BL81" s="139"/>
      <c r="BM81" s="139"/>
      <c r="BN81" s="139"/>
      <c r="BO81" s="139"/>
      <c r="BP81" s="139"/>
      <c r="BQ81" s="139"/>
      <c r="BR81" s="139"/>
      <c r="BS81" s="139"/>
      <c r="BT81" s="139"/>
      <c r="BU81" s="139"/>
      <c r="BV81" s="139"/>
      <c r="BW81" s="139"/>
      <c r="BX81" s="139"/>
      <c r="BY81" s="139"/>
      <c r="BZ81" s="139"/>
      <c r="CA81" s="139"/>
      <c r="CB81" s="139"/>
      <c r="CC81" s="139"/>
      <c r="CD81" s="139"/>
      <c r="CE81" s="139"/>
      <c r="CF81" s="139"/>
      <c r="CG81" s="139"/>
      <c r="CH81" s="139"/>
      <c r="CI81" s="139"/>
      <c r="CJ81" s="139"/>
      <c r="CK81" s="139"/>
      <c r="CL81" s="139"/>
      <c r="CM81" s="139"/>
      <c r="CN81" s="139"/>
      <c r="CO81" s="139"/>
      <c r="CP81" s="139"/>
      <c r="CQ81" s="139"/>
      <c r="CR81" s="139"/>
      <c r="CS81" s="139"/>
      <c r="CT81" s="139"/>
      <c r="CU81" s="139"/>
      <c r="CV81" s="139"/>
      <c r="CW81" s="139"/>
      <c r="CX81" s="139"/>
      <c r="CY81" s="139"/>
      <c r="EW81" s="139"/>
      <c r="EX81" s="139"/>
      <c r="EY81" s="139"/>
      <c r="EZ81" s="139"/>
      <c r="FA81" s="139"/>
      <c r="FB81" s="139"/>
      <c r="FC81" s="139"/>
      <c r="FD81" s="139"/>
      <c r="FE81" s="139"/>
      <c r="FF81" s="139"/>
      <c r="FG81" s="139"/>
      <c r="FH81" s="139"/>
      <c r="FI81" s="139"/>
      <c r="FJ81" s="139"/>
      <c r="FK81" s="139"/>
      <c r="FL81" s="139"/>
      <c r="FM81" s="139"/>
      <c r="FN81" s="139"/>
      <c r="FO81" s="139"/>
      <c r="FP81" s="139"/>
      <c r="FQ81" s="139"/>
      <c r="FR81" s="139"/>
      <c r="FS81" s="139"/>
      <c r="FT81" s="139"/>
      <c r="FU81" s="139"/>
      <c r="FV81" s="139"/>
      <c r="FW81" s="139"/>
      <c r="FX81" s="139"/>
      <c r="FY81" s="139"/>
      <c r="FZ81" s="139"/>
      <c r="GA81" s="139"/>
      <c r="GB81" s="139"/>
      <c r="GC81" s="139"/>
      <c r="GD81" s="139"/>
      <c r="GE81" s="139"/>
      <c r="GF81" s="139"/>
      <c r="GG81" s="139"/>
      <c r="GH81" s="139"/>
      <c r="GI81" s="139"/>
      <c r="GJ81" s="139"/>
      <c r="GK81" s="139"/>
      <c r="GL81" s="139"/>
      <c r="GM81" s="139"/>
      <c r="GN81" s="139"/>
      <c r="GO81" s="139"/>
      <c r="GP81" s="139"/>
      <c r="GQ81" s="139"/>
      <c r="GR81" s="139"/>
      <c r="GS81" s="25"/>
    </row>
    <row r="82">
      <c r="B82" s="57" t="s">
        <v>4681</v>
      </c>
      <c r="BD82" s="139"/>
      <c r="BE82" s="139"/>
      <c r="BF82" s="139"/>
      <c r="BG82" s="139"/>
      <c r="BH82" s="139"/>
      <c r="BI82" s="139"/>
      <c r="BJ82" s="139"/>
      <c r="BK82" s="139"/>
      <c r="BL82" s="139"/>
      <c r="BM82" s="139"/>
      <c r="BN82" s="139"/>
      <c r="BO82" s="139"/>
      <c r="BP82" s="139"/>
      <c r="BQ82" s="139"/>
      <c r="BR82" s="139"/>
      <c r="BS82" s="139"/>
      <c r="BT82" s="139"/>
      <c r="BU82" s="139"/>
      <c r="BV82" s="139"/>
      <c r="BW82" s="139"/>
      <c r="BX82" s="139"/>
      <c r="BY82" s="139"/>
      <c r="BZ82" s="139"/>
      <c r="CA82" s="139"/>
      <c r="CB82" s="139"/>
      <c r="CC82" s="139"/>
      <c r="CD82" s="139"/>
      <c r="CE82" s="139"/>
      <c r="CF82" s="139"/>
      <c r="CG82" s="139"/>
      <c r="CH82" s="139"/>
      <c r="CI82" s="139"/>
      <c r="CJ82" s="139"/>
      <c r="CK82" s="139"/>
      <c r="CL82" s="139"/>
      <c r="CM82" s="139"/>
      <c r="CN82" s="139"/>
      <c r="CO82" s="139"/>
      <c r="CP82" s="139"/>
      <c r="CQ82" s="139"/>
      <c r="CR82" s="139"/>
      <c r="CS82" s="139"/>
      <c r="CT82" s="139"/>
      <c r="CU82" s="139"/>
      <c r="CV82" s="139"/>
      <c r="CW82" s="139"/>
      <c r="CX82" s="139"/>
      <c r="CY82" s="139"/>
      <c r="EW82" s="139"/>
      <c r="EX82" s="139"/>
      <c r="EY82" s="139"/>
      <c r="EZ82" s="139"/>
      <c r="FA82" s="139"/>
      <c r="FB82" s="139"/>
      <c r="FC82" s="139"/>
      <c r="FD82" s="139"/>
      <c r="FE82" s="139"/>
      <c r="FF82" s="139"/>
      <c r="FG82" s="139"/>
      <c r="FH82" s="139"/>
      <c r="FI82" s="139"/>
      <c r="FJ82" s="139"/>
      <c r="FK82" s="139"/>
      <c r="FL82" s="139"/>
      <c r="FM82" s="139"/>
      <c r="FN82" s="139"/>
      <c r="FO82" s="139"/>
      <c r="FP82" s="139"/>
      <c r="FQ82" s="139"/>
      <c r="FR82" s="139"/>
      <c r="FS82" s="139"/>
      <c r="FT82" s="139"/>
      <c r="FU82" s="139"/>
      <c r="FV82" s="139"/>
      <c r="FW82" s="139"/>
      <c r="FX82" s="139"/>
      <c r="FY82" s="139"/>
      <c r="FZ82" s="139"/>
      <c r="GA82" s="139"/>
      <c r="GB82" s="139"/>
      <c r="GC82" s="139"/>
      <c r="GD82" s="139"/>
      <c r="GE82" s="139"/>
      <c r="GF82" s="139"/>
      <c r="GG82" s="139"/>
      <c r="GH82" s="139"/>
      <c r="GI82" s="139"/>
      <c r="GJ82" s="139"/>
      <c r="GK82" s="139"/>
      <c r="GL82" s="139"/>
      <c r="GM82" s="139"/>
      <c r="GN82" s="139"/>
      <c r="GO82" s="139"/>
      <c r="GP82" s="139"/>
      <c r="GQ82" s="139"/>
      <c r="GR82" s="139"/>
      <c r="GS82" s="25"/>
    </row>
    <row r="83">
      <c r="B83" s="57" t="s">
        <v>4682</v>
      </c>
      <c r="BD83" s="139"/>
      <c r="BE83" s="139"/>
      <c r="BF83" s="139"/>
      <c r="BG83" s="139"/>
      <c r="BH83" s="139"/>
      <c r="BI83" s="139"/>
      <c r="BJ83" s="139"/>
      <c r="BK83" s="139"/>
      <c r="BL83" s="139"/>
      <c r="BM83" s="139"/>
      <c r="BN83" s="139"/>
      <c r="BO83" s="139"/>
      <c r="BP83" s="139"/>
      <c r="BQ83" s="139"/>
      <c r="BR83" s="139"/>
      <c r="BS83" s="139"/>
      <c r="BT83" s="139"/>
      <c r="BU83" s="139"/>
      <c r="BV83" s="139"/>
      <c r="BW83" s="139"/>
      <c r="BX83" s="139"/>
      <c r="BY83" s="139"/>
      <c r="BZ83" s="139"/>
      <c r="CA83" s="139"/>
      <c r="CB83" s="139"/>
      <c r="CC83" s="139"/>
      <c r="CD83" s="139"/>
      <c r="CE83" s="139"/>
      <c r="CF83" s="139"/>
      <c r="CG83" s="139"/>
      <c r="CH83" s="139"/>
      <c r="CI83" s="139"/>
      <c r="CJ83" s="139"/>
      <c r="CK83" s="139"/>
      <c r="CL83" s="139"/>
      <c r="CM83" s="139"/>
      <c r="CN83" s="139"/>
      <c r="CO83" s="139"/>
      <c r="CP83" s="139"/>
      <c r="CQ83" s="139"/>
      <c r="CR83" s="139"/>
      <c r="CS83" s="139"/>
      <c r="CT83" s="139"/>
      <c r="CU83" s="139"/>
      <c r="CV83" s="139"/>
      <c r="CW83" s="139"/>
      <c r="CX83" s="139"/>
      <c r="CY83" s="139"/>
      <c r="EW83" s="139"/>
      <c r="EX83" s="139"/>
      <c r="EY83" s="139"/>
      <c r="EZ83" s="139"/>
      <c r="FA83" s="139"/>
      <c r="FB83" s="139"/>
      <c r="FC83" s="139"/>
      <c r="FD83" s="139"/>
      <c r="FE83" s="139"/>
      <c r="FF83" s="139"/>
      <c r="FG83" s="139"/>
      <c r="FH83" s="139"/>
      <c r="FI83" s="139"/>
      <c r="FJ83" s="139"/>
      <c r="FK83" s="139"/>
      <c r="FL83" s="139"/>
      <c r="FM83" s="139"/>
      <c r="FN83" s="139"/>
      <c r="FO83" s="139"/>
      <c r="FP83" s="139"/>
      <c r="FQ83" s="139"/>
      <c r="FR83" s="139"/>
      <c r="FS83" s="139"/>
      <c r="FT83" s="139"/>
      <c r="FU83" s="139"/>
      <c r="FV83" s="139"/>
      <c r="FW83" s="139"/>
      <c r="FX83" s="139"/>
      <c r="FY83" s="139"/>
      <c r="FZ83" s="139"/>
      <c r="GA83" s="139"/>
      <c r="GB83" s="139"/>
      <c r="GC83" s="139"/>
      <c r="GD83" s="139"/>
      <c r="GE83" s="139"/>
      <c r="GF83" s="139"/>
      <c r="GG83" s="139"/>
      <c r="GH83" s="139"/>
      <c r="GI83" s="139"/>
      <c r="GJ83" s="139"/>
      <c r="GK83" s="139"/>
      <c r="GL83" s="139"/>
      <c r="GM83" s="139"/>
      <c r="GN83" s="139"/>
      <c r="GO83" s="139"/>
      <c r="GP83" s="139"/>
      <c r="GQ83" s="139"/>
      <c r="GR83" s="139"/>
      <c r="GS83" s="25"/>
    </row>
    <row r="84">
      <c r="B84" s="57" t="s">
        <v>4683</v>
      </c>
      <c r="BD84" s="139"/>
      <c r="BE84" s="139"/>
      <c r="BF84" s="139"/>
      <c r="BG84" s="139"/>
      <c r="BH84" s="139"/>
      <c r="BI84" s="139"/>
      <c r="BJ84" s="139"/>
      <c r="BK84" s="139"/>
      <c r="BL84" s="139"/>
      <c r="BM84" s="139"/>
      <c r="BN84" s="139"/>
      <c r="BO84" s="139"/>
      <c r="BP84" s="139"/>
      <c r="BQ84" s="139"/>
      <c r="BR84" s="139"/>
      <c r="BS84" s="139"/>
      <c r="BT84" s="139"/>
      <c r="BU84" s="139"/>
      <c r="BV84" s="139"/>
      <c r="BW84" s="139"/>
      <c r="BX84" s="139"/>
      <c r="BY84" s="139"/>
      <c r="BZ84" s="139"/>
      <c r="CA84" s="139"/>
      <c r="CB84" s="139"/>
      <c r="CC84" s="139"/>
      <c r="CD84" s="139"/>
      <c r="CE84" s="139"/>
      <c r="CF84" s="139"/>
      <c r="CG84" s="139"/>
      <c r="CH84" s="139"/>
      <c r="CI84" s="139"/>
      <c r="CJ84" s="139"/>
      <c r="CK84" s="139"/>
      <c r="CL84" s="139"/>
      <c r="CM84" s="139"/>
      <c r="CN84" s="139"/>
      <c r="CO84" s="139"/>
      <c r="CP84" s="139"/>
      <c r="CQ84" s="139"/>
      <c r="CR84" s="139"/>
      <c r="CS84" s="139"/>
      <c r="CT84" s="139"/>
      <c r="CU84" s="139"/>
      <c r="CV84" s="139"/>
      <c r="CW84" s="139"/>
      <c r="CX84" s="139"/>
      <c r="CY84" s="139"/>
      <c r="EW84" s="139"/>
      <c r="EX84" s="139"/>
      <c r="EY84" s="139"/>
      <c r="EZ84" s="139"/>
      <c r="FA84" s="139"/>
      <c r="FB84" s="139"/>
      <c r="FC84" s="139"/>
      <c r="FD84" s="139"/>
      <c r="FE84" s="139"/>
      <c r="FF84" s="139"/>
      <c r="FG84" s="139"/>
      <c r="FH84" s="139"/>
      <c r="FI84" s="139"/>
      <c r="FJ84" s="139"/>
      <c r="FK84" s="139"/>
      <c r="FL84" s="139"/>
      <c r="FM84" s="139"/>
      <c r="FN84" s="139"/>
      <c r="FO84" s="139"/>
      <c r="FP84" s="139"/>
      <c r="FQ84" s="139"/>
      <c r="FR84" s="139"/>
      <c r="FS84" s="139"/>
      <c r="FT84" s="139"/>
      <c r="FU84" s="139"/>
      <c r="FV84" s="139"/>
      <c r="FW84" s="139"/>
      <c r="FX84" s="139"/>
      <c r="FY84" s="139"/>
      <c r="FZ84" s="139"/>
      <c r="GA84" s="139"/>
      <c r="GB84" s="139"/>
      <c r="GC84" s="139"/>
      <c r="GD84" s="139"/>
      <c r="GE84" s="139"/>
      <c r="GF84" s="139"/>
      <c r="GG84" s="139"/>
      <c r="GH84" s="139"/>
      <c r="GI84" s="139"/>
      <c r="GJ84" s="139"/>
      <c r="GK84" s="139"/>
      <c r="GL84" s="139"/>
      <c r="GM84" s="139"/>
      <c r="GN84" s="139"/>
      <c r="GO84" s="139"/>
      <c r="GP84" s="139"/>
      <c r="GQ84" s="139"/>
      <c r="GR84" s="139"/>
      <c r="GS84" s="25"/>
    </row>
    <row r="85">
      <c r="B85" s="57" t="s">
        <v>4684</v>
      </c>
      <c r="BD85" s="139"/>
      <c r="BE85" s="139"/>
      <c r="BF85" s="139"/>
      <c r="BG85" s="139"/>
      <c r="BH85" s="139"/>
      <c r="BI85" s="139"/>
      <c r="BJ85" s="139"/>
      <c r="BK85" s="139"/>
      <c r="BL85" s="139"/>
      <c r="BM85" s="139"/>
      <c r="BN85" s="139"/>
      <c r="BO85" s="139"/>
      <c r="BP85" s="139"/>
      <c r="BQ85" s="139"/>
      <c r="BR85" s="139"/>
      <c r="BS85" s="139"/>
      <c r="BT85" s="139"/>
      <c r="BU85" s="139"/>
      <c r="BV85" s="139"/>
      <c r="BW85" s="139"/>
      <c r="BX85" s="139"/>
      <c r="BY85" s="139"/>
      <c r="BZ85" s="139"/>
      <c r="CA85" s="139"/>
      <c r="CB85" s="139"/>
      <c r="CC85" s="139"/>
      <c r="CD85" s="139"/>
      <c r="CE85" s="139"/>
      <c r="CF85" s="139"/>
      <c r="CG85" s="139"/>
      <c r="CH85" s="139"/>
      <c r="CI85" s="139"/>
      <c r="CJ85" s="139"/>
      <c r="CK85" s="139"/>
      <c r="CL85" s="139"/>
      <c r="CM85" s="139"/>
      <c r="CN85" s="139"/>
      <c r="CO85" s="139"/>
      <c r="CP85" s="139"/>
      <c r="CQ85" s="139"/>
      <c r="CR85" s="139"/>
      <c r="CS85" s="139"/>
      <c r="CT85" s="139"/>
      <c r="CU85" s="139"/>
      <c r="CV85" s="139"/>
      <c r="CW85" s="139"/>
      <c r="CX85" s="139"/>
      <c r="CY85" s="139"/>
      <c r="EW85" s="139"/>
      <c r="EX85" s="139"/>
      <c r="EY85" s="139"/>
      <c r="EZ85" s="139"/>
      <c r="FA85" s="139"/>
      <c r="FB85" s="139"/>
      <c r="FC85" s="139"/>
      <c r="FD85" s="139"/>
      <c r="FE85" s="139"/>
      <c r="FF85" s="139"/>
      <c r="FG85" s="139"/>
      <c r="FH85" s="139"/>
      <c r="FI85" s="139"/>
      <c r="FJ85" s="139"/>
      <c r="FK85" s="139"/>
      <c r="FL85" s="139"/>
      <c r="FM85" s="139"/>
      <c r="FN85" s="139"/>
      <c r="FO85" s="139"/>
      <c r="FP85" s="139"/>
      <c r="FQ85" s="139"/>
      <c r="FR85" s="139"/>
      <c r="FS85" s="139"/>
      <c r="FT85" s="139"/>
      <c r="FU85" s="139"/>
      <c r="FV85" s="139"/>
      <c r="FW85" s="139"/>
      <c r="FX85" s="139"/>
      <c r="FY85" s="139"/>
      <c r="FZ85" s="139"/>
      <c r="GA85" s="139"/>
      <c r="GB85" s="139"/>
      <c r="GC85" s="139"/>
      <c r="GD85" s="139"/>
      <c r="GE85" s="139"/>
      <c r="GF85" s="139"/>
      <c r="GG85" s="139"/>
      <c r="GH85" s="139"/>
      <c r="GI85" s="139"/>
      <c r="GJ85" s="139"/>
      <c r="GK85" s="139"/>
      <c r="GL85" s="139"/>
      <c r="GM85" s="139"/>
      <c r="GN85" s="139"/>
      <c r="GO85" s="139"/>
      <c r="GP85" s="139"/>
      <c r="GQ85" s="139"/>
      <c r="GR85" s="139"/>
      <c r="GS85" s="25"/>
    </row>
    <row r="86">
      <c r="B86" s="57" t="s">
        <v>4685</v>
      </c>
      <c r="BD86" s="139"/>
      <c r="BE86" s="139"/>
      <c r="BF86" s="139"/>
      <c r="BG86" s="139"/>
      <c r="BH86" s="139"/>
      <c r="BI86" s="139"/>
      <c r="BJ86" s="139"/>
      <c r="BK86" s="139"/>
      <c r="BL86" s="139"/>
      <c r="BM86" s="139"/>
      <c r="BN86" s="139"/>
      <c r="BO86" s="139"/>
      <c r="BP86" s="139"/>
      <c r="BQ86" s="139"/>
      <c r="BR86" s="139"/>
      <c r="BS86" s="139"/>
      <c r="BT86" s="139"/>
      <c r="BU86" s="139"/>
      <c r="BV86" s="139"/>
      <c r="BW86" s="139"/>
      <c r="BX86" s="139"/>
      <c r="BY86" s="139"/>
      <c r="BZ86" s="139"/>
      <c r="CA86" s="139"/>
      <c r="CB86" s="139"/>
      <c r="CC86" s="139"/>
      <c r="CD86" s="139"/>
      <c r="CE86" s="139"/>
      <c r="CF86" s="139"/>
      <c r="CG86" s="139"/>
      <c r="CH86" s="139"/>
      <c r="CI86" s="139"/>
      <c r="CJ86" s="139"/>
      <c r="CK86" s="139"/>
      <c r="CL86" s="139"/>
      <c r="CM86" s="139"/>
      <c r="CN86" s="139"/>
      <c r="CO86" s="139"/>
      <c r="CP86" s="139"/>
      <c r="CQ86" s="139"/>
      <c r="CR86" s="139"/>
      <c r="CS86" s="139"/>
      <c r="CT86" s="139"/>
      <c r="CU86" s="139"/>
      <c r="CV86" s="139"/>
      <c r="CW86" s="139"/>
      <c r="CX86" s="139"/>
      <c r="CY86" s="139"/>
      <c r="EW86" s="139"/>
      <c r="EX86" s="139"/>
      <c r="EY86" s="139"/>
      <c r="EZ86" s="139"/>
      <c r="FA86" s="139"/>
      <c r="FB86" s="139"/>
      <c r="FC86" s="139"/>
      <c r="FD86" s="139"/>
      <c r="FE86" s="139"/>
      <c r="FF86" s="139"/>
      <c r="FG86" s="139"/>
      <c r="FH86" s="139"/>
      <c r="FI86" s="139"/>
      <c r="FJ86" s="139"/>
      <c r="FK86" s="139"/>
      <c r="FL86" s="139"/>
      <c r="FM86" s="139"/>
      <c r="FN86" s="139"/>
      <c r="FO86" s="139"/>
      <c r="FP86" s="139"/>
      <c r="FQ86" s="139"/>
      <c r="FR86" s="139"/>
      <c r="FS86" s="139"/>
      <c r="FT86" s="139"/>
      <c r="FU86" s="139"/>
      <c r="FV86" s="139"/>
      <c r="FW86" s="139"/>
      <c r="FX86" s="139"/>
      <c r="FY86" s="139"/>
      <c r="FZ86" s="139"/>
      <c r="GA86" s="139"/>
      <c r="GB86" s="139"/>
      <c r="GC86" s="139"/>
      <c r="GD86" s="139"/>
      <c r="GE86" s="139"/>
      <c r="GF86" s="139"/>
      <c r="GG86" s="139"/>
      <c r="GH86" s="139"/>
      <c r="GI86" s="139"/>
      <c r="GJ86" s="139"/>
      <c r="GK86" s="139"/>
      <c r="GL86" s="139"/>
      <c r="GM86" s="139"/>
      <c r="GN86" s="139"/>
      <c r="GO86" s="139"/>
      <c r="GP86" s="139"/>
      <c r="GQ86" s="139"/>
      <c r="GR86" s="139"/>
      <c r="GS86" s="25"/>
    </row>
    <row r="87">
      <c r="B87" s="57" t="s">
        <v>4686</v>
      </c>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c r="GJ87" s="25"/>
      <c r="GK87" s="25"/>
      <c r="GL87" s="25"/>
      <c r="GM87" s="25"/>
      <c r="GN87" s="25"/>
      <c r="GO87" s="25"/>
      <c r="GP87" s="25"/>
      <c r="GQ87" s="25"/>
      <c r="GR87" s="25"/>
      <c r="GS87" s="25"/>
    </row>
    <row r="88">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row>
    <row r="89">
      <c r="B89" s="57" t="s">
        <v>4687</v>
      </c>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5"/>
      <c r="GG89" s="25"/>
      <c r="GH89" s="25"/>
      <c r="GI89" s="25"/>
      <c r="GJ89" s="25"/>
      <c r="GK89" s="25"/>
      <c r="GL89" s="25"/>
      <c r="GM89" s="25"/>
      <c r="GN89" s="25"/>
      <c r="GO89" s="25"/>
      <c r="GP89" s="25"/>
      <c r="GQ89" s="25"/>
      <c r="GR89" s="25"/>
      <c r="GS89" s="25"/>
    </row>
    <row r="90">
      <c r="B90" s="57" t="s">
        <v>4688</v>
      </c>
      <c r="BD90" s="139"/>
      <c r="BE90" s="139"/>
      <c r="BF90" s="139"/>
      <c r="BG90" s="139"/>
      <c r="BH90" s="139"/>
      <c r="BI90" s="139"/>
      <c r="BJ90" s="139"/>
      <c r="BK90" s="139"/>
      <c r="BL90" s="139"/>
      <c r="BM90" s="139"/>
      <c r="BN90" s="139"/>
      <c r="BO90" s="139"/>
      <c r="BP90" s="139"/>
      <c r="BQ90" s="139"/>
      <c r="BR90" s="139"/>
      <c r="BS90" s="139"/>
      <c r="BT90" s="139"/>
      <c r="BU90" s="139"/>
      <c r="BV90" s="139"/>
      <c r="BW90" s="139"/>
      <c r="BX90" s="139"/>
      <c r="BY90" s="139"/>
      <c r="BZ90" s="139"/>
      <c r="CA90" s="139"/>
      <c r="CB90" s="139"/>
      <c r="CC90" s="139"/>
      <c r="CD90" s="139"/>
      <c r="CE90" s="139"/>
      <c r="CF90" s="139"/>
      <c r="CG90" s="139"/>
      <c r="CH90" s="139"/>
      <c r="CI90" s="139"/>
      <c r="CJ90" s="139"/>
      <c r="CK90" s="139"/>
      <c r="CL90" s="139"/>
      <c r="CM90" s="139"/>
      <c r="CN90" s="139"/>
      <c r="CO90" s="139"/>
      <c r="CP90" s="139"/>
      <c r="CQ90" s="139"/>
      <c r="CR90" s="139"/>
      <c r="CS90" s="139"/>
      <c r="CT90" s="139"/>
      <c r="CU90" s="139"/>
      <c r="CV90" s="139"/>
      <c r="CW90" s="139"/>
      <c r="CX90" s="139"/>
      <c r="CY90" s="139"/>
      <c r="EW90" s="139"/>
      <c r="EX90" s="139"/>
      <c r="EY90" s="139"/>
      <c r="EZ90" s="139"/>
      <c r="FA90" s="139"/>
      <c r="FB90" s="139"/>
      <c r="FC90" s="139"/>
      <c r="FD90" s="139"/>
      <c r="FE90" s="139"/>
      <c r="FF90" s="139"/>
      <c r="FG90" s="139"/>
      <c r="FH90" s="139"/>
      <c r="FI90" s="139"/>
      <c r="FJ90" s="139"/>
      <c r="FK90" s="139"/>
      <c r="FL90" s="139"/>
      <c r="FM90" s="139"/>
      <c r="FN90" s="139"/>
      <c r="FO90" s="139"/>
      <c r="FP90" s="139"/>
      <c r="FQ90" s="139"/>
      <c r="FR90" s="139"/>
      <c r="FS90" s="139"/>
      <c r="FT90" s="139"/>
      <c r="FU90" s="139"/>
      <c r="FV90" s="139"/>
      <c r="FW90" s="139"/>
      <c r="FX90" s="139"/>
      <c r="FY90" s="139"/>
      <c r="FZ90" s="139"/>
      <c r="GA90" s="139"/>
      <c r="GB90" s="139"/>
      <c r="GC90" s="139"/>
      <c r="GD90" s="139"/>
      <c r="GE90" s="139"/>
      <c r="GF90" s="139"/>
      <c r="GG90" s="139"/>
      <c r="GH90" s="139"/>
      <c r="GI90" s="139"/>
      <c r="GJ90" s="139"/>
      <c r="GK90" s="139"/>
      <c r="GL90" s="139"/>
      <c r="GM90" s="139"/>
      <c r="GN90" s="139"/>
      <c r="GO90" s="139"/>
      <c r="GP90" s="139"/>
      <c r="GQ90" s="139"/>
      <c r="GR90" s="139"/>
      <c r="GS90" s="25"/>
    </row>
    <row r="91">
      <c r="B91" s="57" t="s">
        <v>4689</v>
      </c>
      <c r="BD91" s="139"/>
      <c r="BE91" s="139"/>
      <c r="BF91" s="139"/>
      <c r="BG91" s="139"/>
      <c r="BH91" s="139"/>
      <c r="BI91" s="139"/>
      <c r="BJ91" s="139"/>
      <c r="BK91" s="139"/>
      <c r="BL91" s="139"/>
      <c r="BM91" s="139"/>
      <c r="BN91" s="139"/>
      <c r="BO91" s="139"/>
      <c r="BP91" s="139"/>
      <c r="BQ91" s="139"/>
      <c r="BR91" s="25"/>
      <c r="BS91" s="25"/>
      <c r="BT91" s="139"/>
      <c r="BU91" s="139"/>
      <c r="BV91" s="139"/>
      <c r="BW91" s="139"/>
      <c r="BX91" s="139"/>
      <c r="BY91" s="139"/>
      <c r="BZ91" s="139"/>
      <c r="CA91" s="139"/>
      <c r="CB91" s="139"/>
      <c r="CC91" s="139"/>
      <c r="CD91" s="139"/>
      <c r="CE91" s="139"/>
      <c r="CF91" s="139"/>
      <c r="CG91" s="139"/>
      <c r="CH91" s="25"/>
      <c r="CI91" s="25"/>
      <c r="CJ91" s="139"/>
      <c r="CK91" s="139"/>
      <c r="CL91" s="139"/>
      <c r="CM91" s="139"/>
      <c r="CN91" s="139"/>
      <c r="CO91" s="139"/>
      <c r="CP91" s="139"/>
      <c r="CQ91" s="139"/>
      <c r="CR91" s="139"/>
      <c r="CS91" s="139"/>
      <c r="CT91" s="139"/>
      <c r="CU91" s="139"/>
      <c r="CV91" s="139"/>
      <c r="CW91" s="139"/>
      <c r="CX91" s="25"/>
      <c r="CY91" s="25"/>
      <c r="EW91" s="139"/>
      <c r="EX91" s="139"/>
      <c r="EY91" s="139"/>
      <c r="EZ91" s="139"/>
      <c r="FA91" s="139"/>
      <c r="FB91" s="139"/>
      <c r="FC91" s="139"/>
      <c r="FD91" s="139"/>
      <c r="FE91" s="139"/>
      <c r="FF91" s="139"/>
      <c r="FG91" s="139"/>
      <c r="FH91" s="139"/>
      <c r="FI91" s="139"/>
      <c r="FJ91" s="139"/>
      <c r="FK91" s="25"/>
      <c r="FL91" s="25"/>
      <c r="FM91" s="139"/>
      <c r="FN91" s="139"/>
      <c r="FO91" s="139"/>
      <c r="FP91" s="139"/>
      <c r="FQ91" s="139"/>
      <c r="FR91" s="139"/>
      <c r="FS91" s="139"/>
      <c r="FT91" s="139"/>
      <c r="FU91" s="139"/>
      <c r="FV91" s="139"/>
      <c r="FW91" s="139"/>
      <c r="FX91" s="139"/>
      <c r="FY91" s="139"/>
      <c r="FZ91" s="139"/>
      <c r="GA91" s="25"/>
      <c r="GB91" s="25"/>
      <c r="GC91" s="139"/>
      <c r="GD91" s="139"/>
      <c r="GE91" s="139"/>
      <c r="GF91" s="139"/>
      <c r="GG91" s="139"/>
      <c r="GH91" s="139"/>
      <c r="GI91" s="139"/>
      <c r="GJ91" s="139"/>
      <c r="GK91" s="139"/>
      <c r="GL91" s="139"/>
      <c r="GM91" s="139"/>
      <c r="GN91" s="139"/>
      <c r="GO91" s="139"/>
      <c r="GP91" s="139"/>
      <c r="GQ91" s="25"/>
      <c r="GR91" s="25"/>
      <c r="GS91" s="25"/>
    </row>
    <row r="92">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EW92" s="25"/>
      <c r="EX92" s="25"/>
      <c r="EY92" s="25"/>
      <c r="EZ92" s="25"/>
      <c r="FA92" s="25"/>
      <c r="FB92" s="25"/>
      <c r="FC92" s="25"/>
      <c r="FD92" s="25"/>
      <c r="FE92" s="25"/>
      <c r="FF92" s="25"/>
      <c r="FG92" s="25"/>
      <c r="FH92" s="25"/>
      <c r="FI92" s="25"/>
      <c r="FJ92" s="25"/>
      <c r="FK92" s="25"/>
      <c r="FL92" s="25"/>
      <c r="FM92" s="25"/>
      <c r="FN92" s="25"/>
      <c r="FO92" s="25"/>
      <c r="FP92" s="25"/>
      <c r="FQ92" s="25"/>
      <c r="FR92" s="25"/>
      <c r="FS92" s="25"/>
      <c r="FT92" s="25"/>
      <c r="FU92" s="25"/>
      <c r="FV92" s="25"/>
      <c r="FW92" s="25"/>
      <c r="FX92" s="25"/>
      <c r="FY92" s="25"/>
      <c r="FZ92" s="25"/>
      <c r="GA92" s="25"/>
      <c r="GB92" s="25"/>
      <c r="GC92" s="25"/>
      <c r="GD92" s="25"/>
      <c r="GE92" s="25"/>
      <c r="GF92" s="25"/>
      <c r="GG92" s="25"/>
      <c r="GH92" s="25"/>
      <c r="GI92" s="25"/>
      <c r="GJ92" s="25"/>
      <c r="GK92" s="25"/>
      <c r="GL92" s="25"/>
      <c r="GM92" s="25"/>
      <c r="GN92" s="25"/>
      <c r="GO92" s="25"/>
      <c r="GP92" s="25"/>
      <c r="GQ92" s="25"/>
      <c r="GR92" s="25"/>
      <c r="GS92" s="25"/>
    </row>
    <row r="93">
      <c r="B93" s="57" t="s">
        <v>4690</v>
      </c>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EW93" s="25"/>
      <c r="EX93" s="25"/>
      <c r="EY93" s="25"/>
      <c r="EZ93" s="25"/>
      <c r="FA93" s="25"/>
      <c r="FB93" s="25"/>
      <c r="FC93" s="25"/>
      <c r="FD93" s="25"/>
      <c r="FE93" s="25"/>
      <c r="FF93" s="25"/>
      <c r="FG93" s="25"/>
      <c r="FH93" s="25"/>
      <c r="FI93" s="25"/>
      <c r="FJ93" s="25"/>
      <c r="FK93" s="25"/>
      <c r="FL93" s="25"/>
      <c r="FM93" s="25"/>
      <c r="FN93" s="25"/>
      <c r="FO93" s="25"/>
      <c r="FP93" s="25"/>
      <c r="FQ93" s="25"/>
      <c r="FR93" s="25"/>
      <c r="FS93" s="25"/>
      <c r="FT93" s="25"/>
      <c r="FU93" s="25"/>
      <c r="FV93" s="25"/>
      <c r="FW93" s="25"/>
      <c r="FX93" s="25"/>
      <c r="FY93" s="25"/>
      <c r="FZ93" s="25"/>
      <c r="GA93" s="25"/>
      <c r="GB93" s="25"/>
      <c r="GC93" s="25"/>
      <c r="GD93" s="25"/>
      <c r="GE93" s="25"/>
      <c r="GF93" s="25"/>
      <c r="GG93" s="25"/>
      <c r="GH93" s="25"/>
      <c r="GI93" s="25"/>
      <c r="GJ93" s="25"/>
      <c r="GK93" s="25"/>
      <c r="GL93" s="25"/>
      <c r="GM93" s="25"/>
      <c r="GN93" s="25"/>
      <c r="GO93" s="25"/>
      <c r="GP93" s="25"/>
      <c r="GQ93" s="25"/>
      <c r="GR93" s="25"/>
      <c r="GS93" s="25"/>
    </row>
    <row r="94">
      <c r="B94" s="57" t="s">
        <v>4691</v>
      </c>
      <c r="BD94" s="139"/>
      <c r="BE94" s="139"/>
      <c r="BF94" s="139"/>
      <c r="BG94" s="139"/>
      <c r="BH94" s="139"/>
      <c r="BI94" s="139"/>
      <c r="BJ94" s="139"/>
      <c r="BK94" s="139"/>
      <c r="BL94" s="139"/>
      <c r="BM94" s="139"/>
      <c r="BN94" s="139"/>
      <c r="BO94" s="139"/>
      <c r="BP94" s="139"/>
      <c r="BQ94" s="139"/>
      <c r="BR94" s="139"/>
      <c r="BS94" s="139"/>
      <c r="BT94" s="139"/>
      <c r="BU94" s="139"/>
      <c r="BV94" s="139"/>
      <c r="BW94" s="139"/>
      <c r="BX94" s="139"/>
      <c r="BY94" s="139"/>
      <c r="BZ94" s="139"/>
      <c r="CA94" s="139"/>
      <c r="CB94" s="139"/>
      <c r="CC94" s="139"/>
      <c r="CD94" s="139"/>
      <c r="CE94" s="139"/>
      <c r="CF94" s="139"/>
      <c r="CG94" s="139"/>
      <c r="CH94" s="139"/>
      <c r="CI94" s="139"/>
      <c r="CJ94" s="139"/>
      <c r="CK94" s="139"/>
      <c r="CL94" s="139"/>
      <c r="CM94" s="139"/>
      <c r="CN94" s="139"/>
      <c r="CO94" s="139"/>
      <c r="CP94" s="139"/>
      <c r="CQ94" s="139"/>
      <c r="CR94" s="139"/>
      <c r="CS94" s="139"/>
      <c r="CT94" s="139"/>
      <c r="CU94" s="139"/>
      <c r="CV94" s="139"/>
      <c r="CW94" s="139"/>
      <c r="CX94" s="139"/>
      <c r="CY94" s="139"/>
      <c r="EW94" s="139"/>
      <c r="EX94" s="139"/>
      <c r="EY94" s="139"/>
      <c r="EZ94" s="139"/>
      <c r="FA94" s="139"/>
      <c r="FB94" s="139"/>
      <c r="FC94" s="139"/>
      <c r="FD94" s="139"/>
      <c r="FE94" s="139"/>
      <c r="FF94" s="139"/>
      <c r="FG94" s="139"/>
      <c r="FH94" s="139"/>
      <c r="FI94" s="139"/>
      <c r="FJ94" s="139"/>
      <c r="FK94" s="139"/>
      <c r="FL94" s="139"/>
      <c r="FM94" s="139"/>
      <c r="FN94" s="139"/>
      <c r="FO94" s="139"/>
      <c r="FP94" s="139"/>
      <c r="FQ94" s="139"/>
      <c r="FR94" s="139"/>
      <c r="FS94" s="139"/>
      <c r="FT94" s="139"/>
      <c r="FU94" s="139"/>
      <c r="FV94" s="139"/>
      <c r="FW94" s="139"/>
      <c r="FX94" s="139"/>
      <c r="FY94" s="139"/>
      <c r="FZ94" s="139"/>
      <c r="GA94" s="139"/>
      <c r="GB94" s="139"/>
      <c r="GC94" s="139"/>
      <c r="GD94" s="139"/>
      <c r="GE94" s="139"/>
      <c r="GF94" s="139"/>
      <c r="GG94" s="139"/>
      <c r="GH94" s="139"/>
      <c r="GI94" s="139"/>
      <c r="GJ94" s="139"/>
      <c r="GK94" s="139"/>
      <c r="GL94" s="139"/>
      <c r="GM94" s="139"/>
      <c r="GN94" s="139"/>
      <c r="GO94" s="139"/>
      <c r="GP94" s="139"/>
      <c r="GQ94" s="139"/>
      <c r="GR94" s="139"/>
      <c r="GS94" s="25"/>
    </row>
    <row r="95">
      <c r="B95" s="57" t="s">
        <v>4692</v>
      </c>
      <c r="BD95" s="139"/>
      <c r="BE95" s="139"/>
      <c r="BF95" s="139"/>
      <c r="BG95" s="139"/>
      <c r="BH95" s="139"/>
      <c r="BI95" s="139"/>
      <c r="BJ95" s="139"/>
      <c r="BK95" s="139"/>
      <c r="BL95" s="139"/>
      <c r="BM95" s="139"/>
      <c r="BN95" s="139"/>
      <c r="BO95" s="139"/>
      <c r="BP95" s="139"/>
      <c r="BQ95" s="139"/>
      <c r="BR95" s="139"/>
      <c r="BS95" s="139"/>
      <c r="BT95" s="139"/>
      <c r="BU95" s="139"/>
      <c r="BV95" s="139"/>
      <c r="BW95" s="139"/>
      <c r="BX95" s="139"/>
      <c r="BY95" s="139"/>
      <c r="BZ95" s="139"/>
      <c r="CA95" s="139"/>
      <c r="CB95" s="139"/>
      <c r="CC95" s="139"/>
      <c r="CD95" s="139"/>
      <c r="CE95" s="139"/>
      <c r="CF95" s="139"/>
      <c r="CG95" s="139"/>
      <c r="CH95" s="139"/>
      <c r="CI95" s="139"/>
      <c r="CJ95" s="139"/>
      <c r="CK95" s="139"/>
      <c r="CL95" s="139"/>
      <c r="CM95" s="139"/>
      <c r="CN95" s="139"/>
      <c r="CO95" s="139"/>
      <c r="CP95" s="139"/>
      <c r="CQ95" s="139"/>
      <c r="CR95" s="139"/>
      <c r="CS95" s="139"/>
      <c r="CT95" s="139"/>
      <c r="CU95" s="139"/>
      <c r="CV95" s="139"/>
      <c r="CW95" s="139"/>
      <c r="CX95" s="139"/>
      <c r="CY95" s="139"/>
      <c r="EW95" s="139"/>
      <c r="EX95" s="139"/>
      <c r="EY95" s="139"/>
      <c r="EZ95" s="139"/>
      <c r="FA95" s="139"/>
      <c r="FB95" s="139"/>
      <c r="FC95" s="139"/>
      <c r="FD95" s="139"/>
      <c r="FE95" s="139"/>
      <c r="FF95" s="139"/>
      <c r="FG95" s="139"/>
      <c r="FH95" s="139"/>
      <c r="FI95" s="139"/>
      <c r="FJ95" s="139"/>
      <c r="FK95" s="139"/>
      <c r="FL95" s="139"/>
      <c r="FM95" s="139"/>
      <c r="FN95" s="139"/>
      <c r="FO95" s="139"/>
      <c r="FP95" s="139"/>
      <c r="FQ95" s="139"/>
      <c r="FR95" s="139"/>
      <c r="FS95" s="139"/>
      <c r="FT95" s="139"/>
      <c r="FU95" s="139"/>
      <c r="FV95" s="139"/>
      <c r="FW95" s="139"/>
      <c r="FX95" s="139"/>
      <c r="FY95" s="139"/>
      <c r="FZ95" s="139"/>
      <c r="GA95" s="139"/>
      <c r="GB95" s="139"/>
      <c r="GC95" s="139"/>
      <c r="GD95" s="139"/>
      <c r="GE95" s="139"/>
      <c r="GF95" s="139"/>
      <c r="GG95" s="139"/>
      <c r="GH95" s="139"/>
      <c r="GI95" s="139"/>
      <c r="GJ95" s="139"/>
      <c r="GK95" s="139"/>
      <c r="GL95" s="139"/>
      <c r="GM95" s="139"/>
      <c r="GN95" s="139"/>
      <c r="GO95" s="139"/>
      <c r="GP95" s="139"/>
      <c r="GQ95" s="139"/>
      <c r="GR95" s="139"/>
      <c r="GS95" s="25"/>
    </row>
    <row r="96">
      <c r="B96" s="57" t="s">
        <v>4693</v>
      </c>
      <c r="BD96" s="139"/>
      <c r="BE96" s="139"/>
      <c r="BF96" s="139"/>
      <c r="BG96" s="139"/>
      <c r="BH96" s="139"/>
      <c r="BI96" s="139"/>
      <c r="BJ96" s="139"/>
      <c r="BK96" s="139"/>
      <c r="BL96" s="139"/>
      <c r="BM96" s="139"/>
      <c r="BN96" s="139"/>
      <c r="BO96" s="139"/>
      <c r="BP96" s="139"/>
      <c r="BQ96" s="139"/>
      <c r="BR96" s="139"/>
      <c r="BS96" s="139"/>
      <c r="BT96" s="139"/>
      <c r="BU96" s="139"/>
      <c r="BV96" s="139"/>
      <c r="BW96" s="139"/>
      <c r="BX96" s="139"/>
      <c r="BY96" s="139"/>
      <c r="BZ96" s="139"/>
      <c r="CA96" s="139"/>
      <c r="CB96" s="139"/>
      <c r="CC96" s="139"/>
      <c r="CD96" s="139"/>
      <c r="CE96" s="139"/>
      <c r="CF96" s="139"/>
      <c r="CG96" s="139"/>
      <c r="CH96" s="139"/>
      <c r="CI96" s="139"/>
      <c r="CJ96" s="139"/>
      <c r="CK96" s="139"/>
      <c r="CL96" s="139"/>
      <c r="CM96" s="139"/>
      <c r="CN96" s="139"/>
      <c r="CO96" s="139"/>
      <c r="CP96" s="139"/>
      <c r="CQ96" s="139"/>
      <c r="CR96" s="139"/>
      <c r="CS96" s="139"/>
      <c r="CT96" s="139"/>
      <c r="CU96" s="139"/>
      <c r="CV96" s="139"/>
      <c r="CW96" s="139"/>
      <c r="CX96" s="139"/>
      <c r="CY96" s="139"/>
      <c r="EW96" s="139"/>
      <c r="EX96" s="139"/>
      <c r="EY96" s="139"/>
      <c r="EZ96" s="139"/>
      <c r="FA96" s="139"/>
      <c r="FB96" s="139"/>
      <c r="FC96" s="139"/>
      <c r="FD96" s="139"/>
      <c r="FE96" s="139"/>
      <c r="FF96" s="139"/>
      <c r="FG96" s="139"/>
      <c r="FH96" s="139"/>
      <c r="FI96" s="139"/>
      <c r="FJ96" s="139"/>
      <c r="FK96" s="139"/>
      <c r="FL96" s="139"/>
      <c r="FM96" s="139"/>
      <c r="FN96" s="139"/>
      <c r="FO96" s="139"/>
      <c r="FP96" s="139"/>
      <c r="FQ96" s="139"/>
      <c r="FR96" s="139"/>
      <c r="FS96" s="139"/>
      <c r="FT96" s="139"/>
      <c r="FU96" s="139"/>
      <c r="FV96" s="139"/>
      <c r="FW96" s="139"/>
      <c r="FX96" s="139"/>
      <c r="FY96" s="139"/>
      <c r="FZ96" s="139"/>
      <c r="GA96" s="139"/>
      <c r="GB96" s="139"/>
      <c r="GC96" s="139"/>
      <c r="GD96" s="139"/>
      <c r="GE96" s="139"/>
      <c r="GF96" s="139"/>
      <c r="GG96" s="139"/>
      <c r="GH96" s="139"/>
      <c r="GI96" s="139"/>
      <c r="GJ96" s="139"/>
      <c r="GK96" s="139"/>
      <c r="GL96" s="139"/>
      <c r="GM96" s="139"/>
      <c r="GN96" s="139"/>
      <c r="GO96" s="139"/>
      <c r="GP96" s="139"/>
      <c r="GQ96" s="139"/>
      <c r="GR96" s="139"/>
      <c r="GS96" s="25"/>
    </row>
    <row r="97">
      <c r="B97" s="57" t="s">
        <v>4694</v>
      </c>
      <c r="BD97" s="139"/>
      <c r="BE97" s="139"/>
      <c r="BF97" s="139"/>
      <c r="BG97" s="139"/>
      <c r="BH97" s="139"/>
      <c r="BI97" s="139"/>
      <c r="BJ97" s="139"/>
      <c r="BK97" s="139"/>
      <c r="BL97" s="139"/>
      <c r="BM97" s="139"/>
      <c r="BN97" s="139"/>
      <c r="BO97" s="139"/>
      <c r="BP97" s="139"/>
      <c r="BQ97" s="139"/>
      <c r="BR97" s="139"/>
      <c r="BS97" s="139"/>
      <c r="BT97" s="139"/>
      <c r="BU97" s="139"/>
      <c r="BV97" s="139"/>
      <c r="BW97" s="139"/>
      <c r="BX97" s="139"/>
      <c r="BY97" s="139"/>
      <c r="BZ97" s="139"/>
      <c r="CA97" s="139"/>
      <c r="CB97" s="139"/>
      <c r="CC97" s="139"/>
      <c r="CD97" s="139"/>
      <c r="CE97" s="139"/>
      <c r="CF97" s="139"/>
      <c r="CG97" s="139"/>
      <c r="CH97" s="139"/>
      <c r="CI97" s="139"/>
      <c r="CJ97" s="139"/>
      <c r="CK97" s="139"/>
      <c r="CL97" s="139"/>
      <c r="CM97" s="139"/>
      <c r="CN97" s="139"/>
      <c r="CO97" s="139"/>
      <c r="CP97" s="139"/>
      <c r="CQ97" s="139"/>
      <c r="CR97" s="139"/>
      <c r="CS97" s="139"/>
      <c r="CT97" s="139"/>
      <c r="CU97" s="139"/>
      <c r="CV97" s="139"/>
      <c r="CW97" s="139"/>
      <c r="CX97" s="139"/>
      <c r="CY97" s="139"/>
      <c r="EW97" s="139"/>
      <c r="EX97" s="139"/>
      <c r="EY97" s="139"/>
      <c r="EZ97" s="139"/>
      <c r="FA97" s="139"/>
      <c r="FB97" s="139"/>
      <c r="FC97" s="139"/>
      <c r="FD97" s="139"/>
      <c r="FE97" s="139"/>
      <c r="FF97" s="139"/>
      <c r="FG97" s="139"/>
      <c r="FH97" s="139"/>
      <c r="FI97" s="139"/>
      <c r="FJ97" s="139"/>
      <c r="FK97" s="139"/>
      <c r="FL97" s="139"/>
      <c r="FM97" s="139"/>
      <c r="FN97" s="139"/>
      <c r="FO97" s="139"/>
      <c r="FP97" s="139"/>
      <c r="FQ97" s="139"/>
      <c r="FR97" s="139"/>
      <c r="FS97" s="139"/>
      <c r="FT97" s="139"/>
      <c r="FU97" s="139"/>
      <c r="FV97" s="139"/>
      <c r="FW97" s="139"/>
      <c r="FX97" s="139"/>
      <c r="FY97" s="139"/>
      <c r="FZ97" s="139"/>
      <c r="GA97" s="139"/>
      <c r="GB97" s="139"/>
      <c r="GC97" s="139"/>
      <c r="GD97" s="139"/>
      <c r="GE97" s="139"/>
      <c r="GF97" s="139"/>
      <c r="GG97" s="139"/>
      <c r="GH97" s="139"/>
      <c r="GI97" s="139"/>
      <c r="GJ97" s="139"/>
      <c r="GK97" s="139"/>
      <c r="GL97" s="139"/>
      <c r="GM97" s="139"/>
      <c r="GN97" s="139"/>
      <c r="GO97" s="139"/>
      <c r="GP97" s="139"/>
      <c r="GQ97" s="139"/>
      <c r="GR97" s="139"/>
      <c r="GS97" s="25"/>
    </row>
    <row r="98">
      <c r="B98" s="57" t="s">
        <v>4695</v>
      </c>
      <c r="BD98" s="139"/>
      <c r="BE98" s="139"/>
      <c r="BF98" s="139"/>
      <c r="BG98" s="139"/>
      <c r="BH98" s="139"/>
      <c r="BI98" s="139"/>
      <c r="BJ98" s="139"/>
      <c r="BK98" s="139"/>
      <c r="BL98" s="139"/>
      <c r="BM98" s="139"/>
      <c r="BN98" s="139"/>
      <c r="BO98" s="139"/>
      <c r="BP98" s="139"/>
      <c r="BQ98" s="139"/>
      <c r="BR98" s="139"/>
      <c r="BS98" s="139"/>
      <c r="BT98" s="139"/>
      <c r="BU98" s="139"/>
      <c r="BV98" s="139"/>
      <c r="BW98" s="139"/>
      <c r="BX98" s="139"/>
      <c r="BY98" s="139"/>
      <c r="BZ98" s="139"/>
      <c r="CA98" s="139"/>
      <c r="CB98" s="139"/>
      <c r="CC98" s="139"/>
      <c r="CD98" s="139"/>
      <c r="CE98" s="139"/>
      <c r="CF98" s="139"/>
      <c r="CG98" s="139"/>
      <c r="CH98" s="139"/>
      <c r="CI98" s="139"/>
      <c r="CJ98" s="139"/>
      <c r="CK98" s="139"/>
      <c r="CL98" s="139"/>
      <c r="CM98" s="139"/>
      <c r="CN98" s="139"/>
      <c r="CO98" s="139"/>
      <c r="CP98" s="139"/>
      <c r="CQ98" s="139"/>
      <c r="CR98" s="139"/>
      <c r="CS98" s="139"/>
      <c r="CT98" s="139"/>
      <c r="CU98" s="139"/>
      <c r="CV98" s="139"/>
      <c r="CW98" s="139"/>
      <c r="CX98" s="139"/>
      <c r="CY98" s="139"/>
      <c r="EW98" s="139"/>
      <c r="EX98" s="139"/>
      <c r="EY98" s="139"/>
      <c r="EZ98" s="139"/>
      <c r="FA98" s="139"/>
      <c r="FB98" s="139"/>
      <c r="FC98" s="139"/>
      <c r="FD98" s="139"/>
      <c r="FE98" s="139"/>
      <c r="FF98" s="139"/>
      <c r="FG98" s="139"/>
      <c r="FH98" s="139"/>
      <c r="FI98" s="139"/>
      <c r="FJ98" s="139"/>
      <c r="FK98" s="139"/>
      <c r="FL98" s="139"/>
      <c r="FM98" s="139"/>
      <c r="FN98" s="139"/>
      <c r="FO98" s="139"/>
      <c r="FP98" s="139"/>
      <c r="FQ98" s="139"/>
      <c r="FR98" s="139"/>
      <c r="FS98" s="139"/>
      <c r="FT98" s="139"/>
      <c r="FU98" s="139"/>
      <c r="FV98" s="139"/>
      <c r="FW98" s="139"/>
      <c r="FX98" s="139"/>
      <c r="FY98" s="139"/>
      <c r="FZ98" s="139"/>
      <c r="GA98" s="139"/>
      <c r="GB98" s="139"/>
      <c r="GC98" s="139"/>
      <c r="GD98" s="139"/>
      <c r="GE98" s="139"/>
      <c r="GF98" s="139"/>
      <c r="GG98" s="139"/>
      <c r="GH98" s="139"/>
      <c r="GI98" s="139"/>
      <c r="GJ98" s="139"/>
      <c r="GK98" s="139"/>
      <c r="GL98" s="139"/>
      <c r="GM98" s="139"/>
      <c r="GN98" s="139"/>
      <c r="GO98" s="139"/>
      <c r="GP98" s="139"/>
      <c r="GQ98" s="139"/>
      <c r="GR98" s="139"/>
      <c r="GS98" s="25"/>
    </row>
    <row r="99">
      <c r="B99" s="57" t="s">
        <v>4696</v>
      </c>
      <c r="BD99" s="139"/>
      <c r="BE99" s="139"/>
      <c r="BF99" s="139"/>
      <c r="BG99" s="139"/>
      <c r="BH99" s="139"/>
      <c r="BI99" s="139"/>
      <c r="BJ99" s="139"/>
      <c r="BK99" s="139"/>
      <c r="BL99" s="139"/>
      <c r="BM99" s="139"/>
      <c r="BN99" s="139"/>
      <c r="BO99" s="139"/>
      <c r="BP99" s="139"/>
      <c r="BQ99" s="139"/>
      <c r="BR99" s="139"/>
      <c r="BS99" s="139"/>
      <c r="BT99" s="139"/>
      <c r="BU99" s="139"/>
      <c r="BV99" s="139"/>
      <c r="BW99" s="139"/>
      <c r="BX99" s="139"/>
      <c r="BY99" s="139"/>
      <c r="BZ99" s="139"/>
      <c r="CA99" s="139"/>
      <c r="CB99" s="139"/>
      <c r="CC99" s="139"/>
      <c r="CD99" s="139"/>
      <c r="CE99" s="139"/>
      <c r="CF99" s="139"/>
      <c r="CG99" s="139"/>
      <c r="CH99" s="139"/>
      <c r="CI99" s="139"/>
      <c r="CJ99" s="139"/>
      <c r="CK99" s="139"/>
      <c r="CL99" s="139"/>
      <c r="CM99" s="139"/>
      <c r="CN99" s="139"/>
      <c r="CO99" s="139"/>
      <c r="CP99" s="139"/>
      <c r="CQ99" s="139"/>
      <c r="CR99" s="139"/>
      <c r="CS99" s="139"/>
      <c r="CT99" s="139"/>
      <c r="CU99" s="139"/>
      <c r="CV99" s="139"/>
      <c r="CW99" s="139"/>
      <c r="CX99" s="139"/>
      <c r="CY99" s="139"/>
      <c r="EW99" s="139"/>
      <c r="EX99" s="139"/>
      <c r="EY99" s="139"/>
      <c r="EZ99" s="139"/>
      <c r="FA99" s="139"/>
      <c r="FB99" s="139"/>
      <c r="FC99" s="139"/>
      <c r="FD99" s="139"/>
      <c r="FE99" s="139"/>
      <c r="FF99" s="139"/>
      <c r="FG99" s="139"/>
      <c r="FH99" s="139"/>
      <c r="FI99" s="139"/>
      <c r="FJ99" s="139"/>
      <c r="FK99" s="139"/>
      <c r="FL99" s="139"/>
      <c r="FM99" s="139"/>
      <c r="FN99" s="139"/>
      <c r="FO99" s="139"/>
      <c r="FP99" s="139"/>
      <c r="FQ99" s="139"/>
      <c r="FR99" s="139"/>
      <c r="FS99" s="139"/>
      <c r="FT99" s="139"/>
      <c r="FU99" s="139"/>
      <c r="FV99" s="139"/>
      <c r="FW99" s="139"/>
      <c r="FX99" s="139"/>
      <c r="FY99" s="139"/>
      <c r="FZ99" s="139"/>
      <c r="GA99" s="139"/>
      <c r="GB99" s="139"/>
      <c r="GC99" s="139"/>
      <c r="GD99" s="139"/>
      <c r="GE99" s="139"/>
      <c r="GF99" s="139"/>
      <c r="GG99" s="139"/>
      <c r="GH99" s="139"/>
      <c r="GI99" s="139"/>
      <c r="GJ99" s="139"/>
      <c r="GK99" s="139"/>
      <c r="GL99" s="139"/>
      <c r="GM99" s="139"/>
      <c r="GN99" s="139"/>
      <c r="GO99" s="139"/>
      <c r="GP99" s="139"/>
      <c r="GQ99" s="139"/>
      <c r="GR99" s="139"/>
      <c r="GS99" s="25"/>
    </row>
    <row r="100">
      <c r="B100" s="57" t="s">
        <v>4697</v>
      </c>
      <c r="BD100" s="139"/>
      <c r="BE100" s="139"/>
      <c r="BF100" s="139"/>
      <c r="BG100" s="139"/>
      <c r="BH100" s="139"/>
      <c r="BI100" s="139"/>
      <c r="BJ100" s="139"/>
      <c r="BK100" s="139"/>
      <c r="BL100" s="139"/>
      <c r="BM100" s="139"/>
      <c r="BN100" s="139"/>
      <c r="BO100" s="139"/>
      <c r="BP100" s="139"/>
      <c r="BQ100" s="139"/>
      <c r="BR100" s="139"/>
      <c r="BS100" s="139"/>
      <c r="BT100" s="139"/>
      <c r="BU100" s="139"/>
      <c r="BV100" s="139"/>
      <c r="BW100" s="139"/>
      <c r="BX100" s="139"/>
      <c r="BY100" s="139"/>
      <c r="BZ100" s="139"/>
      <c r="CA100" s="139"/>
      <c r="CB100" s="139"/>
      <c r="CC100" s="139"/>
      <c r="CD100" s="139"/>
      <c r="CE100" s="139"/>
      <c r="CF100" s="139"/>
      <c r="CG100" s="139"/>
      <c r="CH100" s="139"/>
      <c r="CI100" s="139"/>
      <c r="CJ100" s="139"/>
      <c r="CK100" s="139"/>
      <c r="CL100" s="139"/>
      <c r="CM100" s="139"/>
      <c r="CN100" s="139"/>
      <c r="CO100" s="139"/>
      <c r="CP100" s="139"/>
      <c r="CQ100" s="139"/>
      <c r="CR100" s="139"/>
      <c r="CS100" s="139"/>
      <c r="CT100" s="139"/>
      <c r="CU100" s="139"/>
      <c r="CV100" s="139"/>
      <c r="CW100" s="139"/>
      <c r="CX100" s="139"/>
      <c r="CY100" s="139"/>
      <c r="EW100" s="139"/>
      <c r="EX100" s="139"/>
      <c r="EY100" s="139"/>
      <c r="EZ100" s="139"/>
      <c r="FA100" s="139"/>
      <c r="FB100" s="139"/>
      <c r="FC100" s="139"/>
      <c r="FD100" s="139"/>
      <c r="FE100" s="139"/>
      <c r="FF100" s="139"/>
      <c r="FG100" s="139"/>
      <c r="FH100" s="139"/>
      <c r="FI100" s="139"/>
      <c r="FJ100" s="139"/>
      <c r="FK100" s="139"/>
      <c r="FL100" s="139"/>
      <c r="FM100" s="139"/>
      <c r="FN100" s="139"/>
      <c r="FO100" s="139"/>
      <c r="FP100" s="139"/>
      <c r="FQ100" s="139"/>
      <c r="FR100" s="139"/>
      <c r="FS100" s="139"/>
      <c r="FT100" s="139"/>
      <c r="FU100" s="139"/>
      <c r="FV100" s="139"/>
      <c r="FW100" s="139"/>
      <c r="FX100" s="139"/>
      <c r="FY100" s="139"/>
      <c r="FZ100" s="139"/>
      <c r="GA100" s="139"/>
      <c r="GB100" s="139"/>
      <c r="GC100" s="139"/>
      <c r="GD100" s="139"/>
      <c r="GE100" s="139"/>
      <c r="GF100" s="139"/>
      <c r="GG100" s="139"/>
      <c r="GH100" s="139"/>
      <c r="GI100" s="139"/>
      <c r="GJ100" s="139"/>
      <c r="GK100" s="139"/>
      <c r="GL100" s="139"/>
      <c r="GM100" s="139"/>
      <c r="GN100" s="139"/>
      <c r="GO100" s="139"/>
      <c r="GP100" s="139"/>
      <c r="GQ100" s="139"/>
      <c r="GR100" s="139"/>
      <c r="GS100" s="25"/>
    </row>
    <row r="101">
      <c r="B101" s="57" t="s">
        <v>4698</v>
      </c>
      <c r="BD101" s="139"/>
      <c r="BE101" s="139"/>
      <c r="BF101" s="139"/>
      <c r="BG101" s="139"/>
      <c r="BH101" s="139"/>
      <c r="BI101" s="139"/>
      <c r="BJ101" s="139"/>
      <c r="BK101" s="139"/>
      <c r="BL101" s="25"/>
      <c r="BM101" s="25"/>
      <c r="BN101" s="25"/>
      <c r="BO101" s="25"/>
      <c r="BP101" s="25"/>
      <c r="BQ101" s="25"/>
      <c r="BR101" s="25"/>
      <c r="BS101" s="25"/>
      <c r="BT101" s="139"/>
      <c r="BU101" s="139"/>
      <c r="BV101" s="139"/>
      <c r="BW101" s="139"/>
      <c r="BX101" s="139"/>
      <c r="BY101" s="139"/>
      <c r="BZ101" s="139"/>
      <c r="CA101" s="139"/>
      <c r="CB101" s="25"/>
      <c r="CC101" s="25"/>
      <c r="CD101" s="25"/>
      <c r="CE101" s="25"/>
      <c r="CF101" s="25"/>
      <c r="CG101" s="25"/>
      <c r="CH101" s="25"/>
      <c r="CI101" s="25"/>
      <c r="CJ101" s="139"/>
      <c r="CK101" s="139"/>
      <c r="CL101" s="139"/>
      <c r="CM101" s="139"/>
      <c r="CN101" s="139"/>
      <c r="CO101" s="139"/>
      <c r="CP101" s="139"/>
      <c r="CQ101" s="139"/>
      <c r="CR101" s="25"/>
      <c r="CS101" s="25"/>
      <c r="CT101" s="25"/>
      <c r="CU101" s="25"/>
      <c r="CV101" s="25"/>
      <c r="CW101" s="25"/>
      <c r="CX101" s="25"/>
      <c r="CY101" s="25"/>
      <c r="EW101" s="139"/>
      <c r="EX101" s="139"/>
      <c r="EY101" s="139"/>
      <c r="EZ101" s="139"/>
      <c r="FA101" s="139"/>
      <c r="FB101" s="139"/>
      <c r="FC101" s="139"/>
      <c r="FD101" s="139"/>
      <c r="FE101" s="25"/>
      <c r="FF101" s="25"/>
      <c r="FG101" s="25"/>
      <c r="FH101" s="25"/>
      <c r="FI101" s="25"/>
      <c r="FJ101" s="25"/>
      <c r="FK101" s="25"/>
      <c r="FL101" s="25"/>
      <c r="FM101" s="139"/>
      <c r="FN101" s="139"/>
      <c r="FO101" s="139"/>
      <c r="FP101" s="139"/>
      <c r="FQ101" s="139"/>
      <c r="FR101" s="139"/>
      <c r="FS101" s="139"/>
      <c r="FT101" s="139"/>
      <c r="FU101" s="25"/>
      <c r="FV101" s="25"/>
      <c r="FW101" s="25"/>
      <c r="FX101" s="25"/>
      <c r="FY101" s="25"/>
      <c r="FZ101" s="25"/>
      <c r="GA101" s="25"/>
      <c r="GB101" s="25"/>
      <c r="GC101" s="139"/>
      <c r="GD101" s="139"/>
      <c r="GE101" s="139"/>
      <c r="GF101" s="139"/>
      <c r="GG101" s="139"/>
      <c r="GH101" s="139"/>
      <c r="GI101" s="139"/>
      <c r="GJ101" s="139"/>
      <c r="GK101" s="25"/>
      <c r="GL101" s="25"/>
      <c r="GM101" s="25"/>
      <c r="GN101" s="25"/>
      <c r="GO101" s="25"/>
      <c r="GP101" s="25"/>
      <c r="GQ101" s="25"/>
      <c r="GR101" s="25"/>
      <c r="GS101" s="25"/>
    </row>
    <row r="102">
      <c r="B102" s="57" t="s">
        <v>4699</v>
      </c>
      <c r="BD102" s="139"/>
      <c r="BE102" s="139"/>
      <c r="BF102" s="139"/>
      <c r="BG102" s="139"/>
      <c r="BH102" s="139"/>
      <c r="BI102" s="139"/>
      <c r="BJ102" s="139"/>
      <c r="BK102" s="139"/>
      <c r="BL102" s="139"/>
      <c r="BM102" s="139"/>
      <c r="BN102" s="139"/>
      <c r="BO102" s="139"/>
      <c r="BP102" s="139"/>
      <c r="BQ102" s="139"/>
      <c r="BR102" s="139"/>
      <c r="BS102" s="139"/>
      <c r="BT102" s="139"/>
      <c r="BU102" s="139"/>
      <c r="BV102" s="139"/>
      <c r="BW102" s="139"/>
      <c r="BX102" s="139"/>
      <c r="BY102" s="139"/>
      <c r="BZ102" s="139"/>
      <c r="CA102" s="139"/>
      <c r="CB102" s="139"/>
      <c r="CC102" s="139"/>
      <c r="CD102" s="139"/>
      <c r="CE102" s="139"/>
      <c r="CF102" s="139"/>
      <c r="CG102" s="139"/>
      <c r="CH102" s="139"/>
      <c r="CI102" s="139"/>
      <c r="CJ102" s="139"/>
      <c r="CK102" s="139"/>
      <c r="CL102" s="139"/>
      <c r="CM102" s="139"/>
      <c r="CN102" s="139"/>
      <c r="CO102" s="139"/>
      <c r="CP102" s="139"/>
      <c r="CQ102" s="139"/>
      <c r="CR102" s="139"/>
      <c r="CS102" s="139"/>
      <c r="CT102" s="139"/>
      <c r="CU102" s="139"/>
      <c r="CV102" s="139"/>
      <c r="CW102" s="139"/>
      <c r="CX102" s="139"/>
      <c r="CY102" s="139"/>
      <c r="EW102" s="139"/>
      <c r="EX102" s="139"/>
      <c r="EY102" s="139"/>
      <c r="EZ102" s="139"/>
      <c r="FA102" s="139"/>
      <c r="FB102" s="139"/>
      <c r="FC102" s="139"/>
      <c r="FD102" s="139"/>
      <c r="FE102" s="139"/>
      <c r="FF102" s="139"/>
      <c r="FG102" s="139"/>
      <c r="FH102" s="139"/>
      <c r="FI102" s="139"/>
      <c r="FJ102" s="139"/>
      <c r="FK102" s="139"/>
      <c r="FL102" s="139"/>
      <c r="FM102" s="139"/>
      <c r="FN102" s="139"/>
      <c r="FO102" s="139"/>
      <c r="FP102" s="139"/>
      <c r="FQ102" s="139"/>
      <c r="FR102" s="139"/>
      <c r="FS102" s="139"/>
      <c r="FT102" s="139"/>
      <c r="FU102" s="139"/>
      <c r="FV102" s="139"/>
      <c r="FW102" s="139"/>
      <c r="FX102" s="139"/>
      <c r="FY102" s="139"/>
      <c r="FZ102" s="139"/>
      <c r="GA102" s="139"/>
      <c r="GB102" s="139"/>
      <c r="GC102" s="139"/>
      <c r="GD102" s="139"/>
      <c r="GE102" s="139"/>
      <c r="GF102" s="139"/>
      <c r="GG102" s="139"/>
      <c r="GH102" s="139"/>
      <c r="GI102" s="139"/>
      <c r="GJ102" s="139"/>
      <c r="GK102" s="139"/>
      <c r="GL102" s="139"/>
      <c r="GM102" s="139"/>
      <c r="GN102" s="139"/>
      <c r="GO102" s="139"/>
      <c r="GP102" s="139"/>
      <c r="GQ102" s="139"/>
      <c r="GR102" s="139"/>
      <c r="GS102" s="25"/>
    </row>
    <row r="103">
      <c r="B103" s="57" t="s">
        <v>4700</v>
      </c>
      <c r="BD103" s="139"/>
      <c r="BE103" s="139"/>
      <c r="BF103" s="139"/>
      <c r="BG103" s="139"/>
      <c r="BH103" s="139"/>
      <c r="BI103" s="139"/>
      <c r="BJ103" s="139"/>
      <c r="BK103" s="139"/>
      <c r="BL103" s="139"/>
      <c r="BM103" s="139"/>
      <c r="BN103" s="139"/>
      <c r="BO103" s="139"/>
      <c r="BP103" s="139"/>
      <c r="BQ103" s="139"/>
      <c r="BR103" s="139"/>
      <c r="BS103" s="139"/>
      <c r="BT103" s="139"/>
      <c r="BU103" s="139"/>
      <c r="BV103" s="139"/>
      <c r="BW103" s="139"/>
      <c r="BX103" s="139"/>
      <c r="BY103" s="139"/>
      <c r="BZ103" s="139"/>
      <c r="CA103" s="139"/>
      <c r="CB103" s="139"/>
      <c r="CC103" s="139"/>
      <c r="CD103" s="139"/>
      <c r="CE103" s="139"/>
      <c r="CF103" s="139"/>
      <c r="CG103" s="139"/>
      <c r="CH103" s="139"/>
      <c r="CI103" s="139"/>
      <c r="CJ103" s="139"/>
      <c r="CK103" s="139"/>
      <c r="CL103" s="139"/>
      <c r="CM103" s="139"/>
      <c r="CN103" s="139"/>
      <c r="CO103" s="139"/>
      <c r="CP103" s="139"/>
      <c r="CQ103" s="139"/>
      <c r="CR103" s="139"/>
      <c r="CS103" s="139"/>
      <c r="CT103" s="139"/>
      <c r="CU103" s="139"/>
      <c r="CV103" s="139"/>
      <c r="CW103" s="139"/>
      <c r="CX103" s="139"/>
      <c r="CY103" s="139"/>
      <c r="EW103" s="139"/>
      <c r="EX103" s="139"/>
      <c r="EY103" s="139"/>
      <c r="EZ103" s="139"/>
      <c r="FA103" s="139"/>
      <c r="FB103" s="139"/>
      <c r="FC103" s="139"/>
      <c r="FD103" s="139"/>
      <c r="FE103" s="139"/>
      <c r="FF103" s="139"/>
      <c r="FG103" s="139"/>
      <c r="FH103" s="139"/>
      <c r="FI103" s="139"/>
      <c r="FJ103" s="139"/>
      <c r="FK103" s="139"/>
      <c r="FL103" s="139"/>
      <c r="FM103" s="139"/>
      <c r="FN103" s="139"/>
      <c r="FO103" s="139"/>
      <c r="FP103" s="139"/>
      <c r="FQ103" s="139"/>
      <c r="FR103" s="139"/>
      <c r="FS103" s="139"/>
      <c r="FT103" s="139"/>
      <c r="FU103" s="139"/>
      <c r="FV103" s="139"/>
      <c r="FW103" s="139"/>
      <c r="FX103" s="139"/>
      <c r="FY103" s="139"/>
      <c r="FZ103" s="139"/>
      <c r="GA103" s="139"/>
      <c r="GB103" s="139"/>
      <c r="GC103" s="139"/>
      <c r="GD103" s="139"/>
      <c r="GE103" s="139"/>
      <c r="GF103" s="139"/>
      <c r="GG103" s="139"/>
      <c r="GH103" s="139"/>
      <c r="GI103" s="139"/>
      <c r="GJ103" s="139"/>
      <c r="GK103" s="139"/>
      <c r="GL103" s="139"/>
      <c r="GM103" s="139"/>
      <c r="GN103" s="139"/>
      <c r="GO103" s="139"/>
      <c r="GP103" s="139"/>
      <c r="GQ103" s="139"/>
      <c r="GR103" s="139"/>
      <c r="GS103" s="25"/>
    </row>
    <row r="104">
      <c r="B104" s="57" t="s">
        <v>4701</v>
      </c>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EW104" s="25"/>
      <c r="EX104" s="25"/>
      <c r="EY104" s="25"/>
      <c r="EZ104" s="25"/>
      <c r="FA104" s="25"/>
      <c r="FB104" s="25"/>
      <c r="FC104" s="25"/>
      <c r="FD104" s="25"/>
      <c r="FE104" s="25"/>
      <c r="FF104" s="25"/>
      <c r="FG104" s="25"/>
      <c r="FH104" s="25"/>
      <c r="FI104" s="25"/>
      <c r="FJ104" s="25"/>
      <c r="FK104" s="25"/>
      <c r="FL104" s="25"/>
      <c r="FM104" s="25"/>
      <c r="FN104" s="25"/>
      <c r="FO104" s="25"/>
      <c r="FP104" s="25"/>
      <c r="FQ104" s="25"/>
      <c r="FR104" s="25"/>
      <c r="FS104" s="25"/>
      <c r="FT104" s="25"/>
      <c r="FU104" s="25"/>
      <c r="FV104" s="25"/>
      <c r="FW104" s="25"/>
      <c r="FX104" s="25"/>
      <c r="FY104" s="25"/>
      <c r="FZ104" s="25"/>
      <c r="GA104" s="25"/>
      <c r="GB104" s="25"/>
      <c r="GC104" s="25"/>
      <c r="GD104" s="25"/>
      <c r="GE104" s="25"/>
      <c r="GF104" s="25"/>
      <c r="GG104" s="25"/>
      <c r="GH104" s="25"/>
      <c r="GI104" s="25"/>
      <c r="GJ104" s="25"/>
      <c r="GK104" s="25"/>
      <c r="GL104" s="25"/>
      <c r="GM104" s="25"/>
      <c r="GN104" s="25"/>
      <c r="GO104" s="25"/>
      <c r="GP104" s="25"/>
      <c r="GQ104" s="25"/>
      <c r="GR104" s="25"/>
      <c r="GS104" s="25"/>
    </row>
    <row r="105">
      <c r="B105" s="57" t="s">
        <v>4702</v>
      </c>
      <c r="BD105" s="139"/>
      <c r="BE105" s="139"/>
      <c r="BF105" s="139"/>
      <c r="BG105" s="139"/>
      <c r="BH105" s="139"/>
      <c r="BI105" s="139"/>
      <c r="BJ105" s="139"/>
      <c r="BK105" s="139"/>
      <c r="BL105" s="139"/>
      <c r="BM105" s="139"/>
      <c r="BN105" s="139"/>
      <c r="BO105" s="139"/>
      <c r="BP105" s="139"/>
      <c r="BQ105" s="139"/>
      <c r="BR105" s="139"/>
      <c r="BS105" s="139"/>
      <c r="BT105" s="139"/>
      <c r="BU105" s="139"/>
      <c r="BV105" s="139"/>
      <c r="BW105" s="139"/>
      <c r="BX105" s="139"/>
      <c r="BY105" s="139"/>
      <c r="BZ105" s="139"/>
      <c r="CA105" s="139"/>
      <c r="CB105" s="139"/>
      <c r="CC105" s="139"/>
      <c r="CD105" s="139"/>
      <c r="CE105" s="139"/>
      <c r="CF105" s="139"/>
      <c r="CG105" s="139"/>
      <c r="CH105" s="139"/>
      <c r="CI105" s="139"/>
      <c r="CJ105" s="139"/>
      <c r="CK105" s="139"/>
      <c r="CL105" s="139"/>
      <c r="CM105" s="139"/>
      <c r="CN105" s="139"/>
      <c r="CO105" s="139"/>
      <c r="CP105" s="139"/>
      <c r="CQ105" s="139"/>
      <c r="CR105" s="139"/>
      <c r="CS105" s="139"/>
      <c r="CT105" s="139"/>
      <c r="CU105" s="139"/>
      <c r="CV105" s="139"/>
      <c r="CW105" s="139"/>
      <c r="CX105" s="139"/>
      <c r="CY105" s="139"/>
      <c r="EW105" s="139"/>
      <c r="EX105" s="139"/>
      <c r="EY105" s="139"/>
      <c r="EZ105" s="139"/>
      <c r="FA105" s="139"/>
      <c r="FB105" s="139"/>
      <c r="FC105" s="139"/>
      <c r="FD105" s="139"/>
      <c r="FE105" s="139"/>
      <c r="FF105" s="139"/>
      <c r="FG105" s="139"/>
      <c r="FH105" s="139"/>
      <c r="FI105" s="139"/>
      <c r="FJ105" s="139"/>
      <c r="FK105" s="139"/>
      <c r="FL105" s="139"/>
      <c r="FM105" s="139"/>
      <c r="FN105" s="139"/>
      <c r="FO105" s="139"/>
      <c r="FP105" s="139"/>
      <c r="FQ105" s="139"/>
      <c r="FR105" s="139"/>
      <c r="FS105" s="139"/>
      <c r="FT105" s="139"/>
      <c r="FU105" s="139"/>
      <c r="FV105" s="139"/>
      <c r="FW105" s="139"/>
      <c r="FX105" s="139"/>
      <c r="FY105" s="139"/>
      <c r="FZ105" s="139"/>
      <c r="GA105" s="139"/>
      <c r="GB105" s="139"/>
      <c r="GC105" s="139"/>
      <c r="GD105" s="139"/>
      <c r="GE105" s="139"/>
      <c r="GF105" s="139"/>
      <c r="GG105" s="139"/>
      <c r="GH105" s="139"/>
      <c r="GI105" s="139"/>
      <c r="GJ105" s="139"/>
      <c r="GK105" s="139"/>
      <c r="GL105" s="139"/>
      <c r="GM105" s="139"/>
      <c r="GN105" s="139"/>
      <c r="GO105" s="139"/>
      <c r="GP105" s="139"/>
      <c r="GQ105" s="139"/>
      <c r="GR105" s="139"/>
      <c r="GS105" s="25"/>
    </row>
    <row r="106">
      <c r="B106" s="57" t="s">
        <v>4703</v>
      </c>
      <c r="BD106" s="139"/>
      <c r="BE106" s="139"/>
      <c r="BF106" s="139"/>
      <c r="BG106" s="139"/>
      <c r="BH106" s="139"/>
      <c r="BI106" s="139"/>
      <c r="BJ106" s="139"/>
      <c r="BK106" s="139"/>
      <c r="BL106" s="139"/>
      <c r="BM106" s="139"/>
      <c r="BN106" s="139"/>
      <c r="BO106" s="139"/>
      <c r="BP106" s="139"/>
      <c r="BQ106" s="139"/>
      <c r="BR106" s="139"/>
      <c r="BS106" s="139"/>
      <c r="BT106" s="139"/>
      <c r="BU106" s="139"/>
      <c r="BV106" s="139"/>
      <c r="BW106" s="139"/>
      <c r="BX106" s="139"/>
      <c r="BY106" s="139"/>
      <c r="BZ106" s="139"/>
      <c r="CA106" s="139"/>
      <c r="CB106" s="139"/>
      <c r="CC106" s="139"/>
      <c r="CD106" s="139"/>
      <c r="CE106" s="139"/>
      <c r="CF106" s="139"/>
      <c r="CG106" s="139"/>
      <c r="CH106" s="139"/>
      <c r="CI106" s="139"/>
      <c r="CJ106" s="139"/>
      <c r="CK106" s="139"/>
      <c r="CL106" s="139"/>
      <c r="CM106" s="139"/>
      <c r="CN106" s="139"/>
      <c r="CO106" s="139"/>
      <c r="CP106" s="139"/>
      <c r="CQ106" s="139"/>
      <c r="CR106" s="139"/>
      <c r="CS106" s="139"/>
      <c r="CT106" s="139"/>
      <c r="CU106" s="139"/>
      <c r="CV106" s="139"/>
      <c r="CW106" s="139"/>
      <c r="CX106" s="139"/>
      <c r="CY106" s="139"/>
      <c r="EW106" s="139"/>
      <c r="EX106" s="139"/>
      <c r="EY106" s="139"/>
      <c r="EZ106" s="139"/>
      <c r="FA106" s="139"/>
      <c r="FB106" s="139"/>
      <c r="FC106" s="139"/>
      <c r="FD106" s="139"/>
      <c r="FE106" s="139"/>
      <c r="FF106" s="139"/>
      <c r="FG106" s="139"/>
      <c r="FH106" s="139"/>
      <c r="FI106" s="139"/>
      <c r="FJ106" s="139"/>
      <c r="FK106" s="139"/>
      <c r="FL106" s="139"/>
      <c r="FM106" s="139"/>
      <c r="FN106" s="139"/>
      <c r="FO106" s="139"/>
      <c r="FP106" s="139"/>
      <c r="FQ106" s="139"/>
      <c r="FR106" s="139"/>
      <c r="FS106" s="139"/>
      <c r="FT106" s="139"/>
      <c r="FU106" s="139"/>
      <c r="FV106" s="139"/>
      <c r="FW106" s="139"/>
      <c r="FX106" s="139"/>
      <c r="FY106" s="139"/>
      <c r="FZ106" s="139"/>
      <c r="GA106" s="139"/>
      <c r="GB106" s="139"/>
      <c r="GC106" s="139"/>
      <c r="GD106" s="139"/>
      <c r="GE106" s="139"/>
      <c r="GF106" s="139"/>
      <c r="GG106" s="139"/>
      <c r="GH106" s="139"/>
      <c r="GI106" s="139"/>
      <c r="GJ106" s="139"/>
      <c r="GK106" s="139"/>
      <c r="GL106" s="139"/>
      <c r="GM106" s="139"/>
      <c r="GN106" s="139"/>
      <c r="GO106" s="139"/>
      <c r="GP106" s="139"/>
      <c r="GQ106" s="139"/>
      <c r="GR106" s="139"/>
      <c r="GS106" s="25"/>
    </row>
    <row r="107">
      <c r="B107" s="57" t="s">
        <v>4704</v>
      </c>
      <c r="BD107" s="139"/>
      <c r="BE107" s="139"/>
      <c r="BF107" s="139"/>
      <c r="BG107" s="139"/>
      <c r="BH107" s="139"/>
      <c r="BI107" s="139"/>
      <c r="BJ107" s="139"/>
      <c r="BK107" s="139"/>
      <c r="BL107" s="139"/>
      <c r="BM107" s="139"/>
      <c r="BN107" s="139"/>
      <c r="BO107" s="139"/>
      <c r="BP107" s="139"/>
      <c r="BQ107" s="139"/>
      <c r="BR107" s="139"/>
      <c r="BS107" s="139"/>
      <c r="BT107" s="139"/>
      <c r="BU107" s="139"/>
      <c r="BV107" s="139"/>
      <c r="BW107" s="139"/>
      <c r="BX107" s="139"/>
      <c r="BY107" s="139"/>
      <c r="BZ107" s="139"/>
      <c r="CA107" s="139"/>
      <c r="CB107" s="139"/>
      <c r="CC107" s="139"/>
      <c r="CD107" s="139"/>
      <c r="CE107" s="139"/>
      <c r="CF107" s="139"/>
      <c r="CG107" s="139"/>
      <c r="CH107" s="139"/>
      <c r="CI107" s="139"/>
      <c r="CJ107" s="139"/>
      <c r="CK107" s="139"/>
      <c r="CL107" s="139"/>
      <c r="CM107" s="139"/>
      <c r="CN107" s="139"/>
      <c r="CO107" s="139"/>
      <c r="CP107" s="139"/>
      <c r="CQ107" s="139"/>
      <c r="CR107" s="139"/>
      <c r="CS107" s="139"/>
      <c r="CT107" s="139"/>
      <c r="CU107" s="139"/>
      <c r="CV107" s="139"/>
      <c r="CW107" s="139"/>
      <c r="CX107" s="139"/>
      <c r="CY107" s="139"/>
      <c r="EW107" s="139"/>
      <c r="EX107" s="139"/>
      <c r="EY107" s="139"/>
      <c r="EZ107" s="139"/>
      <c r="FA107" s="139"/>
      <c r="FB107" s="139"/>
      <c r="FC107" s="139"/>
      <c r="FD107" s="139"/>
      <c r="FE107" s="139"/>
      <c r="FF107" s="139"/>
      <c r="FG107" s="139"/>
      <c r="FH107" s="139"/>
      <c r="FI107" s="139"/>
      <c r="FJ107" s="139"/>
      <c r="FK107" s="139"/>
      <c r="FL107" s="139"/>
      <c r="FM107" s="139"/>
      <c r="FN107" s="139"/>
      <c r="FO107" s="139"/>
      <c r="FP107" s="139"/>
      <c r="FQ107" s="139"/>
      <c r="FR107" s="139"/>
      <c r="FS107" s="139"/>
      <c r="FT107" s="139"/>
      <c r="FU107" s="139"/>
      <c r="FV107" s="139"/>
      <c r="FW107" s="139"/>
      <c r="FX107" s="139"/>
      <c r="FY107" s="139"/>
      <c r="FZ107" s="139"/>
      <c r="GA107" s="139"/>
      <c r="GB107" s="139"/>
      <c r="GC107" s="139"/>
      <c r="GD107" s="139"/>
      <c r="GE107" s="139"/>
      <c r="GF107" s="139"/>
      <c r="GG107" s="139"/>
      <c r="GH107" s="139"/>
      <c r="GI107" s="139"/>
      <c r="GJ107" s="139"/>
      <c r="GK107" s="139"/>
      <c r="GL107" s="139"/>
      <c r="GM107" s="139"/>
      <c r="GN107" s="139"/>
      <c r="GO107" s="139"/>
      <c r="GP107" s="139"/>
      <c r="GQ107" s="139"/>
      <c r="GR107" s="139"/>
      <c r="GS107" s="25"/>
    </row>
    <row r="108">
      <c r="B108" s="57" t="s">
        <v>4705</v>
      </c>
      <c r="BD108" s="139"/>
      <c r="BE108" s="139"/>
      <c r="BF108" s="139"/>
      <c r="BG108" s="139"/>
      <c r="BH108" s="139"/>
      <c r="BI108" s="139"/>
      <c r="BJ108" s="139"/>
      <c r="BK108" s="139"/>
      <c r="BL108" s="139"/>
      <c r="BM108" s="139"/>
      <c r="BN108" s="139"/>
      <c r="BO108" s="139"/>
      <c r="BP108" s="139"/>
      <c r="BQ108" s="139"/>
      <c r="BR108" s="139"/>
      <c r="BS108" s="139"/>
      <c r="BT108" s="139"/>
      <c r="BU108" s="139"/>
      <c r="BV108" s="139"/>
      <c r="BW108" s="139"/>
      <c r="BX108" s="139"/>
      <c r="BY108" s="139"/>
      <c r="BZ108" s="139"/>
      <c r="CA108" s="139"/>
      <c r="CB108" s="139"/>
      <c r="CC108" s="139"/>
      <c r="CD108" s="139"/>
      <c r="CE108" s="139"/>
      <c r="CF108" s="139"/>
      <c r="CG108" s="139"/>
      <c r="CH108" s="139"/>
      <c r="CI108" s="139"/>
      <c r="CJ108" s="139"/>
      <c r="CK108" s="139"/>
      <c r="CL108" s="139"/>
      <c r="CM108" s="139"/>
      <c r="CN108" s="139"/>
      <c r="CO108" s="139"/>
      <c r="CP108" s="139"/>
      <c r="CQ108" s="139"/>
      <c r="CR108" s="139"/>
      <c r="CS108" s="139"/>
      <c r="CT108" s="139"/>
      <c r="CU108" s="139"/>
      <c r="CV108" s="139"/>
      <c r="CW108" s="139"/>
      <c r="CX108" s="139"/>
      <c r="CY108" s="139"/>
      <c r="EW108" s="139"/>
      <c r="EX108" s="139"/>
      <c r="EY108" s="139"/>
      <c r="EZ108" s="139"/>
      <c r="FA108" s="139"/>
      <c r="FB108" s="139"/>
      <c r="FC108" s="139"/>
      <c r="FD108" s="139"/>
      <c r="FE108" s="139"/>
      <c r="FF108" s="139"/>
      <c r="FG108" s="139"/>
      <c r="FH108" s="139"/>
      <c r="FI108" s="139"/>
      <c r="FJ108" s="139"/>
      <c r="FK108" s="139"/>
      <c r="FL108" s="139"/>
      <c r="FM108" s="139"/>
      <c r="FN108" s="139"/>
      <c r="FO108" s="139"/>
      <c r="FP108" s="139"/>
      <c r="FQ108" s="139"/>
      <c r="FR108" s="139"/>
      <c r="FS108" s="139"/>
      <c r="FT108" s="139"/>
      <c r="FU108" s="139"/>
      <c r="FV108" s="139"/>
      <c r="FW108" s="139"/>
      <c r="FX108" s="139"/>
      <c r="FY108" s="139"/>
      <c r="FZ108" s="139"/>
      <c r="GA108" s="139"/>
      <c r="GB108" s="139"/>
      <c r="GC108" s="139"/>
      <c r="GD108" s="139"/>
      <c r="GE108" s="139"/>
      <c r="GF108" s="139"/>
      <c r="GG108" s="139"/>
      <c r="GH108" s="139"/>
      <c r="GI108" s="139"/>
      <c r="GJ108" s="139"/>
      <c r="GK108" s="139"/>
      <c r="GL108" s="139"/>
      <c r="GM108" s="139"/>
      <c r="GN108" s="139"/>
      <c r="GO108" s="139"/>
      <c r="GP108" s="139"/>
      <c r="GQ108" s="139"/>
      <c r="GR108" s="139"/>
      <c r="GS108" s="25"/>
    </row>
    <row r="109">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c r="GJ109" s="25"/>
      <c r="GK109" s="25"/>
      <c r="GL109" s="25"/>
      <c r="GM109" s="25"/>
      <c r="GN109" s="25"/>
      <c r="GO109" s="25"/>
      <c r="GP109" s="25"/>
      <c r="GQ109" s="25"/>
      <c r="GR109" s="25"/>
      <c r="GS109" s="25"/>
    </row>
    <row r="110">
      <c r="B110" s="57" t="s">
        <v>4706</v>
      </c>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EW110" s="25"/>
      <c r="EX110" s="25"/>
      <c r="EY110" s="25"/>
      <c r="EZ110" s="25"/>
      <c r="FA110" s="25"/>
      <c r="FB110" s="25"/>
      <c r="FC110" s="25"/>
      <c r="FD110" s="25"/>
      <c r="FE110" s="25"/>
      <c r="FF110" s="25"/>
      <c r="FG110" s="25"/>
      <c r="FH110" s="25"/>
      <c r="FI110" s="25"/>
      <c r="FJ110" s="25"/>
      <c r="FK110" s="25"/>
      <c r="FL110" s="25"/>
      <c r="FM110" s="25"/>
      <c r="FN110" s="25"/>
      <c r="FO110" s="25"/>
      <c r="FP110" s="25"/>
      <c r="FQ110" s="25"/>
      <c r="FR110" s="25"/>
      <c r="FS110" s="25"/>
      <c r="FT110" s="25"/>
      <c r="FU110" s="25"/>
      <c r="FV110" s="25"/>
      <c r="FW110" s="25"/>
      <c r="FX110" s="25"/>
      <c r="FY110" s="25"/>
      <c r="FZ110" s="25"/>
      <c r="GA110" s="25"/>
      <c r="GB110" s="25"/>
      <c r="GC110" s="25"/>
      <c r="GD110" s="25"/>
      <c r="GE110" s="25"/>
      <c r="GF110" s="25"/>
      <c r="GG110" s="25"/>
      <c r="GH110" s="25"/>
      <c r="GI110" s="25"/>
      <c r="GJ110" s="25"/>
      <c r="GK110" s="25"/>
      <c r="GL110" s="25"/>
      <c r="GM110" s="25"/>
      <c r="GN110" s="25"/>
      <c r="GO110" s="25"/>
      <c r="GP110" s="25"/>
      <c r="GQ110" s="25"/>
      <c r="GR110" s="25"/>
      <c r="GS110" s="25"/>
    </row>
    <row r="111">
      <c r="B111" s="57" t="s">
        <v>4707</v>
      </c>
      <c r="BD111" s="139"/>
      <c r="BE111" s="139"/>
      <c r="BF111" s="139"/>
      <c r="BG111" s="139"/>
      <c r="BH111" s="139"/>
      <c r="BI111" s="139"/>
      <c r="BJ111" s="139"/>
      <c r="BK111" s="139"/>
      <c r="BL111" s="139"/>
      <c r="BM111" s="139"/>
      <c r="BN111" s="139"/>
      <c r="BO111" s="139"/>
      <c r="BP111" s="139"/>
      <c r="BQ111" s="139"/>
      <c r="BR111" s="139"/>
      <c r="BS111" s="139"/>
      <c r="BT111" s="139"/>
      <c r="BU111" s="139"/>
      <c r="BV111" s="139"/>
      <c r="BW111" s="139"/>
      <c r="BX111" s="139"/>
      <c r="BY111" s="139"/>
      <c r="BZ111" s="139"/>
      <c r="CA111" s="139"/>
      <c r="CB111" s="139"/>
      <c r="CC111" s="139"/>
      <c r="CD111" s="139"/>
      <c r="CE111" s="139"/>
      <c r="CF111" s="139"/>
      <c r="CG111" s="139"/>
      <c r="CH111" s="139"/>
      <c r="CI111" s="139"/>
      <c r="CJ111" s="139"/>
      <c r="CK111" s="139"/>
      <c r="CL111" s="139"/>
      <c r="CM111" s="139"/>
      <c r="CN111" s="139"/>
      <c r="CO111" s="139"/>
      <c r="CP111" s="139"/>
      <c r="CQ111" s="139"/>
      <c r="CR111" s="139"/>
      <c r="CS111" s="139"/>
      <c r="CT111" s="139"/>
      <c r="CU111" s="139"/>
      <c r="CV111" s="139"/>
      <c r="CW111" s="139"/>
      <c r="CX111" s="139"/>
      <c r="CY111" s="139"/>
      <c r="EW111" s="139"/>
      <c r="EX111" s="139"/>
      <c r="EY111" s="139"/>
      <c r="EZ111" s="139"/>
      <c r="FA111" s="139"/>
      <c r="FB111" s="139"/>
      <c r="FC111" s="139"/>
      <c r="FD111" s="139"/>
      <c r="FE111" s="139"/>
      <c r="FF111" s="139"/>
      <c r="FG111" s="139"/>
      <c r="FH111" s="139"/>
      <c r="FI111" s="139"/>
      <c r="FJ111" s="139"/>
      <c r="FK111" s="139"/>
      <c r="FL111" s="139"/>
      <c r="FM111" s="139"/>
      <c r="FN111" s="139"/>
      <c r="FO111" s="139"/>
      <c r="FP111" s="139"/>
      <c r="FQ111" s="139"/>
      <c r="FR111" s="139"/>
      <c r="FS111" s="139"/>
      <c r="FT111" s="139"/>
      <c r="FU111" s="139"/>
      <c r="FV111" s="139"/>
      <c r="FW111" s="139"/>
      <c r="FX111" s="139"/>
      <c r="FY111" s="139"/>
      <c r="FZ111" s="139"/>
      <c r="GA111" s="139"/>
      <c r="GB111" s="139"/>
      <c r="GC111" s="139"/>
      <c r="GD111" s="139"/>
      <c r="GE111" s="139"/>
      <c r="GF111" s="139"/>
      <c r="GG111" s="139"/>
      <c r="GH111" s="139"/>
      <c r="GI111" s="139"/>
      <c r="GJ111" s="139"/>
      <c r="GK111" s="139"/>
      <c r="GL111" s="139"/>
      <c r="GM111" s="139"/>
      <c r="GN111" s="139"/>
      <c r="GO111" s="139"/>
      <c r="GP111" s="139"/>
      <c r="GQ111" s="139"/>
      <c r="GR111" s="139"/>
      <c r="GS111" s="25"/>
    </row>
    <row r="112">
      <c r="B112" s="57" t="s">
        <v>4708</v>
      </c>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EW112" s="25"/>
      <c r="EX112" s="25"/>
      <c r="EY112" s="25"/>
      <c r="EZ112" s="25"/>
      <c r="FA112" s="25"/>
      <c r="FB112" s="25"/>
      <c r="FC112" s="25"/>
      <c r="FD112" s="25"/>
      <c r="FE112" s="25"/>
      <c r="FF112" s="25"/>
      <c r="FG112" s="25"/>
      <c r="FH112" s="25"/>
      <c r="FI112" s="25"/>
      <c r="FJ112" s="25"/>
      <c r="FK112" s="25"/>
      <c r="FL112" s="25"/>
      <c r="FM112" s="25"/>
      <c r="FN112" s="25"/>
      <c r="FO112" s="25"/>
      <c r="FP112" s="25"/>
      <c r="FQ112" s="25"/>
      <c r="FR112" s="25"/>
      <c r="FS112" s="25"/>
      <c r="FT112" s="25"/>
      <c r="FU112" s="25"/>
      <c r="FV112" s="25"/>
      <c r="FW112" s="25"/>
      <c r="FX112" s="25"/>
      <c r="FY112" s="25"/>
      <c r="FZ112" s="25"/>
      <c r="GA112" s="25"/>
      <c r="GB112" s="25"/>
      <c r="GC112" s="25"/>
      <c r="GD112" s="25"/>
      <c r="GE112" s="25"/>
      <c r="GF112" s="25"/>
      <c r="GG112" s="25"/>
      <c r="GH112" s="25"/>
      <c r="GI112" s="25"/>
      <c r="GJ112" s="25"/>
      <c r="GK112" s="25"/>
      <c r="GL112" s="25"/>
      <c r="GM112" s="25"/>
      <c r="GN112" s="25"/>
      <c r="GO112" s="25"/>
      <c r="GP112" s="25"/>
      <c r="GQ112" s="25"/>
      <c r="GR112" s="25"/>
      <c r="GS112" s="25"/>
    </row>
    <row r="113">
      <c r="B113" s="57" t="s">
        <v>4709</v>
      </c>
      <c r="BD113" s="139"/>
      <c r="BE113" s="139"/>
      <c r="BF113" s="139"/>
      <c r="BG113" s="139"/>
      <c r="BH113" s="139"/>
      <c r="BI113" s="139"/>
      <c r="BJ113" s="139"/>
      <c r="BK113" s="139"/>
      <c r="BL113" s="139"/>
      <c r="BM113" s="139"/>
      <c r="BN113" s="139"/>
      <c r="BO113" s="139"/>
      <c r="BP113" s="139"/>
      <c r="BQ113" s="139"/>
      <c r="BR113" s="139"/>
      <c r="BS113" s="139"/>
      <c r="BT113" s="139"/>
      <c r="BU113" s="139"/>
      <c r="BV113" s="139"/>
      <c r="BW113" s="139"/>
      <c r="BX113" s="139"/>
      <c r="BY113" s="139"/>
      <c r="BZ113" s="139"/>
      <c r="CA113" s="139"/>
      <c r="CB113" s="139"/>
      <c r="CC113" s="139"/>
      <c r="CD113" s="139"/>
      <c r="CE113" s="139"/>
      <c r="CF113" s="139"/>
      <c r="CG113" s="139"/>
      <c r="CH113" s="139"/>
      <c r="CI113" s="139"/>
      <c r="CJ113" s="139"/>
      <c r="CK113" s="139"/>
      <c r="CL113" s="139"/>
      <c r="CM113" s="139"/>
      <c r="CN113" s="139"/>
      <c r="CO113" s="139"/>
      <c r="CP113" s="139"/>
      <c r="CQ113" s="139"/>
      <c r="CR113" s="139"/>
      <c r="CS113" s="139"/>
      <c r="CT113" s="139"/>
      <c r="CU113" s="139"/>
      <c r="CV113" s="139"/>
      <c r="CW113" s="139"/>
      <c r="CX113" s="139"/>
      <c r="CY113" s="139"/>
      <c r="EW113" s="139"/>
      <c r="EX113" s="139"/>
      <c r="EY113" s="139"/>
      <c r="EZ113" s="139"/>
      <c r="FA113" s="139"/>
      <c r="FB113" s="139"/>
      <c r="FC113" s="139"/>
      <c r="FD113" s="139"/>
      <c r="FE113" s="139"/>
      <c r="FF113" s="139"/>
      <c r="FG113" s="139"/>
      <c r="FH113" s="139"/>
      <c r="FI113" s="139"/>
      <c r="FJ113" s="139"/>
      <c r="FK113" s="139"/>
      <c r="FL113" s="139"/>
      <c r="FM113" s="139"/>
      <c r="FN113" s="139"/>
      <c r="FO113" s="139"/>
      <c r="FP113" s="139"/>
      <c r="FQ113" s="139"/>
      <c r="FR113" s="139"/>
      <c r="FS113" s="139"/>
      <c r="FT113" s="139"/>
      <c r="FU113" s="139"/>
      <c r="FV113" s="139"/>
      <c r="FW113" s="139"/>
      <c r="FX113" s="139"/>
      <c r="FY113" s="139"/>
      <c r="FZ113" s="139"/>
      <c r="GA113" s="139"/>
      <c r="GB113" s="139"/>
      <c r="GC113" s="139"/>
      <c r="GD113" s="139"/>
      <c r="GE113" s="139"/>
      <c r="GF113" s="139"/>
      <c r="GG113" s="139"/>
      <c r="GH113" s="139"/>
      <c r="GI113" s="139"/>
      <c r="GJ113" s="139"/>
      <c r="GK113" s="139"/>
      <c r="GL113" s="139"/>
      <c r="GM113" s="139"/>
      <c r="GN113" s="139"/>
      <c r="GO113" s="139"/>
      <c r="GP113" s="139"/>
      <c r="GQ113" s="139"/>
      <c r="GR113" s="139"/>
      <c r="GS113" s="25"/>
    </row>
    <row r="114">
      <c r="B114" s="57" t="s">
        <v>4710</v>
      </c>
      <c r="BD114" s="139"/>
      <c r="BE114" s="139"/>
      <c r="BF114" s="139"/>
      <c r="BG114" s="139"/>
      <c r="BH114" s="139"/>
      <c r="BI114" s="139"/>
      <c r="BJ114" s="139"/>
      <c r="BK114" s="139"/>
      <c r="BL114" s="139"/>
      <c r="BM114" s="139"/>
      <c r="BN114" s="139"/>
      <c r="BO114" s="139"/>
      <c r="BP114" s="139"/>
      <c r="BQ114" s="139"/>
      <c r="BR114" s="139"/>
      <c r="BS114" s="139"/>
      <c r="BT114" s="139"/>
      <c r="BU114" s="139"/>
      <c r="BV114" s="139"/>
      <c r="BW114" s="139"/>
      <c r="BX114" s="139"/>
      <c r="BY114" s="139"/>
      <c r="BZ114" s="139"/>
      <c r="CA114" s="139"/>
      <c r="CB114" s="139"/>
      <c r="CC114" s="139"/>
      <c r="CD114" s="139"/>
      <c r="CE114" s="139"/>
      <c r="CF114" s="139"/>
      <c r="CG114" s="139"/>
      <c r="CH114" s="139"/>
      <c r="CI114" s="139"/>
      <c r="CJ114" s="139"/>
      <c r="CK114" s="139"/>
      <c r="CL114" s="139"/>
      <c r="CM114" s="139"/>
      <c r="CN114" s="139"/>
      <c r="CO114" s="139"/>
      <c r="CP114" s="139"/>
      <c r="CQ114" s="139"/>
      <c r="CR114" s="139"/>
      <c r="CS114" s="139"/>
      <c r="CT114" s="139"/>
      <c r="CU114" s="139"/>
      <c r="CV114" s="139"/>
      <c r="CW114" s="139"/>
      <c r="CX114" s="139"/>
      <c r="CY114" s="139"/>
      <c r="EW114" s="139"/>
      <c r="EX114" s="139"/>
      <c r="EY114" s="139"/>
      <c r="EZ114" s="139"/>
      <c r="FA114" s="139"/>
      <c r="FB114" s="139"/>
      <c r="FC114" s="139"/>
      <c r="FD114" s="139"/>
      <c r="FE114" s="139"/>
      <c r="FF114" s="139"/>
      <c r="FG114" s="139"/>
      <c r="FH114" s="139"/>
      <c r="FI114" s="139"/>
      <c r="FJ114" s="139"/>
      <c r="FK114" s="139"/>
      <c r="FL114" s="139"/>
      <c r="FM114" s="139"/>
      <c r="FN114" s="139"/>
      <c r="FO114" s="139"/>
      <c r="FP114" s="139"/>
      <c r="FQ114" s="139"/>
      <c r="FR114" s="139"/>
      <c r="FS114" s="139"/>
      <c r="FT114" s="139"/>
      <c r="FU114" s="139"/>
      <c r="FV114" s="139"/>
      <c r="FW114" s="139"/>
      <c r="FX114" s="139"/>
      <c r="FY114" s="139"/>
      <c r="FZ114" s="139"/>
      <c r="GA114" s="139"/>
      <c r="GB114" s="139"/>
      <c r="GC114" s="139"/>
      <c r="GD114" s="139"/>
      <c r="GE114" s="139"/>
      <c r="GF114" s="139"/>
      <c r="GG114" s="139"/>
      <c r="GH114" s="139"/>
      <c r="GI114" s="139"/>
      <c r="GJ114" s="139"/>
      <c r="GK114" s="139"/>
      <c r="GL114" s="139"/>
      <c r="GM114" s="139"/>
      <c r="GN114" s="139"/>
      <c r="GO114" s="139"/>
      <c r="GP114" s="139"/>
      <c r="GQ114" s="139"/>
      <c r="GR114" s="139"/>
      <c r="GS114" s="25"/>
    </row>
    <row r="115">
      <c r="B115" s="57" t="s">
        <v>4711</v>
      </c>
      <c r="BD115" s="139"/>
      <c r="BE115" s="139"/>
      <c r="BF115" s="139"/>
      <c r="BG115" s="139"/>
      <c r="BH115" s="139"/>
      <c r="BI115" s="139"/>
      <c r="BJ115" s="139"/>
      <c r="BK115" s="139"/>
      <c r="BL115" s="139"/>
      <c r="BM115" s="139"/>
      <c r="BN115" s="139"/>
      <c r="BO115" s="139"/>
      <c r="BP115" s="139"/>
      <c r="BQ115" s="139"/>
      <c r="BR115" s="139"/>
      <c r="BS115" s="139"/>
      <c r="BT115" s="139"/>
      <c r="BU115" s="139"/>
      <c r="BV115" s="139"/>
      <c r="BW115" s="139"/>
      <c r="BX115" s="139"/>
      <c r="BY115" s="139"/>
      <c r="BZ115" s="139"/>
      <c r="CA115" s="139"/>
      <c r="CB115" s="139"/>
      <c r="CC115" s="139"/>
      <c r="CD115" s="139"/>
      <c r="CE115" s="139"/>
      <c r="CF115" s="139"/>
      <c r="CG115" s="139"/>
      <c r="CH115" s="139"/>
      <c r="CI115" s="139"/>
      <c r="CJ115" s="139"/>
      <c r="CK115" s="139"/>
      <c r="CL115" s="139"/>
      <c r="CM115" s="139"/>
      <c r="CN115" s="139"/>
      <c r="CO115" s="139"/>
      <c r="CP115" s="139"/>
      <c r="CQ115" s="139"/>
      <c r="CR115" s="139"/>
      <c r="CS115" s="139"/>
      <c r="CT115" s="139"/>
      <c r="CU115" s="139"/>
      <c r="CV115" s="139"/>
      <c r="CW115" s="139"/>
      <c r="CX115" s="139"/>
      <c r="CY115" s="139"/>
      <c r="EW115" s="139"/>
      <c r="EX115" s="139"/>
      <c r="EY115" s="139"/>
      <c r="EZ115" s="139"/>
      <c r="FA115" s="139"/>
      <c r="FB115" s="139"/>
      <c r="FC115" s="139"/>
      <c r="FD115" s="139"/>
      <c r="FE115" s="139"/>
      <c r="FF115" s="139"/>
      <c r="FG115" s="139"/>
      <c r="FH115" s="139"/>
      <c r="FI115" s="139"/>
      <c r="FJ115" s="139"/>
      <c r="FK115" s="139"/>
      <c r="FL115" s="139"/>
      <c r="FM115" s="139"/>
      <c r="FN115" s="139"/>
      <c r="FO115" s="139"/>
      <c r="FP115" s="139"/>
      <c r="FQ115" s="139"/>
      <c r="FR115" s="139"/>
      <c r="FS115" s="139"/>
      <c r="FT115" s="139"/>
      <c r="FU115" s="139"/>
      <c r="FV115" s="139"/>
      <c r="FW115" s="139"/>
      <c r="FX115" s="139"/>
      <c r="FY115" s="139"/>
      <c r="FZ115" s="139"/>
      <c r="GA115" s="139"/>
      <c r="GB115" s="139"/>
      <c r="GC115" s="139"/>
      <c r="GD115" s="139"/>
      <c r="GE115" s="139"/>
      <c r="GF115" s="139"/>
      <c r="GG115" s="139"/>
      <c r="GH115" s="139"/>
      <c r="GI115" s="139"/>
      <c r="GJ115" s="139"/>
      <c r="GK115" s="139"/>
      <c r="GL115" s="139"/>
      <c r="GM115" s="139"/>
      <c r="GN115" s="139"/>
      <c r="GO115" s="139"/>
      <c r="GP115" s="139"/>
      <c r="GQ115" s="139"/>
      <c r="GR115" s="139"/>
      <c r="GS115" s="25"/>
    </row>
    <row r="116">
      <c r="B116" s="57" t="s">
        <v>4712</v>
      </c>
      <c r="BD116" s="139"/>
      <c r="BE116" s="139"/>
      <c r="BF116" s="139"/>
      <c r="BG116" s="139"/>
      <c r="BH116" s="139"/>
      <c r="BI116" s="139"/>
      <c r="BJ116" s="139"/>
      <c r="BK116" s="139"/>
      <c r="BL116" s="139"/>
      <c r="BM116" s="139"/>
      <c r="BN116" s="139"/>
      <c r="BO116" s="139"/>
      <c r="BP116" s="139"/>
      <c r="BQ116" s="139"/>
      <c r="BR116" s="139"/>
      <c r="BS116" s="139"/>
      <c r="BT116" s="139"/>
      <c r="BU116" s="139"/>
      <c r="BV116" s="139"/>
      <c r="BW116" s="139"/>
      <c r="BX116" s="139"/>
      <c r="BY116" s="139"/>
      <c r="BZ116" s="139"/>
      <c r="CA116" s="139"/>
      <c r="CB116" s="139"/>
      <c r="CC116" s="139"/>
      <c r="CD116" s="139"/>
      <c r="CE116" s="139"/>
      <c r="CF116" s="139"/>
      <c r="CG116" s="139"/>
      <c r="CH116" s="139"/>
      <c r="CI116" s="139"/>
      <c r="CJ116" s="139"/>
      <c r="CK116" s="139"/>
      <c r="CL116" s="139"/>
      <c r="CM116" s="139"/>
      <c r="CN116" s="139"/>
      <c r="CO116" s="139"/>
      <c r="CP116" s="139"/>
      <c r="CQ116" s="139"/>
      <c r="CR116" s="139"/>
      <c r="CS116" s="139"/>
      <c r="CT116" s="139"/>
      <c r="CU116" s="139"/>
      <c r="CV116" s="139"/>
      <c r="CW116" s="139"/>
      <c r="CX116" s="139"/>
      <c r="CY116" s="139"/>
      <c r="EW116" s="139"/>
      <c r="EX116" s="139"/>
      <c r="EY116" s="139"/>
      <c r="EZ116" s="139"/>
      <c r="FA116" s="139"/>
      <c r="FB116" s="139"/>
      <c r="FC116" s="139"/>
      <c r="FD116" s="139"/>
      <c r="FE116" s="139"/>
      <c r="FF116" s="139"/>
      <c r="FG116" s="139"/>
      <c r="FH116" s="139"/>
      <c r="FI116" s="139"/>
      <c r="FJ116" s="139"/>
      <c r="FK116" s="139"/>
      <c r="FL116" s="139"/>
      <c r="FM116" s="139"/>
      <c r="FN116" s="139"/>
      <c r="FO116" s="139"/>
      <c r="FP116" s="139"/>
      <c r="FQ116" s="139"/>
      <c r="FR116" s="139"/>
      <c r="FS116" s="139"/>
      <c r="FT116" s="139"/>
      <c r="FU116" s="139"/>
      <c r="FV116" s="139"/>
      <c r="FW116" s="139"/>
      <c r="FX116" s="139"/>
      <c r="FY116" s="139"/>
      <c r="FZ116" s="139"/>
      <c r="GA116" s="139"/>
      <c r="GB116" s="139"/>
      <c r="GC116" s="139"/>
      <c r="GD116" s="139"/>
      <c r="GE116" s="139"/>
      <c r="GF116" s="139"/>
      <c r="GG116" s="139"/>
      <c r="GH116" s="139"/>
      <c r="GI116" s="139"/>
      <c r="GJ116" s="139"/>
      <c r="GK116" s="139"/>
      <c r="GL116" s="139"/>
      <c r="GM116" s="139"/>
      <c r="GN116" s="139"/>
      <c r="GO116" s="139"/>
      <c r="GP116" s="139"/>
      <c r="GQ116" s="139"/>
      <c r="GR116" s="139"/>
      <c r="GS116" s="25"/>
    </row>
    <row r="117">
      <c r="B117" s="57" t="s">
        <v>4713</v>
      </c>
      <c r="BD117" s="139"/>
      <c r="BE117" s="139"/>
      <c r="BF117" s="139"/>
      <c r="BG117" s="139"/>
      <c r="BH117" s="139"/>
      <c r="BI117" s="139"/>
      <c r="BJ117" s="139"/>
      <c r="BK117" s="139"/>
      <c r="BL117" s="139"/>
      <c r="BM117" s="139"/>
      <c r="BN117" s="139"/>
      <c r="BO117" s="139"/>
      <c r="BP117" s="139"/>
      <c r="BQ117" s="139"/>
      <c r="BR117" s="139"/>
      <c r="BS117" s="139"/>
      <c r="BT117" s="139"/>
      <c r="BU117" s="139"/>
      <c r="BV117" s="139"/>
      <c r="BW117" s="139"/>
      <c r="BX117" s="139"/>
      <c r="BY117" s="139"/>
      <c r="BZ117" s="139"/>
      <c r="CA117" s="139"/>
      <c r="CB117" s="139"/>
      <c r="CC117" s="139"/>
      <c r="CD117" s="139"/>
      <c r="CE117" s="139"/>
      <c r="CF117" s="139"/>
      <c r="CG117" s="139"/>
      <c r="CH117" s="139"/>
      <c r="CI117" s="139"/>
      <c r="CJ117" s="139"/>
      <c r="CK117" s="139"/>
      <c r="CL117" s="139"/>
      <c r="CM117" s="139"/>
      <c r="CN117" s="139"/>
      <c r="CO117" s="139"/>
      <c r="CP117" s="139"/>
      <c r="CQ117" s="139"/>
      <c r="CR117" s="139"/>
      <c r="CS117" s="139"/>
      <c r="CT117" s="139"/>
      <c r="CU117" s="139"/>
      <c r="CV117" s="139"/>
      <c r="CW117" s="139"/>
      <c r="CX117" s="139"/>
      <c r="CY117" s="139"/>
      <c r="EW117" s="139"/>
      <c r="EX117" s="139"/>
      <c r="EY117" s="139"/>
      <c r="EZ117" s="139"/>
      <c r="FA117" s="139"/>
      <c r="FB117" s="139"/>
      <c r="FC117" s="139"/>
      <c r="FD117" s="139"/>
      <c r="FE117" s="139"/>
      <c r="FF117" s="139"/>
      <c r="FG117" s="139"/>
      <c r="FH117" s="139"/>
      <c r="FI117" s="139"/>
      <c r="FJ117" s="139"/>
      <c r="FK117" s="139"/>
      <c r="FL117" s="139"/>
      <c r="FM117" s="139"/>
      <c r="FN117" s="139"/>
      <c r="FO117" s="139"/>
      <c r="FP117" s="139"/>
      <c r="FQ117" s="139"/>
      <c r="FR117" s="139"/>
      <c r="FS117" s="139"/>
      <c r="FT117" s="139"/>
      <c r="FU117" s="139"/>
      <c r="FV117" s="139"/>
      <c r="FW117" s="139"/>
      <c r="FX117" s="139"/>
      <c r="FY117" s="139"/>
      <c r="FZ117" s="139"/>
      <c r="GA117" s="139"/>
      <c r="GB117" s="139"/>
      <c r="GC117" s="139"/>
      <c r="GD117" s="139"/>
      <c r="GE117" s="139"/>
      <c r="GF117" s="139"/>
      <c r="GG117" s="139"/>
      <c r="GH117" s="139"/>
      <c r="GI117" s="139"/>
      <c r="GJ117" s="139"/>
      <c r="GK117" s="139"/>
      <c r="GL117" s="139"/>
      <c r="GM117" s="139"/>
      <c r="GN117" s="139"/>
      <c r="GO117" s="139"/>
      <c r="GP117" s="139"/>
      <c r="GQ117" s="139"/>
      <c r="GR117" s="139"/>
      <c r="GS117" s="25"/>
    </row>
    <row r="118">
      <c r="B118" s="57" t="s">
        <v>4714</v>
      </c>
      <c r="BD118" s="139"/>
      <c r="BE118" s="139"/>
      <c r="BF118" s="139"/>
      <c r="BG118" s="139"/>
      <c r="BH118" s="139"/>
      <c r="BI118" s="139"/>
      <c r="BJ118" s="139"/>
      <c r="BK118" s="139"/>
      <c r="BL118" s="139"/>
      <c r="BM118" s="139"/>
      <c r="BN118" s="139"/>
      <c r="BO118" s="139"/>
      <c r="BP118" s="139"/>
      <c r="BQ118" s="139"/>
      <c r="BR118" s="139"/>
      <c r="BS118" s="139"/>
      <c r="BT118" s="139"/>
      <c r="BU118" s="139"/>
      <c r="BV118" s="139"/>
      <c r="BW118" s="139"/>
      <c r="BX118" s="139"/>
      <c r="BY118" s="139"/>
      <c r="BZ118" s="139"/>
      <c r="CA118" s="139"/>
      <c r="CB118" s="139"/>
      <c r="CC118" s="139"/>
      <c r="CD118" s="139"/>
      <c r="CE118" s="139"/>
      <c r="CF118" s="139"/>
      <c r="CG118" s="139"/>
      <c r="CH118" s="139"/>
      <c r="CI118" s="139"/>
      <c r="CJ118" s="139"/>
      <c r="CK118" s="139"/>
      <c r="CL118" s="139"/>
      <c r="CM118" s="139"/>
      <c r="CN118" s="139"/>
      <c r="CO118" s="139"/>
      <c r="CP118" s="139"/>
      <c r="CQ118" s="139"/>
      <c r="CR118" s="139"/>
      <c r="CS118" s="139"/>
      <c r="CT118" s="139"/>
      <c r="CU118" s="139"/>
      <c r="CV118" s="139"/>
      <c r="CW118" s="139"/>
      <c r="CX118" s="139"/>
      <c r="CY118" s="139"/>
      <c r="EW118" s="139"/>
      <c r="EX118" s="139"/>
      <c r="EY118" s="139"/>
      <c r="EZ118" s="139"/>
      <c r="FA118" s="139"/>
      <c r="FB118" s="139"/>
      <c r="FC118" s="139"/>
      <c r="FD118" s="139"/>
      <c r="FE118" s="139"/>
      <c r="FF118" s="139"/>
      <c r="FG118" s="139"/>
      <c r="FH118" s="139"/>
      <c r="FI118" s="139"/>
      <c r="FJ118" s="139"/>
      <c r="FK118" s="139"/>
      <c r="FL118" s="139"/>
      <c r="FM118" s="139"/>
      <c r="FN118" s="139"/>
      <c r="FO118" s="139"/>
      <c r="FP118" s="139"/>
      <c r="FQ118" s="139"/>
      <c r="FR118" s="139"/>
      <c r="FS118" s="139"/>
      <c r="FT118" s="139"/>
      <c r="FU118" s="139"/>
      <c r="FV118" s="139"/>
      <c r="FW118" s="139"/>
      <c r="FX118" s="139"/>
      <c r="FY118" s="139"/>
      <c r="FZ118" s="139"/>
      <c r="GA118" s="139"/>
      <c r="GB118" s="139"/>
      <c r="GC118" s="139"/>
      <c r="GD118" s="139"/>
      <c r="GE118" s="139"/>
      <c r="GF118" s="139"/>
      <c r="GG118" s="139"/>
      <c r="GH118" s="139"/>
      <c r="GI118" s="139"/>
      <c r="GJ118" s="139"/>
      <c r="GK118" s="139"/>
      <c r="GL118" s="139"/>
      <c r="GM118" s="139"/>
      <c r="GN118" s="139"/>
      <c r="GO118" s="139"/>
      <c r="GP118" s="139"/>
      <c r="GQ118" s="139"/>
      <c r="GR118" s="139"/>
      <c r="GS118" s="25"/>
    </row>
    <row r="119">
      <c r="B119" s="57" t="s">
        <v>4715</v>
      </c>
      <c r="BD119" s="139"/>
      <c r="BE119" s="139"/>
      <c r="BF119" s="139"/>
      <c r="BG119" s="139"/>
      <c r="BH119" s="139"/>
      <c r="BI119" s="139"/>
      <c r="BJ119" s="139"/>
      <c r="BK119" s="139"/>
      <c r="BL119" s="139"/>
      <c r="BM119" s="139"/>
      <c r="BN119" s="139"/>
      <c r="BO119" s="139"/>
      <c r="BP119" s="139"/>
      <c r="BQ119" s="139"/>
      <c r="BR119" s="139"/>
      <c r="BS119" s="139"/>
      <c r="BT119" s="139"/>
      <c r="BU119" s="139"/>
      <c r="BV119" s="139"/>
      <c r="BW119" s="139"/>
      <c r="BX119" s="139"/>
      <c r="BY119" s="139"/>
      <c r="BZ119" s="139"/>
      <c r="CA119" s="139"/>
      <c r="CB119" s="139"/>
      <c r="CC119" s="139"/>
      <c r="CD119" s="139"/>
      <c r="CE119" s="139"/>
      <c r="CF119" s="139"/>
      <c r="CG119" s="139"/>
      <c r="CH119" s="139"/>
      <c r="CI119" s="139"/>
      <c r="CJ119" s="139"/>
      <c r="CK119" s="139"/>
      <c r="CL119" s="139"/>
      <c r="CM119" s="139"/>
      <c r="CN119" s="139"/>
      <c r="CO119" s="139"/>
      <c r="CP119" s="139"/>
      <c r="CQ119" s="139"/>
      <c r="CR119" s="139"/>
      <c r="CS119" s="139"/>
      <c r="CT119" s="139"/>
      <c r="CU119" s="139"/>
      <c r="CV119" s="139"/>
      <c r="CW119" s="139"/>
      <c r="CX119" s="139"/>
      <c r="CY119" s="139"/>
      <c r="EW119" s="139"/>
      <c r="EX119" s="139"/>
      <c r="EY119" s="139"/>
      <c r="EZ119" s="139"/>
      <c r="FA119" s="139"/>
      <c r="FB119" s="139"/>
      <c r="FC119" s="139"/>
      <c r="FD119" s="139"/>
      <c r="FE119" s="139"/>
      <c r="FF119" s="139"/>
      <c r="FG119" s="139"/>
      <c r="FH119" s="139"/>
      <c r="FI119" s="139"/>
      <c r="FJ119" s="139"/>
      <c r="FK119" s="139"/>
      <c r="FL119" s="139"/>
      <c r="FM119" s="139"/>
      <c r="FN119" s="139"/>
      <c r="FO119" s="139"/>
      <c r="FP119" s="139"/>
      <c r="FQ119" s="139"/>
      <c r="FR119" s="139"/>
      <c r="FS119" s="139"/>
      <c r="FT119" s="139"/>
      <c r="FU119" s="139"/>
      <c r="FV119" s="139"/>
      <c r="FW119" s="139"/>
      <c r="FX119" s="139"/>
      <c r="FY119" s="139"/>
      <c r="FZ119" s="139"/>
      <c r="GA119" s="139"/>
      <c r="GB119" s="139"/>
      <c r="GC119" s="139"/>
      <c r="GD119" s="139"/>
      <c r="GE119" s="139"/>
      <c r="GF119" s="139"/>
      <c r="GG119" s="139"/>
      <c r="GH119" s="139"/>
      <c r="GI119" s="139"/>
      <c r="GJ119" s="139"/>
      <c r="GK119" s="139"/>
      <c r="GL119" s="139"/>
      <c r="GM119" s="139"/>
      <c r="GN119" s="139"/>
      <c r="GO119" s="139"/>
      <c r="GP119" s="139"/>
      <c r="GQ119" s="139"/>
      <c r="GR119" s="139"/>
      <c r="GS119" s="25"/>
    </row>
    <row r="120">
      <c r="B120" s="57" t="s">
        <v>4716</v>
      </c>
      <c r="BD120" s="139"/>
      <c r="BE120" s="139"/>
      <c r="BF120" s="139"/>
      <c r="BG120" s="139"/>
      <c r="BH120" s="139"/>
      <c r="BI120" s="139"/>
      <c r="BJ120" s="139"/>
      <c r="BK120" s="139"/>
      <c r="BL120" s="139"/>
      <c r="BM120" s="139"/>
      <c r="BN120" s="139"/>
      <c r="BO120" s="139"/>
      <c r="BP120" s="139"/>
      <c r="BQ120" s="139"/>
      <c r="BR120" s="139"/>
      <c r="BS120" s="139"/>
      <c r="BT120" s="139"/>
      <c r="BU120" s="139"/>
      <c r="BV120" s="139"/>
      <c r="BW120" s="139"/>
      <c r="BX120" s="139"/>
      <c r="BY120" s="139"/>
      <c r="BZ120" s="139"/>
      <c r="CA120" s="139"/>
      <c r="CB120" s="139"/>
      <c r="CC120" s="139"/>
      <c r="CD120" s="139"/>
      <c r="CE120" s="139"/>
      <c r="CF120" s="139"/>
      <c r="CG120" s="139"/>
      <c r="CH120" s="139"/>
      <c r="CI120" s="139"/>
      <c r="CJ120" s="139"/>
      <c r="CK120" s="139"/>
      <c r="CL120" s="139"/>
      <c r="CM120" s="139"/>
      <c r="CN120" s="139"/>
      <c r="CO120" s="139"/>
      <c r="CP120" s="139"/>
      <c r="CQ120" s="139"/>
      <c r="CR120" s="139"/>
      <c r="CS120" s="139"/>
      <c r="CT120" s="139"/>
      <c r="CU120" s="139"/>
      <c r="CV120" s="139"/>
      <c r="CW120" s="139"/>
      <c r="CX120" s="139"/>
      <c r="CY120" s="139"/>
      <c r="EW120" s="139"/>
      <c r="EX120" s="139"/>
      <c r="EY120" s="139"/>
      <c r="EZ120" s="139"/>
      <c r="FA120" s="139"/>
      <c r="FB120" s="139"/>
      <c r="FC120" s="139"/>
      <c r="FD120" s="139"/>
      <c r="FE120" s="139"/>
      <c r="FF120" s="139"/>
      <c r="FG120" s="139"/>
      <c r="FH120" s="139"/>
      <c r="FI120" s="139"/>
      <c r="FJ120" s="139"/>
      <c r="FK120" s="139"/>
      <c r="FL120" s="139"/>
      <c r="FM120" s="139"/>
      <c r="FN120" s="139"/>
      <c r="FO120" s="139"/>
      <c r="FP120" s="139"/>
      <c r="FQ120" s="139"/>
      <c r="FR120" s="139"/>
      <c r="FS120" s="139"/>
      <c r="FT120" s="139"/>
      <c r="FU120" s="139"/>
      <c r="FV120" s="139"/>
      <c r="FW120" s="139"/>
      <c r="FX120" s="139"/>
      <c r="FY120" s="139"/>
      <c r="FZ120" s="139"/>
      <c r="GA120" s="139"/>
      <c r="GB120" s="139"/>
      <c r="GC120" s="139"/>
      <c r="GD120" s="139"/>
      <c r="GE120" s="139"/>
      <c r="GF120" s="139"/>
      <c r="GG120" s="139"/>
      <c r="GH120" s="139"/>
      <c r="GI120" s="139"/>
      <c r="GJ120" s="139"/>
      <c r="GK120" s="139"/>
      <c r="GL120" s="139"/>
      <c r="GM120" s="139"/>
      <c r="GN120" s="139"/>
      <c r="GO120" s="139"/>
      <c r="GP120" s="139"/>
      <c r="GQ120" s="139"/>
      <c r="GR120" s="139"/>
      <c r="GS120" s="25"/>
    </row>
    <row r="121">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EW121" s="25"/>
      <c r="EX121" s="25"/>
      <c r="EY121" s="25"/>
      <c r="EZ121" s="25"/>
      <c r="FA121" s="25"/>
      <c r="FB121" s="25"/>
      <c r="FC121" s="25"/>
      <c r="FD121" s="25"/>
      <c r="FE121" s="25"/>
      <c r="FF121" s="25"/>
      <c r="FG121" s="25"/>
      <c r="FH121" s="25"/>
      <c r="FI121" s="25"/>
      <c r="FJ121" s="25"/>
      <c r="FK121" s="25"/>
      <c r="FL121" s="25"/>
      <c r="FM121" s="25"/>
      <c r="FN121" s="25"/>
      <c r="FO121" s="25"/>
      <c r="FP121" s="25"/>
      <c r="FQ121" s="25"/>
      <c r="FR121" s="25"/>
      <c r="FS121" s="25"/>
      <c r="FT121" s="25"/>
      <c r="FU121" s="25"/>
      <c r="FV121" s="25"/>
      <c r="FW121" s="25"/>
      <c r="FX121" s="25"/>
      <c r="FY121" s="25"/>
      <c r="FZ121" s="25"/>
      <c r="GA121" s="25"/>
      <c r="GB121" s="25"/>
      <c r="GC121" s="25"/>
      <c r="GD121" s="25"/>
      <c r="GE121" s="25"/>
      <c r="GF121" s="25"/>
      <c r="GG121" s="25"/>
      <c r="GH121" s="25"/>
      <c r="GI121" s="25"/>
      <c r="GJ121" s="25"/>
      <c r="GK121" s="25"/>
      <c r="GL121" s="25"/>
      <c r="GM121" s="25"/>
      <c r="GN121" s="25"/>
      <c r="GO121" s="25"/>
      <c r="GP121" s="25"/>
      <c r="GQ121" s="25"/>
      <c r="GR121" s="25"/>
      <c r="GS121" s="25"/>
    </row>
    <row r="122">
      <c r="B122" s="57" t="s">
        <v>4717</v>
      </c>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EW122" s="25"/>
      <c r="EX122" s="25"/>
      <c r="EY122" s="25"/>
      <c r="EZ122" s="25"/>
      <c r="FA122" s="25"/>
      <c r="FB122" s="25"/>
      <c r="FC122" s="25"/>
      <c r="FD122" s="25"/>
      <c r="FE122" s="25"/>
      <c r="FF122" s="25"/>
      <c r="FG122" s="25"/>
      <c r="FH122" s="25"/>
      <c r="FI122" s="25"/>
      <c r="FJ122" s="25"/>
      <c r="FK122" s="25"/>
      <c r="FL122" s="25"/>
      <c r="FM122" s="25"/>
      <c r="FN122" s="25"/>
      <c r="FO122" s="25"/>
      <c r="FP122" s="25"/>
      <c r="FQ122" s="25"/>
      <c r="FR122" s="25"/>
      <c r="FS122" s="25"/>
      <c r="FT122" s="25"/>
      <c r="FU122" s="25"/>
      <c r="FV122" s="25"/>
      <c r="FW122" s="25"/>
      <c r="FX122" s="25"/>
      <c r="FY122" s="25"/>
      <c r="FZ122" s="25"/>
      <c r="GA122" s="25"/>
      <c r="GB122" s="25"/>
      <c r="GC122" s="25"/>
      <c r="GD122" s="25"/>
      <c r="GE122" s="25"/>
      <c r="GF122" s="25"/>
      <c r="GG122" s="25"/>
      <c r="GH122" s="25"/>
      <c r="GI122" s="25"/>
      <c r="GJ122" s="25"/>
      <c r="GK122" s="25"/>
      <c r="GL122" s="25"/>
      <c r="GM122" s="25"/>
      <c r="GN122" s="25"/>
      <c r="GO122" s="25"/>
      <c r="GP122" s="25"/>
      <c r="GQ122" s="25"/>
      <c r="GR122" s="25"/>
      <c r="GS122" s="25"/>
    </row>
    <row r="123">
      <c r="B123" s="57" t="s">
        <v>4718</v>
      </c>
      <c r="BD123" s="139"/>
      <c r="BE123" s="139"/>
      <c r="BF123" s="139"/>
      <c r="BG123" s="139"/>
      <c r="BH123" s="139"/>
      <c r="BI123" s="139"/>
      <c r="BJ123" s="139"/>
      <c r="BK123" s="139"/>
      <c r="BL123" s="139"/>
      <c r="BM123" s="139"/>
      <c r="BN123" s="139"/>
      <c r="BO123" s="139"/>
      <c r="BP123" s="139"/>
      <c r="BQ123" s="139"/>
      <c r="BR123" s="139"/>
      <c r="BS123" s="139"/>
      <c r="BT123" s="139"/>
      <c r="BU123" s="139"/>
      <c r="BV123" s="139"/>
      <c r="BW123" s="139"/>
      <c r="BX123" s="139"/>
      <c r="BY123" s="139"/>
      <c r="BZ123" s="139"/>
      <c r="CA123" s="139"/>
      <c r="CB123" s="139"/>
      <c r="CC123" s="139"/>
      <c r="CD123" s="139"/>
      <c r="CE123" s="139"/>
      <c r="CF123" s="139"/>
      <c r="CG123" s="139"/>
      <c r="CH123" s="139"/>
      <c r="CI123" s="139"/>
      <c r="CJ123" s="139"/>
      <c r="CK123" s="139"/>
      <c r="CL123" s="139"/>
      <c r="CM123" s="139"/>
      <c r="CN123" s="139"/>
      <c r="CO123" s="139"/>
      <c r="CP123" s="139"/>
      <c r="CQ123" s="139"/>
      <c r="CR123" s="139"/>
      <c r="CS123" s="139"/>
      <c r="CT123" s="139"/>
      <c r="CU123" s="139"/>
      <c r="CV123" s="139"/>
      <c r="CW123" s="139"/>
      <c r="CX123" s="139"/>
      <c r="CY123" s="139"/>
      <c r="EW123" s="139"/>
      <c r="EX123" s="139"/>
      <c r="EY123" s="139"/>
      <c r="EZ123" s="139"/>
      <c r="FA123" s="139"/>
      <c r="FB123" s="139"/>
      <c r="FC123" s="139"/>
      <c r="FD123" s="139"/>
      <c r="FE123" s="139"/>
      <c r="FF123" s="139"/>
      <c r="FG123" s="139"/>
      <c r="FH123" s="139"/>
      <c r="FI123" s="139"/>
      <c r="FJ123" s="139"/>
      <c r="FK123" s="139"/>
      <c r="FL123" s="139"/>
      <c r="FM123" s="139"/>
      <c r="FN123" s="139"/>
      <c r="FO123" s="139"/>
      <c r="FP123" s="139"/>
      <c r="FQ123" s="139"/>
      <c r="FR123" s="139"/>
      <c r="FS123" s="139"/>
      <c r="FT123" s="139"/>
      <c r="FU123" s="139"/>
      <c r="FV123" s="139"/>
      <c r="FW123" s="139"/>
      <c r="FX123" s="139"/>
      <c r="FY123" s="139"/>
      <c r="FZ123" s="139"/>
      <c r="GA123" s="139"/>
      <c r="GB123" s="139"/>
      <c r="GC123" s="139"/>
      <c r="GD123" s="139"/>
      <c r="GE123" s="139"/>
      <c r="GF123" s="139"/>
      <c r="GG123" s="139"/>
      <c r="GH123" s="139"/>
      <c r="GI123" s="139"/>
      <c r="GJ123" s="139"/>
      <c r="GK123" s="139"/>
      <c r="GL123" s="139"/>
      <c r="GM123" s="139"/>
      <c r="GN123" s="139"/>
      <c r="GO123" s="139"/>
      <c r="GP123" s="139"/>
      <c r="GQ123" s="139"/>
      <c r="GR123" s="139"/>
      <c r="GS123" s="25"/>
    </row>
    <row r="124">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EW124" s="25"/>
      <c r="EX124" s="25"/>
      <c r="EY124" s="25"/>
      <c r="EZ124" s="25"/>
      <c r="FA124" s="25"/>
      <c r="FB124" s="25"/>
      <c r="FC124" s="25"/>
      <c r="FD124" s="25"/>
      <c r="FE124" s="25"/>
      <c r="FF124" s="25"/>
      <c r="FG124" s="25"/>
      <c r="FH124" s="25"/>
      <c r="FI124" s="25"/>
      <c r="FJ124" s="25"/>
      <c r="FK124" s="25"/>
      <c r="FL124" s="25"/>
      <c r="FM124" s="25"/>
      <c r="FN124" s="25"/>
      <c r="FO124" s="25"/>
      <c r="FP124" s="25"/>
      <c r="FQ124" s="25"/>
      <c r="FR124" s="25"/>
      <c r="FS124" s="25"/>
      <c r="FT124" s="25"/>
      <c r="FU124" s="25"/>
      <c r="FV124" s="25"/>
      <c r="FW124" s="25"/>
      <c r="FX124" s="25"/>
      <c r="FY124" s="25"/>
      <c r="FZ124" s="25"/>
      <c r="GA124" s="25"/>
      <c r="GB124" s="25"/>
      <c r="GC124" s="25"/>
      <c r="GD124" s="25"/>
      <c r="GE124" s="25"/>
      <c r="GF124" s="25"/>
      <c r="GG124" s="25"/>
      <c r="GH124" s="25"/>
      <c r="GI124" s="25"/>
      <c r="GJ124" s="25"/>
      <c r="GK124" s="25"/>
      <c r="GL124" s="25"/>
      <c r="GM124" s="25"/>
      <c r="GN124" s="25"/>
      <c r="GO124" s="25"/>
      <c r="GP124" s="25"/>
      <c r="GQ124" s="25"/>
      <c r="GR124" s="25"/>
      <c r="GS124" s="25"/>
    </row>
    <row r="125">
      <c r="B125" s="57" t="s">
        <v>4719</v>
      </c>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EW125" s="25"/>
      <c r="EX125" s="25"/>
      <c r="EY125" s="25"/>
      <c r="EZ125" s="25"/>
      <c r="FA125" s="25"/>
      <c r="FB125" s="25"/>
      <c r="FC125" s="25"/>
      <c r="FD125" s="25"/>
      <c r="FE125" s="25"/>
      <c r="FF125" s="25"/>
      <c r="FG125" s="25"/>
      <c r="FH125" s="25"/>
      <c r="FI125" s="25"/>
      <c r="FJ125" s="25"/>
      <c r="FK125" s="25"/>
      <c r="FL125" s="25"/>
      <c r="FM125" s="25"/>
      <c r="FN125" s="25"/>
      <c r="FO125" s="25"/>
      <c r="FP125" s="25"/>
      <c r="FQ125" s="25"/>
      <c r="FR125" s="25"/>
      <c r="FS125" s="25"/>
      <c r="FT125" s="25"/>
      <c r="FU125" s="25"/>
      <c r="FV125" s="25"/>
      <c r="FW125" s="25"/>
      <c r="FX125" s="25"/>
      <c r="FY125" s="25"/>
      <c r="FZ125" s="25"/>
      <c r="GA125" s="25"/>
      <c r="GB125" s="25"/>
      <c r="GC125" s="25"/>
      <c r="GD125" s="25"/>
      <c r="GE125" s="25"/>
      <c r="GF125" s="25"/>
      <c r="GG125" s="25"/>
      <c r="GH125" s="25"/>
      <c r="GI125" s="25"/>
      <c r="GJ125" s="25"/>
      <c r="GK125" s="25"/>
      <c r="GL125" s="25"/>
      <c r="GM125" s="25"/>
      <c r="GN125" s="25"/>
      <c r="GO125" s="25"/>
      <c r="GP125" s="25"/>
      <c r="GQ125" s="25"/>
      <c r="GR125" s="25"/>
      <c r="GS125" s="25"/>
    </row>
    <row r="126">
      <c r="B126" s="57" t="s">
        <v>4720</v>
      </c>
      <c r="BD126" s="139"/>
      <c r="BE126" s="139"/>
      <c r="BF126" s="139"/>
      <c r="BG126" s="139"/>
      <c r="BH126" s="139"/>
      <c r="BI126" s="139"/>
      <c r="BJ126" s="139"/>
      <c r="BK126" s="139"/>
      <c r="BL126" s="139"/>
      <c r="BM126" s="139"/>
      <c r="BN126" s="139"/>
      <c r="BO126" s="139"/>
      <c r="BP126" s="139"/>
      <c r="BQ126" s="139"/>
      <c r="BR126" s="139"/>
      <c r="BS126" s="139"/>
      <c r="BT126" s="139"/>
      <c r="BU126" s="139"/>
      <c r="BV126" s="139"/>
      <c r="BW126" s="139"/>
      <c r="BX126" s="139"/>
      <c r="BY126" s="139"/>
      <c r="BZ126" s="139"/>
      <c r="CA126" s="139"/>
      <c r="CB126" s="139"/>
      <c r="CC126" s="139"/>
      <c r="CD126" s="139"/>
      <c r="CE126" s="139"/>
      <c r="CF126" s="139"/>
      <c r="CG126" s="139"/>
      <c r="CH126" s="139"/>
      <c r="CI126" s="139"/>
      <c r="CJ126" s="139"/>
      <c r="CK126" s="139"/>
      <c r="CL126" s="139"/>
      <c r="CM126" s="139"/>
      <c r="CN126" s="139"/>
      <c r="CO126" s="139"/>
      <c r="CP126" s="139"/>
      <c r="CQ126" s="139"/>
      <c r="CR126" s="139"/>
      <c r="CS126" s="139"/>
      <c r="CT126" s="139"/>
      <c r="CU126" s="139"/>
      <c r="CV126" s="139"/>
      <c r="CW126" s="139"/>
      <c r="CX126" s="139"/>
      <c r="CY126" s="139"/>
      <c r="EW126" s="139"/>
      <c r="EX126" s="139"/>
      <c r="EY126" s="139"/>
      <c r="EZ126" s="139"/>
      <c r="FA126" s="139"/>
      <c r="FB126" s="139"/>
      <c r="FC126" s="139"/>
      <c r="FD126" s="139"/>
      <c r="FE126" s="139"/>
      <c r="FF126" s="139"/>
      <c r="FG126" s="139"/>
      <c r="FH126" s="139"/>
      <c r="FI126" s="139"/>
      <c r="FJ126" s="139"/>
      <c r="FK126" s="139"/>
      <c r="FL126" s="139"/>
      <c r="FM126" s="139"/>
      <c r="FN126" s="139"/>
      <c r="FO126" s="139"/>
      <c r="FP126" s="139"/>
      <c r="FQ126" s="139"/>
      <c r="FR126" s="139"/>
      <c r="FS126" s="139"/>
      <c r="FT126" s="139"/>
      <c r="FU126" s="139"/>
      <c r="FV126" s="139"/>
      <c r="FW126" s="139"/>
      <c r="FX126" s="139"/>
      <c r="FY126" s="139"/>
      <c r="FZ126" s="139"/>
      <c r="GA126" s="139"/>
      <c r="GB126" s="139"/>
      <c r="GC126" s="139"/>
      <c r="GD126" s="139"/>
      <c r="GE126" s="139"/>
      <c r="GF126" s="139"/>
      <c r="GG126" s="139"/>
      <c r="GH126" s="139"/>
      <c r="GI126" s="139"/>
      <c r="GJ126" s="139"/>
      <c r="GK126" s="139"/>
      <c r="GL126" s="139"/>
      <c r="GM126" s="139"/>
      <c r="GN126" s="139"/>
      <c r="GO126" s="139"/>
      <c r="GP126" s="139"/>
      <c r="GQ126" s="139"/>
      <c r="GR126" s="139"/>
      <c r="GS126" s="25"/>
    </row>
    <row r="127">
      <c r="B127" s="57" t="s">
        <v>4721</v>
      </c>
      <c r="BD127" s="139"/>
      <c r="BE127" s="139"/>
      <c r="BF127" s="139"/>
      <c r="BG127" s="139"/>
      <c r="BH127" s="139"/>
      <c r="BI127" s="139"/>
      <c r="BJ127" s="139"/>
      <c r="BK127" s="139"/>
      <c r="BL127" s="139"/>
      <c r="BM127" s="139"/>
      <c r="BN127" s="139"/>
      <c r="BO127" s="25"/>
      <c r="BP127" s="25"/>
      <c r="BQ127" s="25"/>
      <c r="BR127" s="25"/>
      <c r="BS127" s="25"/>
      <c r="BT127" s="139"/>
      <c r="BU127" s="139"/>
      <c r="BV127" s="139"/>
      <c r="BW127" s="139"/>
      <c r="BX127" s="139"/>
      <c r="BY127" s="139"/>
      <c r="BZ127" s="139"/>
      <c r="CA127" s="139"/>
      <c r="CB127" s="139"/>
      <c r="CC127" s="139"/>
      <c r="CD127" s="139"/>
      <c r="CE127" s="25"/>
      <c r="CF127" s="25"/>
      <c r="CG127" s="25"/>
      <c r="CH127" s="25"/>
      <c r="CI127" s="25"/>
      <c r="CJ127" s="139"/>
      <c r="CK127" s="139"/>
      <c r="CL127" s="139"/>
      <c r="CM127" s="139"/>
      <c r="CN127" s="139"/>
      <c r="CO127" s="139"/>
      <c r="CP127" s="139"/>
      <c r="CQ127" s="139"/>
      <c r="CR127" s="139"/>
      <c r="CS127" s="139"/>
      <c r="CT127" s="139"/>
      <c r="CU127" s="25"/>
      <c r="CV127" s="25"/>
      <c r="CW127" s="25"/>
      <c r="CX127" s="25"/>
      <c r="CY127" s="25"/>
      <c r="EW127" s="139"/>
      <c r="EX127" s="139"/>
      <c r="EY127" s="139"/>
      <c r="EZ127" s="139"/>
      <c r="FA127" s="139"/>
      <c r="FB127" s="139"/>
      <c r="FC127" s="139"/>
      <c r="FD127" s="139"/>
      <c r="FE127" s="139"/>
      <c r="FF127" s="139"/>
      <c r="FG127" s="139"/>
      <c r="FH127" s="25"/>
      <c r="FI127" s="25"/>
      <c r="FJ127" s="25"/>
      <c r="FK127" s="25"/>
      <c r="FL127" s="25"/>
      <c r="FM127" s="139"/>
      <c r="FN127" s="139"/>
      <c r="FO127" s="139"/>
      <c r="FP127" s="139"/>
      <c r="FQ127" s="139"/>
      <c r="FR127" s="139"/>
      <c r="FS127" s="139"/>
      <c r="FT127" s="139"/>
      <c r="FU127" s="139"/>
      <c r="FV127" s="139"/>
      <c r="FW127" s="139"/>
      <c r="FX127" s="25"/>
      <c r="FY127" s="25"/>
      <c r="FZ127" s="25"/>
      <c r="GA127" s="25"/>
      <c r="GB127" s="25"/>
      <c r="GC127" s="139"/>
      <c r="GD127" s="139"/>
      <c r="GE127" s="139"/>
      <c r="GF127" s="139"/>
      <c r="GG127" s="139"/>
      <c r="GH127" s="139"/>
      <c r="GI127" s="139"/>
      <c r="GJ127" s="139"/>
      <c r="GK127" s="139"/>
      <c r="GL127" s="139"/>
      <c r="GM127" s="139"/>
      <c r="GN127" s="25"/>
      <c r="GO127" s="25"/>
      <c r="GP127" s="25"/>
      <c r="GQ127" s="25"/>
      <c r="GR127" s="25"/>
      <c r="GS127" s="25"/>
    </row>
    <row r="128">
      <c r="B128" s="57" t="s">
        <v>4722</v>
      </c>
      <c r="BD128" s="139"/>
      <c r="BE128" s="139"/>
      <c r="BF128" s="139"/>
      <c r="BG128" s="139"/>
      <c r="BH128" s="139"/>
      <c r="BI128" s="139"/>
      <c r="BJ128" s="139"/>
      <c r="BK128" s="139"/>
      <c r="BL128" s="139"/>
      <c r="BM128" s="139"/>
      <c r="BN128" s="139"/>
      <c r="BO128" s="139"/>
      <c r="BP128" s="139"/>
      <c r="BQ128" s="139"/>
      <c r="BR128" s="139"/>
      <c r="BS128" s="139"/>
      <c r="BT128" s="139"/>
      <c r="BU128" s="139"/>
      <c r="BV128" s="139"/>
      <c r="BW128" s="139"/>
      <c r="BX128" s="139"/>
      <c r="BY128" s="139"/>
      <c r="BZ128" s="139"/>
      <c r="CA128" s="139"/>
      <c r="CB128" s="139"/>
      <c r="CC128" s="139"/>
      <c r="CD128" s="139"/>
      <c r="CE128" s="139"/>
      <c r="CF128" s="139"/>
      <c r="CG128" s="139"/>
      <c r="CH128" s="139"/>
      <c r="CI128" s="139"/>
      <c r="CJ128" s="139"/>
      <c r="CK128" s="139"/>
      <c r="CL128" s="139"/>
      <c r="CM128" s="139"/>
      <c r="CN128" s="139"/>
      <c r="CO128" s="139"/>
      <c r="CP128" s="139"/>
      <c r="CQ128" s="139"/>
      <c r="CR128" s="139"/>
      <c r="CS128" s="139"/>
      <c r="CT128" s="139"/>
      <c r="CU128" s="139"/>
      <c r="CV128" s="139"/>
      <c r="CW128" s="139"/>
      <c r="CX128" s="139"/>
      <c r="CY128" s="139"/>
      <c r="EW128" s="139"/>
      <c r="EX128" s="139"/>
      <c r="EY128" s="139"/>
      <c r="EZ128" s="139"/>
      <c r="FA128" s="139"/>
      <c r="FB128" s="139"/>
      <c r="FC128" s="139"/>
      <c r="FD128" s="139"/>
      <c r="FE128" s="139"/>
      <c r="FF128" s="139"/>
      <c r="FG128" s="139"/>
      <c r="FH128" s="139"/>
      <c r="FI128" s="139"/>
      <c r="FJ128" s="139"/>
      <c r="FK128" s="139"/>
      <c r="FL128" s="139"/>
      <c r="FM128" s="139"/>
      <c r="FN128" s="139"/>
      <c r="FO128" s="139"/>
      <c r="FP128" s="139"/>
      <c r="FQ128" s="139"/>
      <c r="FR128" s="139"/>
      <c r="FS128" s="139"/>
      <c r="FT128" s="139"/>
      <c r="FU128" s="139"/>
      <c r="FV128" s="139"/>
      <c r="FW128" s="139"/>
      <c r="FX128" s="139"/>
      <c r="FY128" s="139"/>
      <c r="FZ128" s="139"/>
      <c r="GA128" s="139"/>
      <c r="GB128" s="139"/>
      <c r="GC128" s="139"/>
      <c r="GD128" s="139"/>
      <c r="GE128" s="139"/>
      <c r="GF128" s="139"/>
      <c r="GG128" s="139"/>
      <c r="GH128" s="139"/>
      <c r="GI128" s="139"/>
      <c r="GJ128" s="139"/>
      <c r="GK128" s="139"/>
      <c r="GL128" s="139"/>
      <c r="GM128" s="139"/>
      <c r="GN128" s="139"/>
      <c r="GO128" s="139"/>
      <c r="GP128" s="139"/>
      <c r="GQ128" s="139"/>
      <c r="GR128" s="139"/>
      <c r="GS128" s="25"/>
    </row>
    <row r="129">
      <c r="B129" s="57" t="s">
        <v>4723</v>
      </c>
      <c r="BD129" s="139"/>
      <c r="BE129" s="139"/>
      <c r="BF129" s="139"/>
      <c r="BG129" s="139"/>
      <c r="BH129" s="139"/>
      <c r="BI129" s="139"/>
      <c r="BJ129" s="139"/>
      <c r="BK129" s="139"/>
      <c r="BL129" s="139"/>
      <c r="BM129" s="139"/>
      <c r="BN129" s="139"/>
      <c r="BO129" s="139"/>
      <c r="BP129" s="139"/>
      <c r="BQ129" s="139"/>
      <c r="BR129" s="139"/>
      <c r="BS129" s="139"/>
      <c r="BT129" s="139"/>
      <c r="BU129" s="139"/>
      <c r="BV129" s="139"/>
      <c r="BW129" s="139"/>
      <c r="BX129" s="139"/>
      <c r="BY129" s="139"/>
      <c r="BZ129" s="139"/>
      <c r="CA129" s="139"/>
      <c r="CB129" s="139"/>
      <c r="CC129" s="139"/>
      <c r="CD129" s="139"/>
      <c r="CE129" s="139"/>
      <c r="CF129" s="139"/>
      <c r="CG129" s="139"/>
      <c r="CH129" s="139"/>
      <c r="CI129" s="139"/>
      <c r="CJ129" s="139"/>
      <c r="CK129" s="139"/>
      <c r="CL129" s="139"/>
      <c r="CM129" s="139"/>
      <c r="CN129" s="139"/>
      <c r="CO129" s="139"/>
      <c r="CP129" s="139"/>
      <c r="CQ129" s="139"/>
      <c r="CR129" s="139"/>
      <c r="CS129" s="139"/>
      <c r="CT129" s="139"/>
      <c r="CU129" s="139"/>
      <c r="CV129" s="139"/>
      <c r="CW129" s="139"/>
      <c r="CX129" s="139"/>
      <c r="CY129" s="139"/>
      <c r="EW129" s="139"/>
      <c r="EX129" s="139"/>
      <c r="EY129" s="139"/>
      <c r="EZ129" s="139"/>
      <c r="FA129" s="139"/>
      <c r="FB129" s="139"/>
      <c r="FC129" s="139"/>
      <c r="FD129" s="139"/>
      <c r="FE129" s="139"/>
      <c r="FF129" s="139"/>
      <c r="FG129" s="139"/>
      <c r="FH129" s="139"/>
      <c r="FI129" s="139"/>
      <c r="FJ129" s="139"/>
      <c r="FK129" s="139"/>
      <c r="FL129" s="139"/>
      <c r="FM129" s="139"/>
      <c r="FN129" s="139"/>
      <c r="FO129" s="139"/>
      <c r="FP129" s="139"/>
      <c r="FQ129" s="139"/>
      <c r="FR129" s="139"/>
      <c r="FS129" s="139"/>
      <c r="FT129" s="139"/>
      <c r="FU129" s="139"/>
      <c r="FV129" s="139"/>
      <c r="FW129" s="139"/>
      <c r="FX129" s="139"/>
      <c r="FY129" s="139"/>
      <c r="FZ129" s="139"/>
      <c r="GA129" s="139"/>
      <c r="GB129" s="139"/>
      <c r="GC129" s="139"/>
      <c r="GD129" s="139"/>
      <c r="GE129" s="139"/>
      <c r="GF129" s="139"/>
      <c r="GG129" s="139"/>
      <c r="GH129" s="139"/>
      <c r="GI129" s="139"/>
      <c r="GJ129" s="139"/>
      <c r="GK129" s="139"/>
      <c r="GL129" s="139"/>
      <c r="GM129" s="139"/>
      <c r="GN129" s="139"/>
      <c r="GO129" s="139"/>
      <c r="GP129" s="139"/>
      <c r="GQ129" s="139"/>
      <c r="GR129" s="139"/>
      <c r="GS129" s="25"/>
    </row>
    <row r="130">
      <c r="B130" s="57" t="s">
        <v>4724</v>
      </c>
      <c r="BD130" s="139"/>
      <c r="BE130" s="139"/>
      <c r="BF130" s="25"/>
      <c r="BG130" s="25"/>
      <c r="BH130" s="25"/>
      <c r="BI130" s="25"/>
      <c r="BJ130" s="25"/>
      <c r="BK130" s="25"/>
      <c r="BL130" s="25"/>
      <c r="BM130" s="25"/>
      <c r="BN130" s="25"/>
      <c r="BO130" s="25"/>
      <c r="BP130" s="25"/>
      <c r="BQ130" s="25"/>
      <c r="BR130" s="25"/>
      <c r="BS130" s="25"/>
      <c r="BT130" s="139"/>
      <c r="BU130" s="139"/>
      <c r="BV130" s="25"/>
      <c r="BW130" s="25"/>
      <c r="BX130" s="25"/>
      <c r="BY130" s="25"/>
      <c r="BZ130" s="25"/>
      <c r="CA130" s="25"/>
      <c r="CB130" s="25"/>
      <c r="CC130" s="25"/>
      <c r="CD130" s="25"/>
      <c r="CE130" s="25"/>
      <c r="CF130" s="25"/>
      <c r="CG130" s="25"/>
      <c r="CH130" s="25"/>
      <c r="CI130" s="25"/>
      <c r="CJ130" s="139"/>
      <c r="CK130" s="139"/>
      <c r="CL130" s="25"/>
      <c r="CM130" s="25"/>
      <c r="CN130" s="25"/>
      <c r="CO130" s="25"/>
      <c r="CP130" s="25"/>
      <c r="CQ130" s="25"/>
      <c r="CR130" s="25"/>
      <c r="CS130" s="25"/>
      <c r="CT130" s="25"/>
      <c r="CU130" s="25"/>
      <c r="CV130" s="25"/>
      <c r="CW130" s="25"/>
      <c r="CX130" s="25"/>
      <c r="CY130" s="25"/>
      <c r="EW130" s="139"/>
      <c r="EX130" s="139"/>
      <c r="EY130" s="25"/>
      <c r="EZ130" s="25"/>
      <c r="FA130" s="25"/>
      <c r="FB130" s="25"/>
      <c r="FC130" s="25"/>
      <c r="FD130" s="25"/>
      <c r="FE130" s="25"/>
      <c r="FF130" s="25"/>
      <c r="FG130" s="25"/>
      <c r="FH130" s="25"/>
      <c r="FI130" s="25"/>
      <c r="FJ130" s="25"/>
      <c r="FK130" s="25"/>
      <c r="FL130" s="25"/>
      <c r="FM130" s="139"/>
      <c r="FN130" s="139"/>
      <c r="FO130" s="25"/>
      <c r="FP130" s="25"/>
      <c r="FQ130" s="25"/>
      <c r="FR130" s="25"/>
      <c r="FS130" s="25"/>
      <c r="FT130" s="25"/>
      <c r="FU130" s="25"/>
      <c r="FV130" s="25"/>
      <c r="FW130" s="25"/>
      <c r="FX130" s="25"/>
      <c r="FY130" s="25"/>
      <c r="FZ130" s="25"/>
      <c r="GA130" s="25"/>
      <c r="GB130" s="25"/>
      <c r="GC130" s="139"/>
      <c r="GD130" s="139"/>
      <c r="GE130" s="25"/>
      <c r="GF130" s="25"/>
      <c r="GG130" s="25"/>
      <c r="GH130" s="25"/>
      <c r="GI130" s="25"/>
      <c r="GJ130" s="25"/>
      <c r="GK130" s="25"/>
      <c r="GL130" s="25"/>
      <c r="GM130" s="25"/>
      <c r="GN130" s="25"/>
      <c r="GO130" s="25"/>
      <c r="GP130" s="25"/>
      <c r="GQ130" s="25"/>
      <c r="GR130" s="25"/>
      <c r="GS130" s="25"/>
    </row>
    <row r="131">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EW131" s="25"/>
      <c r="EX131" s="25"/>
      <c r="EY131" s="25"/>
      <c r="EZ131" s="25"/>
      <c r="FA131" s="25"/>
      <c r="FB131" s="25"/>
      <c r="FC131" s="25"/>
      <c r="FD131" s="25"/>
      <c r="FE131" s="25"/>
      <c r="FF131" s="25"/>
      <c r="FG131" s="25"/>
      <c r="FH131" s="25"/>
      <c r="FI131" s="25"/>
      <c r="FJ131" s="25"/>
      <c r="FK131" s="25"/>
      <c r="FL131" s="25"/>
      <c r="FM131" s="25"/>
      <c r="FN131" s="25"/>
      <c r="FO131" s="25"/>
      <c r="FP131" s="25"/>
      <c r="FQ131" s="25"/>
      <c r="FR131" s="25"/>
      <c r="FS131" s="25"/>
      <c r="FT131" s="25"/>
      <c r="FU131" s="25"/>
      <c r="FV131" s="25"/>
      <c r="FW131" s="25"/>
      <c r="FX131" s="25"/>
      <c r="FY131" s="25"/>
      <c r="FZ131" s="25"/>
      <c r="GA131" s="25"/>
      <c r="GB131" s="25"/>
      <c r="GC131" s="25"/>
      <c r="GD131" s="25"/>
      <c r="GE131" s="25"/>
      <c r="GF131" s="25"/>
      <c r="GG131" s="25"/>
      <c r="GH131" s="25"/>
      <c r="GI131" s="25"/>
      <c r="GJ131" s="25"/>
      <c r="GK131" s="25"/>
      <c r="GL131" s="25"/>
      <c r="GM131" s="25"/>
      <c r="GN131" s="25"/>
      <c r="GO131" s="25"/>
      <c r="GP131" s="25"/>
      <c r="GQ131" s="25"/>
      <c r="GR131" s="25"/>
      <c r="GS131" s="25"/>
    </row>
    <row r="132">
      <c r="B132" s="57" t="s">
        <v>4725</v>
      </c>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EW132" s="25"/>
      <c r="EX132" s="25"/>
      <c r="EY132" s="25"/>
      <c r="EZ132" s="25"/>
      <c r="FA132" s="25"/>
      <c r="FB132" s="25"/>
      <c r="FC132" s="25"/>
      <c r="FD132" s="25"/>
      <c r="FE132" s="25"/>
      <c r="FF132" s="25"/>
      <c r="FG132" s="25"/>
      <c r="FH132" s="25"/>
      <c r="FI132" s="25"/>
      <c r="FJ132" s="25"/>
      <c r="FK132" s="25"/>
      <c r="FL132" s="25"/>
      <c r="FM132" s="25"/>
      <c r="FN132" s="25"/>
      <c r="FO132" s="25"/>
      <c r="FP132" s="25"/>
      <c r="FQ132" s="25"/>
      <c r="FR132" s="25"/>
      <c r="FS132" s="25"/>
      <c r="FT132" s="25"/>
      <c r="FU132" s="25"/>
      <c r="FV132" s="25"/>
      <c r="FW132" s="25"/>
      <c r="FX132" s="25"/>
      <c r="FY132" s="25"/>
      <c r="FZ132" s="25"/>
      <c r="GA132" s="25"/>
      <c r="GB132" s="25"/>
      <c r="GC132" s="25"/>
      <c r="GD132" s="25"/>
      <c r="GE132" s="25"/>
      <c r="GF132" s="25"/>
      <c r="GG132" s="25"/>
      <c r="GH132" s="25"/>
      <c r="GI132" s="25"/>
      <c r="GJ132" s="25"/>
      <c r="GK132" s="25"/>
      <c r="GL132" s="25"/>
      <c r="GM132" s="25"/>
      <c r="GN132" s="25"/>
      <c r="GO132" s="25"/>
      <c r="GP132" s="25"/>
      <c r="GQ132" s="25"/>
      <c r="GR132" s="25"/>
      <c r="GS132" s="25"/>
    </row>
    <row r="133">
      <c r="B133" s="57" t="s">
        <v>4726</v>
      </c>
      <c r="BD133" s="139"/>
      <c r="BE133" s="139"/>
      <c r="BF133" s="139"/>
      <c r="BG133" s="139"/>
      <c r="BH133" s="139"/>
      <c r="BI133" s="139"/>
      <c r="BJ133" s="139"/>
      <c r="BK133" s="139"/>
      <c r="BL133" s="139"/>
      <c r="BM133" s="139"/>
      <c r="BN133" s="139"/>
      <c r="BO133" s="139"/>
      <c r="BP133" s="139"/>
      <c r="BQ133" s="139"/>
      <c r="BR133" s="139"/>
      <c r="BS133" s="139"/>
      <c r="BT133" s="139"/>
      <c r="BU133" s="139"/>
      <c r="BV133" s="139"/>
      <c r="BW133" s="139"/>
      <c r="BX133" s="139"/>
      <c r="BY133" s="139"/>
      <c r="BZ133" s="139"/>
      <c r="CA133" s="139"/>
      <c r="CB133" s="139"/>
      <c r="CC133" s="139"/>
      <c r="CD133" s="139"/>
      <c r="CE133" s="139"/>
      <c r="CF133" s="139"/>
      <c r="CG133" s="139"/>
      <c r="CH133" s="139"/>
      <c r="CI133" s="139"/>
      <c r="CJ133" s="139"/>
      <c r="CK133" s="139"/>
      <c r="CL133" s="139"/>
      <c r="CM133" s="139"/>
      <c r="CN133" s="139"/>
      <c r="CO133" s="139"/>
      <c r="CP133" s="139"/>
      <c r="CQ133" s="139"/>
      <c r="CR133" s="139"/>
      <c r="CS133" s="139"/>
      <c r="CT133" s="139"/>
      <c r="CU133" s="139"/>
      <c r="CV133" s="139"/>
      <c r="CW133" s="139"/>
      <c r="CX133" s="139"/>
      <c r="CY133" s="139"/>
      <c r="EW133" s="139"/>
      <c r="EX133" s="139"/>
      <c r="EY133" s="139"/>
      <c r="EZ133" s="139"/>
      <c r="FA133" s="139"/>
      <c r="FB133" s="139"/>
      <c r="FC133" s="139"/>
      <c r="FD133" s="139"/>
      <c r="FE133" s="139"/>
      <c r="FF133" s="139"/>
      <c r="FG133" s="139"/>
      <c r="FH133" s="139"/>
      <c r="FI133" s="139"/>
      <c r="FJ133" s="139"/>
      <c r="FK133" s="139"/>
      <c r="FL133" s="139"/>
      <c r="FM133" s="139"/>
      <c r="FN133" s="139"/>
      <c r="FO133" s="139"/>
      <c r="FP133" s="139"/>
      <c r="FQ133" s="139"/>
      <c r="FR133" s="139"/>
      <c r="FS133" s="139"/>
      <c r="FT133" s="139"/>
      <c r="FU133" s="139"/>
      <c r="FV133" s="139"/>
      <c r="FW133" s="139"/>
      <c r="FX133" s="139"/>
      <c r="FY133" s="139"/>
      <c r="FZ133" s="139"/>
      <c r="GA133" s="139"/>
      <c r="GB133" s="139"/>
      <c r="GC133" s="139"/>
      <c r="GD133" s="139"/>
      <c r="GE133" s="139"/>
      <c r="GF133" s="139"/>
      <c r="GG133" s="139"/>
      <c r="GH133" s="139"/>
      <c r="GI133" s="139"/>
      <c r="GJ133" s="139"/>
      <c r="GK133" s="139"/>
      <c r="GL133" s="139"/>
      <c r="GM133" s="139"/>
      <c r="GN133" s="139"/>
      <c r="GO133" s="139"/>
      <c r="GP133" s="139"/>
      <c r="GQ133" s="139"/>
      <c r="GR133" s="139"/>
      <c r="GS133" s="25"/>
    </row>
    <row r="134">
      <c r="B134" s="57" t="s">
        <v>4727</v>
      </c>
      <c r="BD134" s="139"/>
      <c r="BE134" s="139"/>
      <c r="BF134" s="139"/>
      <c r="BG134" s="139"/>
      <c r="BH134" s="139"/>
      <c r="BI134" s="139"/>
      <c r="BJ134" s="139"/>
      <c r="BK134" s="139"/>
      <c r="BL134" s="139"/>
      <c r="BM134" s="139"/>
      <c r="BN134" s="139"/>
      <c r="BO134" s="139"/>
      <c r="BP134" s="139"/>
      <c r="BQ134" s="139"/>
      <c r="BR134" s="139"/>
      <c r="BS134" s="139"/>
      <c r="BT134" s="139"/>
      <c r="BU134" s="139"/>
      <c r="BV134" s="139"/>
      <c r="BW134" s="139"/>
      <c r="BX134" s="139"/>
      <c r="BY134" s="139"/>
      <c r="BZ134" s="139"/>
      <c r="CA134" s="139"/>
      <c r="CB134" s="139"/>
      <c r="CC134" s="139"/>
      <c r="CD134" s="139"/>
      <c r="CE134" s="139"/>
      <c r="CF134" s="139"/>
      <c r="CG134" s="139"/>
      <c r="CH134" s="139"/>
      <c r="CI134" s="139"/>
      <c r="CJ134" s="139"/>
      <c r="CK134" s="139"/>
      <c r="CL134" s="139"/>
      <c r="CM134" s="139"/>
      <c r="CN134" s="139"/>
      <c r="CO134" s="139"/>
      <c r="CP134" s="139"/>
      <c r="CQ134" s="139"/>
      <c r="CR134" s="139"/>
      <c r="CS134" s="139"/>
      <c r="CT134" s="139"/>
      <c r="CU134" s="139"/>
      <c r="CV134" s="139"/>
      <c r="CW134" s="139"/>
      <c r="CX134" s="139"/>
      <c r="CY134" s="139"/>
      <c r="EW134" s="139"/>
      <c r="EX134" s="139"/>
      <c r="EY134" s="139"/>
      <c r="EZ134" s="139"/>
      <c r="FA134" s="139"/>
      <c r="FB134" s="139"/>
      <c r="FC134" s="139"/>
      <c r="FD134" s="139"/>
      <c r="FE134" s="139"/>
      <c r="FF134" s="139"/>
      <c r="FG134" s="139"/>
      <c r="FH134" s="139"/>
      <c r="FI134" s="139"/>
      <c r="FJ134" s="139"/>
      <c r="FK134" s="139"/>
      <c r="FL134" s="139"/>
      <c r="FM134" s="139"/>
      <c r="FN134" s="139"/>
      <c r="FO134" s="139"/>
      <c r="FP134" s="139"/>
      <c r="FQ134" s="139"/>
      <c r="FR134" s="139"/>
      <c r="FS134" s="139"/>
      <c r="FT134" s="139"/>
      <c r="FU134" s="139"/>
      <c r="FV134" s="139"/>
      <c r="FW134" s="139"/>
      <c r="FX134" s="139"/>
      <c r="FY134" s="139"/>
      <c r="FZ134" s="139"/>
      <c r="GA134" s="139"/>
      <c r="GB134" s="139"/>
      <c r="GC134" s="139"/>
      <c r="GD134" s="139"/>
      <c r="GE134" s="139"/>
      <c r="GF134" s="139"/>
      <c r="GG134" s="139"/>
      <c r="GH134" s="139"/>
      <c r="GI134" s="139"/>
      <c r="GJ134" s="139"/>
      <c r="GK134" s="139"/>
      <c r="GL134" s="139"/>
      <c r="GM134" s="139"/>
      <c r="GN134" s="139"/>
      <c r="GO134" s="139"/>
      <c r="GP134" s="139"/>
      <c r="GQ134" s="139"/>
      <c r="GR134" s="139"/>
      <c r="GS134" s="25"/>
    </row>
    <row r="135">
      <c r="B135" s="57" t="s">
        <v>4728</v>
      </c>
      <c r="BD135" s="139"/>
      <c r="BE135" s="139"/>
      <c r="BF135" s="139"/>
      <c r="BG135" s="139"/>
      <c r="BH135" s="139"/>
      <c r="BI135" s="139"/>
      <c r="BJ135" s="139"/>
      <c r="BK135" s="139"/>
      <c r="BL135" s="139"/>
      <c r="BM135" s="139"/>
      <c r="BN135" s="139"/>
      <c r="BO135" s="139"/>
      <c r="BP135" s="139"/>
      <c r="BQ135" s="139"/>
      <c r="BR135" s="139"/>
      <c r="BS135" s="139"/>
      <c r="BT135" s="139"/>
      <c r="BU135" s="139"/>
      <c r="BV135" s="139"/>
      <c r="BW135" s="139"/>
      <c r="BX135" s="139"/>
      <c r="BY135" s="139"/>
      <c r="BZ135" s="139"/>
      <c r="CA135" s="139"/>
      <c r="CB135" s="139"/>
      <c r="CC135" s="139"/>
      <c r="CD135" s="139"/>
      <c r="CE135" s="139"/>
      <c r="CF135" s="139"/>
      <c r="CG135" s="139"/>
      <c r="CH135" s="139"/>
      <c r="CI135" s="139"/>
      <c r="CJ135" s="139"/>
      <c r="CK135" s="139"/>
      <c r="CL135" s="139"/>
      <c r="CM135" s="139"/>
      <c r="CN135" s="139"/>
      <c r="CO135" s="139"/>
      <c r="CP135" s="139"/>
      <c r="CQ135" s="139"/>
      <c r="CR135" s="139"/>
      <c r="CS135" s="139"/>
      <c r="CT135" s="139"/>
      <c r="CU135" s="139"/>
      <c r="CV135" s="139"/>
      <c r="CW135" s="139"/>
      <c r="CX135" s="139"/>
      <c r="CY135" s="139"/>
      <c r="EW135" s="139"/>
      <c r="EX135" s="139"/>
      <c r="EY135" s="139"/>
      <c r="EZ135" s="139"/>
      <c r="FA135" s="139"/>
      <c r="FB135" s="139"/>
      <c r="FC135" s="139"/>
      <c r="FD135" s="139"/>
      <c r="FE135" s="139"/>
      <c r="FF135" s="139"/>
      <c r="FG135" s="139"/>
      <c r="FH135" s="139"/>
      <c r="FI135" s="139"/>
      <c r="FJ135" s="139"/>
      <c r="FK135" s="139"/>
      <c r="FL135" s="139"/>
      <c r="FM135" s="139"/>
      <c r="FN135" s="139"/>
      <c r="FO135" s="139"/>
      <c r="FP135" s="139"/>
      <c r="FQ135" s="139"/>
      <c r="FR135" s="139"/>
      <c r="FS135" s="139"/>
      <c r="FT135" s="139"/>
      <c r="FU135" s="139"/>
      <c r="FV135" s="139"/>
      <c r="FW135" s="139"/>
      <c r="FX135" s="139"/>
      <c r="FY135" s="139"/>
      <c r="FZ135" s="139"/>
      <c r="GA135" s="139"/>
      <c r="GB135" s="139"/>
      <c r="GC135" s="139"/>
      <c r="GD135" s="139"/>
      <c r="GE135" s="139"/>
      <c r="GF135" s="139"/>
      <c r="GG135" s="139"/>
      <c r="GH135" s="139"/>
      <c r="GI135" s="139"/>
      <c r="GJ135" s="139"/>
      <c r="GK135" s="139"/>
      <c r="GL135" s="139"/>
      <c r="GM135" s="139"/>
      <c r="GN135" s="139"/>
      <c r="GO135" s="139"/>
      <c r="GP135" s="139"/>
      <c r="GQ135" s="139"/>
      <c r="GR135" s="139"/>
      <c r="GS135" s="25"/>
    </row>
    <row r="136">
      <c r="B136" s="57" t="s">
        <v>4729</v>
      </c>
      <c r="BD136" s="139"/>
      <c r="BE136" s="139"/>
      <c r="BF136" s="139"/>
      <c r="BG136" s="139"/>
      <c r="BH136" s="139"/>
      <c r="BI136" s="139"/>
      <c r="BJ136" s="139"/>
      <c r="BK136" s="139"/>
      <c r="BL136" s="139"/>
      <c r="BM136" s="139"/>
      <c r="BN136" s="139"/>
      <c r="BO136" s="139"/>
      <c r="BP136" s="139"/>
      <c r="BQ136" s="139"/>
      <c r="BR136" s="139"/>
      <c r="BS136" s="139"/>
      <c r="BT136" s="139"/>
      <c r="BU136" s="139"/>
      <c r="BV136" s="139"/>
      <c r="BW136" s="139"/>
      <c r="BX136" s="139"/>
      <c r="BY136" s="139"/>
      <c r="BZ136" s="139"/>
      <c r="CA136" s="139"/>
      <c r="CB136" s="139"/>
      <c r="CC136" s="139"/>
      <c r="CD136" s="139"/>
      <c r="CE136" s="139"/>
      <c r="CF136" s="139"/>
      <c r="CG136" s="139"/>
      <c r="CH136" s="139"/>
      <c r="CI136" s="139"/>
      <c r="CJ136" s="139"/>
      <c r="CK136" s="139"/>
      <c r="CL136" s="139"/>
      <c r="CM136" s="139"/>
      <c r="CN136" s="139"/>
      <c r="CO136" s="139"/>
      <c r="CP136" s="139"/>
      <c r="CQ136" s="139"/>
      <c r="CR136" s="139"/>
      <c r="CS136" s="139"/>
      <c r="CT136" s="139"/>
      <c r="CU136" s="139"/>
      <c r="CV136" s="139"/>
      <c r="CW136" s="139"/>
      <c r="CX136" s="139"/>
      <c r="CY136" s="139"/>
      <c r="EW136" s="139"/>
      <c r="EX136" s="139"/>
      <c r="EY136" s="139"/>
      <c r="EZ136" s="139"/>
      <c r="FA136" s="139"/>
      <c r="FB136" s="139"/>
      <c r="FC136" s="139"/>
      <c r="FD136" s="139"/>
      <c r="FE136" s="139"/>
      <c r="FF136" s="139"/>
      <c r="FG136" s="139"/>
      <c r="FH136" s="139"/>
      <c r="FI136" s="139"/>
      <c r="FJ136" s="139"/>
      <c r="FK136" s="139"/>
      <c r="FL136" s="139"/>
      <c r="FM136" s="139"/>
      <c r="FN136" s="139"/>
      <c r="FO136" s="139"/>
      <c r="FP136" s="139"/>
      <c r="FQ136" s="139"/>
      <c r="FR136" s="139"/>
      <c r="FS136" s="139"/>
      <c r="FT136" s="139"/>
      <c r="FU136" s="139"/>
      <c r="FV136" s="139"/>
      <c r="FW136" s="139"/>
      <c r="FX136" s="139"/>
      <c r="FY136" s="139"/>
      <c r="FZ136" s="139"/>
      <c r="GA136" s="139"/>
      <c r="GB136" s="139"/>
      <c r="GC136" s="139"/>
      <c r="GD136" s="139"/>
      <c r="GE136" s="139"/>
      <c r="GF136" s="139"/>
      <c r="GG136" s="139"/>
      <c r="GH136" s="139"/>
      <c r="GI136" s="139"/>
      <c r="GJ136" s="139"/>
      <c r="GK136" s="139"/>
      <c r="GL136" s="139"/>
      <c r="GM136" s="139"/>
      <c r="GN136" s="139"/>
      <c r="GO136" s="139"/>
      <c r="GP136" s="139"/>
      <c r="GQ136" s="139"/>
      <c r="GR136" s="139"/>
      <c r="GS136" s="25"/>
    </row>
    <row r="137">
      <c r="B137" s="57" t="s">
        <v>4730</v>
      </c>
      <c r="BD137" s="139"/>
      <c r="BE137" s="139"/>
      <c r="BF137" s="139"/>
      <c r="BG137" s="139"/>
      <c r="BH137" s="139"/>
      <c r="BI137" s="139"/>
      <c r="BJ137" s="139"/>
      <c r="BK137" s="139"/>
      <c r="BL137" s="139"/>
      <c r="BM137" s="139"/>
      <c r="BN137" s="139"/>
      <c r="BO137" s="139"/>
      <c r="BP137" s="139"/>
      <c r="BQ137" s="139"/>
      <c r="BR137" s="139"/>
      <c r="BS137" s="139"/>
      <c r="BT137" s="139"/>
      <c r="BU137" s="139"/>
      <c r="BV137" s="139"/>
      <c r="BW137" s="139"/>
      <c r="BX137" s="139"/>
      <c r="BY137" s="139"/>
      <c r="BZ137" s="139"/>
      <c r="CA137" s="139"/>
      <c r="CB137" s="139"/>
      <c r="CC137" s="139"/>
      <c r="CD137" s="139"/>
      <c r="CE137" s="139"/>
      <c r="CF137" s="139"/>
      <c r="CG137" s="139"/>
      <c r="CH137" s="139"/>
      <c r="CI137" s="139"/>
      <c r="CJ137" s="139"/>
      <c r="CK137" s="139"/>
      <c r="CL137" s="139"/>
      <c r="CM137" s="139"/>
      <c r="CN137" s="139"/>
      <c r="CO137" s="139"/>
      <c r="CP137" s="139"/>
      <c r="CQ137" s="139"/>
      <c r="CR137" s="139"/>
      <c r="CS137" s="139"/>
      <c r="CT137" s="139"/>
      <c r="CU137" s="139"/>
      <c r="CV137" s="139"/>
      <c r="CW137" s="139"/>
      <c r="CX137" s="139"/>
      <c r="CY137" s="139"/>
      <c r="EW137" s="139"/>
      <c r="EX137" s="139"/>
      <c r="EY137" s="139"/>
      <c r="EZ137" s="139"/>
      <c r="FA137" s="139"/>
      <c r="FB137" s="139"/>
      <c r="FC137" s="139"/>
      <c r="FD137" s="139"/>
      <c r="FE137" s="139"/>
      <c r="FF137" s="139"/>
      <c r="FG137" s="139"/>
      <c r="FH137" s="139"/>
      <c r="FI137" s="139"/>
      <c r="FJ137" s="139"/>
      <c r="FK137" s="139"/>
      <c r="FL137" s="139"/>
      <c r="FM137" s="139"/>
      <c r="FN137" s="139"/>
      <c r="FO137" s="139"/>
      <c r="FP137" s="139"/>
      <c r="FQ137" s="139"/>
      <c r="FR137" s="139"/>
      <c r="FS137" s="139"/>
      <c r="FT137" s="139"/>
      <c r="FU137" s="139"/>
      <c r="FV137" s="139"/>
      <c r="FW137" s="139"/>
      <c r="FX137" s="139"/>
      <c r="FY137" s="139"/>
      <c r="FZ137" s="139"/>
      <c r="GA137" s="139"/>
      <c r="GB137" s="139"/>
      <c r="GC137" s="139"/>
      <c r="GD137" s="139"/>
      <c r="GE137" s="139"/>
      <c r="GF137" s="139"/>
      <c r="GG137" s="139"/>
      <c r="GH137" s="139"/>
      <c r="GI137" s="139"/>
      <c r="GJ137" s="139"/>
      <c r="GK137" s="139"/>
      <c r="GL137" s="139"/>
      <c r="GM137" s="139"/>
      <c r="GN137" s="139"/>
      <c r="GO137" s="139"/>
      <c r="GP137" s="139"/>
      <c r="GQ137" s="139"/>
      <c r="GR137" s="139"/>
      <c r="GS137" s="25"/>
    </row>
    <row r="138">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EW138" s="25"/>
      <c r="EX138" s="25"/>
      <c r="EY138" s="25"/>
      <c r="EZ138" s="25"/>
      <c r="FA138" s="25"/>
      <c r="FB138" s="25"/>
      <c r="FC138" s="25"/>
      <c r="FD138" s="25"/>
      <c r="FE138" s="25"/>
      <c r="FF138" s="25"/>
      <c r="FG138" s="25"/>
      <c r="FH138" s="25"/>
      <c r="FI138" s="25"/>
      <c r="FJ138" s="25"/>
      <c r="FK138" s="25"/>
      <c r="FL138" s="25"/>
      <c r="FM138" s="25"/>
      <c r="FN138" s="25"/>
      <c r="FO138" s="25"/>
      <c r="FP138" s="25"/>
      <c r="FQ138" s="25"/>
      <c r="FR138" s="25"/>
      <c r="FS138" s="25"/>
      <c r="FT138" s="25"/>
      <c r="FU138" s="25"/>
      <c r="FV138" s="25"/>
      <c r="FW138" s="25"/>
      <c r="FX138" s="25"/>
      <c r="FY138" s="25"/>
      <c r="FZ138" s="25"/>
      <c r="GA138" s="25"/>
      <c r="GB138" s="25"/>
      <c r="GC138" s="25"/>
      <c r="GD138" s="25"/>
      <c r="GE138" s="25"/>
      <c r="GF138" s="25"/>
      <c r="GG138" s="25"/>
      <c r="GH138" s="25"/>
      <c r="GI138" s="25"/>
      <c r="GJ138" s="25"/>
      <c r="GK138" s="25"/>
      <c r="GL138" s="25"/>
      <c r="GM138" s="25"/>
      <c r="GN138" s="25"/>
      <c r="GO138" s="25"/>
      <c r="GP138" s="25"/>
      <c r="GQ138" s="25"/>
      <c r="GR138" s="25"/>
      <c r="GS138" s="25"/>
    </row>
    <row r="139">
      <c r="B139" s="57" t="s">
        <v>4731</v>
      </c>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EW139" s="25"/>
      <c r="EX139" s="25"/>
      <c r="EY139" s="25"/>
      <c r="EZ139" s="25"/>
      <c r="FA139" s="25"/>
      <c r="FB139" s="25"/>
      <c r="FC139" s="25"/>
      <c r="FD139" s="25"/>
      <c r="FE139" s="25"/>
      <c r="FF139" s="25"/>
      <c r="FG139" s="25"/>
      <c r="FH139" s="25"/>
      <c r="FI139" s="25"/>
      <c r="FJ139" s="25"/>
      <c r="FK139" s="25"/>
      <c r="FL139" s="25"/>
      <c r="FM139" s="25"/>
      <c r="FN139" s="25"/>
      <c r="FO139" s="25"/>
      <c r="FP139" s="25"/>
      <c r="FQ139" s="25"/>
      <c r="FR139" s="25"/>
      <c r="FS139" s="25"/>
      <c r="FT139" s="25"/>
      <c r="FU139" s="25"/>
      <c r="FV139" s="25"/>
      <c r="FW139" s="25"/>
      <c r="FX139" s="25"/>
      <c r="FY139" s="25"/>
      <c r="FZ139" s="25"/>
      <c r="GA139" s="25"/>
      <c r="GB139" s="25"/>
      <c r="GC139" s="25"/>
      <c r="GD139" s="25"/>
      <c r="GE139" s="25"/>
      <c r="GF139" s="25"/>
      <c r="GG139" s="25"/>
      <c r="GH139" s="25"/>
      <c r="GI139" s="25"/>
      <c r="GJ139" s="25"/>
      <c r="GK139" s="25"/>
      <c r="GL139" s="25"/>
      <c r="GM139" s="25"/>
      <c r="GN139" s="25"/>
      <c r="GO139" s="25"/>
      <c r="GP139" s="25"/>
      <c r="GQ139" s="25"/>
      <c r="GR139" s="25"/>
      <c r="GS139" s="25"/>
    </row>
    <row r="140">
      <c r="B140" s="57" t="s">
        <v>4732</v>
      </c>
      <c r="BD140" s="139"/>
      <c r="BE140" s="139"/>
      <c r="BF140" s="139"/>
      <c r="BG140" s="139"/>
      <c r="BH140" s="139"/>
      <c r="BI140" s="139"/>
      <c r="BJ140" s="139"/>
      <c r="BK140" s="139"/>
      <c r="BL140" s="139"/>
      <c r="BM140" s="139"/>
      <c r="BN140" s="139"/>
      <c r="BO140" s="139"/>
      <c r="BP140" s="139"/>
      <c r="BQ140" s="139"/>
      <c r="BR140" s="139"/>
      <c r="BS140" s="139"/>
      <c r="BT140" s="139"/>
      <c r="BU140" s="139"/>
      <c r="BV140" s="139"/>
      <c r="BW140" s="139"/>
      <c r="BX140" s="139"/>
      <c r="BY140" s="139"/>
      <c r="BZ140" s="139"/>
      <c r="CA140" s="139"/>
      <c r="CB140" s="139"/>
      <c r="CC140" s="139"/>
      <c r="CD140" s="139"/>
      <c r="CE140" s="139"/>
      <c r="CF140" s="139"/>
      <c r="CG140" s="139"/>
      <c r="CH140" s="139"/>
      <c r="CI140" s="139"/>
      <c r="CJ140" s="139"/>
      <c r="CK140" s="139"/>
      <c r="CL140" s="139"/>
      <c r="CM140" s="139"/>
      <c r="CN140" s="139"/>
      <c r="CO140" s="139"/>
      <c r="CP140" s="139"/>
      <c r="CQ140" s="139"/>
      <c r="CR140" s="139"/>
      <c r="CS140" s="139"/>
      <c r="CT140" s="139"/>
      <c r="CU140" s="139"/>
      <c r="CV140" s="139"/>
      <c r="CW140" s="139"/>
      <c r="CX140" s="139"/>
      <c r="CY140" s="139"/>
      <c r="EW140" s="139"/>
      <c r="EX140" s="139"/>
      <c r="EY140" s="139"/>
      <c r="EZ140" s="139"/>
      <c r="FA140" s="139"/>
      <c r="FB140" s="139"/>
      <c r="FC140" s="139"/>
      <c r="FD140" s="139"/>
      <c r="FE140" s="139"/>
      <c r="FF140" s="139"/>
      <c r="FG140" s="139"/>
      <c r="FH140" s="139"/>
      <c r="FI140" s="139"/>
      <c r="FJ140" s="139"/>
      <c r="FK140" s="139"/>
      <c r="FL140" s="139"/>
      <c r="FM140" s="139"/>
      <c r="FN140" s="139"/>
      <c r="FO140" s="139"/>
      <c r="FP140" s="139"/>
      <c r="FQ140" s="139"/>
      <c r="FR140" s="139"/>
      <c r="FS140" s="139"/>
      <c r="FT140" s="139"/>
      <c r="FU140" s="139"/>
      <c r="FV140" s="139"/>
      <c r="FW140" s="139"/>
      <c r="FX140" s="139"/>
      <c r="FY140" s="139"/>
      <c r="FZ140" s="139"/>
      <c r="GA140" s="139"/>
      <c r="GB140" s="139"/>
      <c r="GC140" s="139"/>
      <c r="GD140" s="139"/>
      <c r="GE140" s="139"/>
      <c r="GF140" s="139"/>
      <c r="GG140" s="139"/>
      <c r="GH140" s="139"/>
      <c r="GI140" s="139"/>
      <c r="GJ140" s="139"/>
      <c r="GK140" s="139"/>
      <c r="GL140" s="139"/>
      <c r="GM140" s="139"/>
      <c r="GN140" s="139"/>
      <c r="GO140" s="139"/>
      <c r="GP140" s="139"/>
      <c r="GQ140" s="139"/>
      <c r="GR140" s="139"/>
      <c r="GS140" s="25"/>
    </row>
    <row r="141">
      <c r="B141" s="57" t="s">
        <v>4733</v>
      </c>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EW141" s="25"/>
      <c r="EX141" s="25"/>
      <c r="EY141" s="25"/>
      <c r="EZ141" s="25"/>
      <c r="FA141" s="25"/>
      <c r="FB141" s="25"/>
      <c r="FC141" s="25"/>
      <c r="FD141" s="25"/>
      <c r="FE141" s="25"/>
      <c r="FF141" s="25"/>
      <c r="FG141" s="25"/>
      <c r="FH141" s="25"/>
      <c r="FI141" s="25"/>
      <c r="FJ141" s="25"/>
      <c r="FK141" s="25"/>
      <c r="FL141" s="25"/>
      <c r="FM141" s="25"/>
      <c r="FN141" s="25"/>
      <c r="FO141" s="25"/>
      <c r="FP141" s="25"/>
      <c r="FQ141" s="25"/>
      <c r="FR141" s="25"/>
      <c r="FS141" s="25"/>
      <c r="FT141" s="25"/>
      <c r="FU141" s="25"/>
      <c r="FV141" s="25"/>
      <c r="FW141" s="25"/>
      <c r="FX141" s="25"/>
      <c r="FY141" s="25"/>
      <c r="FZ141" s="25"/>
      <c r="GA141" s="25"/>
      <c r="GB141" s="25"/>
      <c r="GC141" s="25"/>
      <c r="GD141" s="25"/>
      <c r="GE141" s="25"/>
      <c r="GF141" s="25"/>
      <c r="GG141" s="25"/>
      <c r="GH141" s="25"/>
      <c r="GI141" s="25"/>
      <c r="GJ141" s="25"/>
      <c r="GK141" s="25"/>
      <c r="GL141" s="25"/>
      <c r="GM141" s="25"/>
      <c r="GN141" s="25"/>
      <c r="GO141" s="25"/>
      <c r="GP141" s="25"/>
      <c r="GQ141" s="25"/>
      <c r="GR141" s="25"/>
      <c r="GS141" s="25"/>
    </row>
    <row r="142">
      <c r="B142" s="57" t="s">
        <v>4734</v>
      </c>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EW142" s="25"/>
      <c r="EX142" s="25"/>
      <c r="EY142" s="25"/>
      <c r="EZ142" s="25"/>
      <c r="FA142" s="25"/>
      <c r="FB142" s="25"/>
      <c r="FC142" s="25"/>
      <c r="FD142" s="25"/>
      <c r="FE142" s="25"/>
      <c r="FF142" s="25"/>
      <c r="FG142" s="25"/>
      <c r="FH142" s="25"/>
      <c r="FI142" s="25"/>
      <c r="FJ142" s="25"/>
      <c r="FK142" s="25"/>
      <c r="FL142" s="25"/>
      <c r="FM142" s="25"/>
      <c r="FN142" s="25"/>
      <c r="FO142" s="25"/>
      <c r="FP142" s="25"/>
      <c r="FQ142" s="25"/>
      <c r="FR142" s="25"/>
      <c r="FS142" s="25"/>
      <c r="FT142" s="25"/>
      <c r="FU142" s="25"/>
      <c r="FV142" s="25"/>
      <c r="FW142" s="25"/>
      <c r="FX142" s="25"/>
      <c r="FY142" s="25"/>
      <c r="FZ142" s="25"/>
      <c r="GA142" s="25"/>
      <c r="GB142" s="25"/>
      <c r="GC142" s="25"/>
      <c r="GD142" s="25"/>
      <c r="GE142" s="25"/>
      <c r="GF142" s="25"/>
      <c r="GG142" s="25"/>
      <c r="GH142" s="25"/>
      <c r="GI142" s="25"/>
      <c r="GJ142" s="25"/>
      <c r="GK142" s="25"/>
      <c r="GL142" s="25"/>
      <c r="GM142" s="25"/>
      <c r="GN142" s="25"/>
      <c r="GO142" s="25"/>
      <c r="GP142" s="25"/>
      <c r="GQ142" s="25"/>
      <c r="GR142" s="25"/>
      <c r="GS142" s="25"/>
    </row>
    <row r="143">
      <c r="B143" s="57" t="s">
        <v>4735</v>
      </c>
      <c r="BD143" s="139"/>
      <c r="BE143" s="139"/>
      <c r="BF143" s="139"/>
      <c r="BG143" s="139"/>
      <c r="BH143" s="139"/>
      <c r="BI143" s="139"/>
      <c r="BJ143" s="139"/>
      <c r="BK143" s="139"/>
      <c r="BL143" s="139"/>
      <c r="BM143" s="139"/>
      <c r="BN143" s="139"/>
      <c r="BO143" s="139"/>
      <c r="BP143" s="139"/>
      <c r="BQ143" s="139"/>
      <c r="BR143" s="139"/>
      <c r="BS143" s="139"/>
      <c r="BT143" s="139"/>
      <c r="BU143" s="139"/>
      <c r="BV143" s="139"/>
      <c r="BW143" s="139"/>
      <c r="BX143" s="139"/>
      <c r="BY143" s="139"/>
      <c r="BZ143" s="139"/>
      <c r="CA143" s="139"/>
      <c r="CB143" s="139"/>
      <c r="CC143" s="139"/>
      <c r="CD143" s="139"/>
      <c r="CE143" s="139"/>
      <c r="CF143" s="139"/>
      <c r="CG143" s="139"/>
      <c r="CH143" s="139"/>
      <c r="CI143" s="139"/>
      <c r="CJ143" s="139"/>
      <c r="CK143" s="139"/>
      <c r="CL143" s="139"/>
      <c r="CM143" s="139"/>
      <c r="CN143" s="139"/>
      <c r="CO143" s="139"/>
      <c r="CP143" s="139"/>
      <c r="CQ143" s="139"/>
      <c r="CR143" s="139"/>
      <c r="CS143" s="139"/>
      <c r="CT143" s="139"/>
      <c r="CU143" s="139"/>
      <c r="CV143" s="139"/>
      <c r="CW143" s="139"/>
      <c r="CX143" s="139"/>
      <c r="CY143" s="139"/>
      <c r="EW143" s="139"/>
      <c r="EX143" s="139"/>
      <c r="EY143" s="139"/>
      <c r="EZ143" s="139"/>
      <c r="FA143" s="139"/>
      <c r="FB143" s="139"/>
      <c r="FC143" s="139"/>
      <c r="FD143" s="139"/>
      <c r="FE143" s="139"/>
      <c r="FF143" s="139"/>
      <c r="FG143" s="139"/>
      <c r="FH143" s="139"/>
      <c r="FI143" s="139"/>
      <c r="FJ143" s="139"/>
      <c r="FK143" s="139"/>
      <c r="FL143" s="139"/>
      <c r="FM143" s="139"/>
      <c r="FN143" s="139"/>
      <c r="FO143" s="139"/>
      <c r="FP143" s="139"/>
      <c r="FQ143" s="139"/>
      <c r="FR143" s="139"/>
      <c r="FS143" s="139"/>
      <c r="FT143" s="139"/>
      <c r="FU143" s="139"/>
      <c r="FV143" s="139"/>
      <c r="FW143" s="139"/>
      <c r="FX143" s="139"/>
      <c r="FY143" s="139"/>
      <c r="FZ143" s="139"/>
      <c r="GA143" s="139"/>
      <c r="GB143" s="139"/>
      <c r="GC143" s="139"/>
      <c r="GD143" s="139"/>
      <c r="GE143" s="139"/>
      <c r="GF143" s="139"/>
      <c r="GG143" s="139"/>
      <c r="GH143" s="139"/>
      <c r="GI143" s="139"/>
      <c r="GJ143" s="139"/>
      <c r="GK143" s="139"/>
      <c r="GL143" s="139"/>
      <c r="GM143" s="139"/>
      <c r="GN143" s="139"/>
      <c r="GO143" s="139"/>
      <c r="GP143" s="139"/>
      <c r="GQ143" s="139"/>
      <c r="GR143" s="139"/>
      <c r="GS143" s="25"/>
    </row>
    <row r="144">
      <c r="B144" s="57" t="s">
        <v>4736</v>
      </c>
      <c r="BD144" s="139"/>
      <c r="BE144" s="139"/>
      <c r="BF144" s="139"/>
      <c r="BG144" s="139"/>
      <c r="BH144" s="139"/>
      <c r="BI144" s="139"/>
      <c r="BJ144" s="139"/>
      <c r="BK144" s="139"/>
      <c r="BL144" s="139"/>
      <c r="BM144" s="139"/>
      <c r="BN144" s="139"/>
      <c r="BO144" s="139"/>
      <c r="BP144" s="139"/>
      <c r="BQ144" s="139"/>
      <c r="BR144" s="139"/>
      <c r="BS144" s="139"/>
      <c r="BT144" s="139"/>
      <c r="BU144" s="139"/>
      <c r="BV144" s="139"/>
      <c r="BW144" s="139"/>
      <c r="BX144" s="139"/>
      <c r="BY144" s="139"/>
      <c r="BZ144" s="139"/>
      <c r="CA144" s="139"/>
      <c r="CB144" s="139"/>
      <c r="CC144" s="139"/>
      <c r="CD144" s="139"/>
      <c r="CE144" s="139"/>
      <c r="CF144" s="139"/>
      <c r="CG144" s="139"/>
      <c r="CH144" s="139"/>
      <c r="CI144" s="139"/>
      <c r="CJ144" s="139"/>
      <c r="CK144" s="139"/>
      <c r="CL144" s="139"/>
      <c r="CM144" s="139"/>
      <c r="CN144" s="139"/>
      <c r="CO144" s="139"/>
      <c r="CP144" s="139"/>
      <c r="CQ144" s="139"/>
      <c r="CR144" s="139"/>
      <c r="CS144" s="139"/>
      <c r="CT144" s="139"/>
      <c r="CU144" s="139"/>
      <c r="CV144" s="139"/>
      <c r="CW144" s="139"/>
      <c r="CX144" s="139"/>
      <c r="CY144" s="139"/>
      <c r="EW144" s="139"/>
      <c r="EX144" s="139"/>
      <c r="EY144" s="139"/>
      <c r="EZ144" s="139"/>
      <c r="FA144" s="139"/>
      <c r="FB144" s="139"/>
      <c r="FC144" s="139"/>
      <c r="FD144" s="139"/>
      <c r="FE144" s="139"/>
      <c r="FF144" s="139"/>
      <c r="FG144" s="139"/>
      <c r="FH144" s="139"/>
      <c r="FI144" s="139"/>
      <c r="FJ144" s="139"/>
      <c r="FK144" s="139"/>
      <c r="FL144" s="139"/>
      <c r="FM144" s="139"/>
      <c r="FN144" s="139"/>
      <c r="FO144" s="139"/>
      <c r="FP144" s="139"/>
      <c r="FQ144" s="139"/>
      <c r="FR144" s="139"/>
      <c r="FS144" s="139"/>
      <c r="FT144" s="139"/>
      <c r="FU144" s="139"/>
      <c r="FV144" s="139"/>
      <c r="FW144" s="139"/>
      <c r="FX144" s="139"/>
      <c r="FY144" s="139"/>
      <c r="FZ144" s="139"/>
      <c r="GA144" s="139"/>
      <c r="GB144" s="139"/>
      <c r="GC144" s="139"/>
      <c r="GD144" s="139"/>
      <c r="GE144" s="139"/>
      <c r="GF144" s="139"/>
      <c r="GG144" s="139"/>
      <c r="GH144" s="139"/>
      <c r="GI144" s="139"/>
      <c r="GJ144" s="139"/>
      <c r="GK144" s="139"/>
      <c r="GL144" s="139"/>
      <c r="GM144" s="139"/>
      <c r="GN144" s="139"/>
      <c r="GO144" s="139"/>
      <c r="GP144" s="139"/>
      <c r="GQ144" s="139"/>
      <c r="GR144" s="139"/>
      <c r="GS144" s="25"/>
    </row>
    <row r="145">
      <c r="B145" s="57" t="s">
        <v>4737</v>
      </c>
      <c r="BD145" s="139"/>
      <c r="BE145" s="139"/>
      <c r="BF145" s="139"/>
      <c r="BG145" s="139"/>
      <c r="BH145" s="139"/>
      <c r="BI145" s="139"/>
      <c r="BJ145" s="139"/>
      <c r="BK145" s="25"/>
      <c r="BL145" s="25"/>
      <c r="BM145" s="25"/>
      <c r="BN145" s="25"/>
      <c r="BO145" s="25"/>
      <c r="BP145" s="25"/>
      <c r="BQ145" s="25"/>
      <c r="BR145" s="25"/>
      <c r="BS145" s="25"/>
      <c r="BT145" s="139"/>
      <c r="BU145" s="139"/>
      <c r="BV145" s="139"/>
      <c r="BW145" s="139"/>
      <c r="BX145" s="139"/>
      <c r="BY145" s="139"/>
      <c r="BZ145" s="139"/>
      <c r="CA145" s="25"/>
      <c r="CB145" s="25"/>
      <c r="CC145" s="25"/>
      <c r="CD145" s="25"/>
      <c r="CE145" s="25"/>
      <c r="CF145" s="25"/>
      <c r="CG145" s="25"/>
      <c r="CH145" s="25"/>
      <c r="CI145" s="25"/>
      <c r="CJ145" s="139"/>
      <c r="CK145" s="139"/>
      <c r="CL145" s="139"/>
      <c r="CM145" s="139"/>
      <c r="CN145" s="139"/>
      <c r="CO145" s="139"/>
      <c r="CP145" s="139"/>
      <c r="CQ145" s="25"/>
      <c r="CR145" s="25"/>
      <c r="CS145" s="25"/>
      <c r="CT145" s="25"/>
      <c r="CU145" s="25"/>
      <c r="CV145" s="25"/>
      <c r="CW145" s="25"/>
      <c r="CX145" s="25"/>
      <c r="CY145" s="25"/>
      <c r="EW145" s="139"/>
      <c r="EX145" s="139"/>
      <c r="EY145" s="139"/>
      <c r="EZ145" s="139"/>
      <c r="FA145" s="139"/>
      <c r="FB145" s="139"/>
      <c r="FC145" s="139"/>
      <c r="FD145" s="25"/>
      <c r="FE145" s="25"/>
      <c r="FF145" s="25"/>
      <c r="FG145" s="25"/>
      <c r="FH145" s="25"/>
      <c r="FI145" s="25"/>
      <c r="FJ145" s="25"/>
      <c r="FK145" s="25"/>
      <c r="FL145" s="25"/>
      <c r="FM145" s="139"/>
      <c r="FN145" s="139"/>
      <c r="FO145" s="139"/>
      <c r="FP145" s="139"/>
      <c r="FQ145" s="139"/>
      <c r="FR145" s="139"/>
      <c r="FS145" s="139"/>
      <c r="FT145" s="25"/>
      <c r="FU145" s="25"/>
      <c r="FV145" s="25"/>
      <c r="FW145" s="25"/>
      <c r="FX145" s="25"/>
      <c r="FY145" s="25"/>
      <c r="FZ145" s="25"/>
      <c r="GA145" s="25"/>
      <c r="GB145" s="25"/>
      <c r="GC145" s="139"/>
      <c r="GD145" s="139"/>
      <c r="GE145" s="139"/>
      <c r="GF145" s="139"/>
      <c r="GG145" s="139"/>
      <c r="GH145" s="139"/>
      <c r="GI145" s="139"/>
      <c r="GJ145" s="25"/>
      <c r="GK145" s="25"/>
      <c r="GL145" s="25"/>
      <c r="GM145" s="25"/>
      <c r="GN145" s="25"/>
      <c r="GO145" s="25"/>
      <c r="GP145" s="25"/>
      <c r="GQ145" s="25"/>
      <c r="GR145" s="25"/>
      <c r="GS145" s="25"/>
    </row>
    <row r="146">
      <c r="B146" s="57" t="s">
        <v>4738</v>
      </c>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EW146" s="25"/>
      <c r="EX146" s="25"/>
      <c r="EY146" s="25"/>
      <c r="EZ146" s="25"/>
      <c r="FA146" s="25"/>
      <c r="FB146" s="25"/>
      <c r="FC146" s="25"/>
      <c r="FD146" s="25"/>
      <c r="FE146" s="25"/>
      <c r="FF146" s="25"/>
      <c r="FG146" s="25"/>
      <c r="FH146" s="25"/>
      <c r="FI146" s="25"/>
      <c r="FJ146" s="25"/>
      <c r="FK146" s="25"/>
      <c r="FL146" s="25"/>
      <c r="FM146" s="25"/>
      <c r="FN146" s="25"/>
      <c r="FO146" s="25"/>
      <c r="FP146" s="25"/>
      <c r="FQ146" s="25"/>
      <c r="FR146" s="25"/>
      <c r="FS146" s="25"/>
      <c r="FT146" s="25"/>
      <c r="FU146" s="25"/>
      <c r="FV146" s="25"/>
      <c r="FW146" s="25"/>
      <c r="FX146" s="25"/>
      <c r="FY146" s="25"/>
      <c r="FZ146" s="25"/>
      <c r="GA146" s="25"/>
      <c r="GB146" s="25"/>
      <c r="GC146" s="25"/>
      <c r="GD146" s="25"/>
      <c r="GE146" s="25"/>
      <c r="GF146" s="25"/>
      <c r="GG146" s="25"/>
      <c r="GH146" s="25"/>
      <c r="GI146" s="25"/>
      <c r="GJ146" s="25"/>
      <c r="GK146" s="25"/>
      <c r="GL146" s="25"/>
      <c r="GM146" s="25"/>
      <c r="GN146" s="25"/>
      <c r="GO146" s="25"/>
      <c r="GP146" s="25"/>
      <c r="GQ146" s="25"/>
      <c r="GR146" s="25"/>
      <c r="GS146" s="25"/>
    </row>
    <row r="147">
      <c r="B147" s="57" t="s">
        <v>4739</v>
      </c>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EW147" s="25"/>
      <c r="EX147" s="25"/>
      <c r="EY147" s="25"/>
      <c r="EZ147" s="25"/>
      <c r="FA147" s="25"/>
      <c r="FB147" s="25"/>
      <c r="FC147" s="25"/>
      <c r="FD147" s="25"/>
      <c r="FE147" s="25"/>
      <c r="FF147" s="25"/>
      <c r="FG147" s="25"/>
      <c r="FH147" s="25"/>
      <c r="FI147" s="25"/>
      <c r="FJ147" s="25"/>
      <c r="FK147" s="25"/>
      <c r="FL147" s="25"/>
      <c r="FM147" s="25"/>
      <c r="FN147" s="25"/>
      <c r="FO147" s="25"/>
      <c r="FP147" s="25"/>
      <c r="FQ147" s="25"/>
      <c r="FR147" s="25"/>
      <c r="FS147" s="25"/>
      <c r="FT147" s="25"/>
      <c r="FU147" s="25"/>
      <c r="FV147" s="25"/>
      <c r="FW147" s="25"/>
      <c r="FX147" s="25"/>
      <c r="FY147" s="25"/>
      <c r="FZ147" s="25"/>
      <c r="GA147" s="25"/>
      <c r="GB147" s="25"/>
      <c r="GC147" s="25"/>
      <c r="GD147" s="25"/>
      <c r="GE147" s="25"/>
      <c r="GF147" s="25"/>
      <c r="GG147" s="25"/>
      <c r="GH147" s="25"/>
      <c r="GI147" s="25"/>
      <c r="GJ147" s="25"/>
      <c r="GK147" s="25"/>
      <c r="GL147" s="25"/>
      <c r="GM147" s="25"/>
      <c r="GN147" s="25"/>
      <c r="GO147" s="25"/>
      <c r="GP147" s="25"/>
      <c r="GQ147" s="25"/>
      <c r="GR147" s="25"/>
      <c r="GS147" s="25"/>
    </row>
    <row r="148">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EW148" s="25"/>
      <c r="EX148" s="25"/>
      <c r="EY148" s="25"/>
      <c r="EZ148" s="25"/>
      <c r="FA148" s="25"/>
      <c r="FB148" s="25"/>
      <c r="FC148" s="25"/>
      <c r="FD148" s="25"/>
      <c r="FE148" s="25"/>
      <c r="FF148" s="25"/>
      <c r="FG148" s="25"/>
      <c r="FH148" s="25"/>
      <c r="FI148" s="25"/>
      <c r="FJ148" s="25"/>
      <c r="FK148" s="25"/>
      <c r="FL148" s="25"/>
      <c r="FM148" s="25"/>
      <c r="FN148" s="25"/>
      <c r="FO148" s="25"/>
      <c r="FP148" s="25"/>
      <c r="FQ148" s="25"/>
      <c r="FR148" s="25"/>
      <c r="FS148" s="25"/>
      <c r="FT148" s="25"/>
      <c r="FU148" s="25"/>
      <c r="FV148" s="25"/>
      <c r="FW148" s="25"/>
      <c r="FX148" s="25"/>
      <c r="FY148" s="25"/>
      <c r="FZ148" s="25"/>
      <c r="GA148" s="25"/>
      <c r="GB148" s="25"/>
      <c r="GC148" s="25"/>
      <c r="GD148" s="25"/>
      <c r="GE148" s="25"/>
      <c r="GF148" s="25"/>
      <c r="GG148" s="25"/>
      <c r="GH148" s="25"/>
      <c r="GI148" s="25"/>
      <c r="GJ148" s="25"/>
      <c r="GK148" s="25"/>
      <c r="GL148" s="25"/>
      <c r="GM148" s="25"/>
      <c r="GN148" s="25"/>
      <c r="GO148" s="25"/>
      <c r="GP148" s="25"/>
      <c r="GQ148" s="25"/>
      <c r="GR148" s="25"/>
      <c r="GS148" s="25"/>
    </row>
    <row r="149">
      <c r="B149" s="57" t="s">
        <v>4740</v>
      </c>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row>
    <row r="150">
      <c r="B150" s="57" t="s">
        <v>4741</v>
      </c>
      <c r="BD150" s="139"/>
      <c r="BE150" s="139"/>
      <c r="BF150" s="139"/>
      <c r="BG150" s="139"/>
      <c r="BH150" s="139"/>
      <c r="BI150" s="139"/>
      <c r="BJ150" s="139"/>
      <c r="BK150" s="139"/>
      <c r="BL150" s="139"/>
      <c r="BM150" s="139"/>
      <c r="BN150" s="139"/>
      <c r="BO150" s="139"/>
      <c r="BP150" s="139"/>
      <c r="BQ150" s="139"/>
      <c r="BR150" s="139"/>
      <c r="BS150" s="139"/>
      <c r="BT150" s="139"/>
      <c r="BU150" s="139"/>
      <c r="BV150" s="139"/>
      <c r="BW150" s="139"/>
      <c r="BX150" s="139"/>
      <c r="BY150" s="139"/>
      <c r="BZ150" s="139"/>
      <c r="CA150" s="139"/>
      <c r="CB150" s="139"/>
      <c r="CC150" s="139"/>
      <c r="CD150" s="139"/>
      <c r="CE150" s="139"/>
      <c r="CF150" s="139"/>
      <c r="CG150" s="139"/>
      <c r="CH150" s="139"/>
      <c r="CI150" s="139"/>
      <c r="CJ150" s="139"/>
      <c r="CK150" s="139"/>
      <c r="CL150" s="139"/>
      <c r="CM150" s="139"/>
      <c r="CN150" s="139"/>
      <c r="CO150" s="139"/>
      <c r="CP150" s="139"/>
      <c r="CQ150" s="139"/>
      <c r="CR150" s="139"/>
      <c r="CS150" s="139"/>
      <c r="CT150" s="139"/>
      <c r="CU150" s="139"/>
      <c r="CV150" s="139"/>
      <c r="CW150" s="139"/>
      <c r="CX150" s="139"/>
      <c r="CY150" s="139"/>
      <c r="EW150" s="139"/>
      <c r="EX150" s="139"/>
      <c r="EY150" s="139"/>
      <c r="EZ150" s="139"/>
      <c r="FA150" s="139"/>
      <c r="FB150" s="139"/>
      <c r="FC150" s="139"/>
      <c r="FD150" s="139"/>
      <c r="FE150" s="139"/>
      <c r="FF150" s="139"/>
      <c r="FG150" s="139"/>
      <c r="FH150" s="139"/>
      <c r="FI150" s="139"/>
      <c r="FJ150" s="139"/>
      <c r="FK150" s="139"/>
      <c r="FL150" s="139"/>
      <c r="FM150" s="139"/>
      <c r="FN150" s="139"/>
      <c r="FO150" s="139"/>
      <c r="FP150" s="139"/>
      <c r="FQ150" s="139"/>
      <c r="FR150" s="139"/>
      <c r="FS150" s="139"/>
      <c r="FT150" s="139"/>
      <c r="FU150" s="139"/>
      <c r="FV150" s="139"/>
      <c r="FW150" s="139"/>
      <c r="FX150" s="139"/>
      <c r="FY150" s="139"/>
      <c r="FZ150" s="139"/>
      <c r="GA150" s="139"/>
      <c r="GB150" s="139"/>
      <c r="GC150" s="139"/>
      <c r="GD150" s="139"/>
      <c r="GE150" s="139"/>
      <c r="GF150" s="139"/>
      <c r="GG150" s="139"/>
      <c r="GH150" s="139"/>
      <c r="GI150" s="139"/>
      <c r="GJ150" s="139"/>
      <c r="GK150" s="139"/>
      <c r="GL150" s="139"/>
      <c r="GM150" s="139"/>
      <c r="GN150" s="139"/>
      <c r="GO150" s="139"/>
      <c r="GP150" s="139"/>
      <c r="GQ150" s="139"/>
      <c r="GR150" s="139"/>
      <c r="GS150" s="25"/>
    </row>
    <row r="151">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EW151" s="25"/>
      <c r="EX151" s="25"/>
      <c r="EY151" s="25"/>
      <c r="EZ151" s="25"/>
      <c r="FA151" s="25"/>
      <c r="FB151" s="25"/>
      <c r="FC151" s="25"/>
      <c r="FD151" s="25"/>
      <c r="FE151" s="25"/>
      <c r="FF151" s="25"/>
      <c r="FG151" s="25"/>
      <c r="FH151" s="25"/>
      <c r="FI151" s="25"/>
      <c r="FJ151" s="25"/>
      <c r="FK151" s="25"/>
      <c r="FL151" s="25"/>
      <c r="FM151" s="25"/>
      <c r="FN151" s="25"/>
      <c r="FO151" s="25"/>
      <c r="FP151" s="25"/>
      <c r="FQ151" s="25"/>
      <c r="FR151" s="25"/>
      <c r="FS151" s="25"/>
      <c r="FT151" s="25"/>
      <c r="FU151" s="25"/>
      <c r="FV151" s="25"/>
      <c r="FW151" s="25"/>
      <c r="FX151" s="25"/>
      <c r="FY151" s="25"/>
      <c r="FZ151" s="25"/>
      <c r="GA151" s="25"/>
      <c r="GB151" s="25"/>
      <c r="GC151" s="25"/>
      <c r="GD151" s="25"/>
      <c r="GE151" s="25"/>
      <c r="GF151" s="25"/>
      <c r="GG151" s="25"/>
      <c r="GH151" s="25"/>
      <c r="GI151" s="25"/>
      <c r="GJ151" s="25"/>
      <c r="GK151" s="25"/>
      <c r="GL151" s="25"/>
      <c r="GM151" s="25"/>
      <c r="GN151" s="25"/>
      <c r="GO151" s="25"/>
      <c r="GP151" s="25"/>
      <c r="GQ151" s="25"/>
      <c r="GR151" s="25"/>
      <c r="GS151" s="25"/>
    </row>
    <row r="152">
      <c r="B152" s="57" t="s">
        <v>4742</v>
      </c>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EW152" s="25"/>
      <c r="EX152" s="25"/>
      <c r="EY152" s="25"/>
      <c r="EZ152" s="25"/>
      <c r="FA152" s="25"/>
      <c r="FB152" s="25"/>
      <c r="FC152" s="25"/>
      <c r="FD152" s="25"/>
      <c r="FE152" s="25"/>
      <c r="FF152" s="25"/>
      <c r="FG152" s="25"/>
      <c r="FH152" s="25"/>
      <c r="FI152" s="25"/>
      <c r="FJ152" s="25"/>
      <c r="FK152" s="25"/>
      <c r="FL152" s="25"/>
      <c r="FM152" s="25"/>
      <c r="FN152" s="25"/>
      <c r="FO152" s="25"/>
      <c r="FP152" s="25"/>
      <c r="FQ152" s="25"/>
      <c r="FR152" s="25"/>
      <c r="FS152" s="25"/>
      <c r="FT152" s="25"/>
      <c r="FU152" s="25"/>
      <c r="FV152" s="25"/>
      <c r="FW152" s="25"/>
      <c r="FX152" s="25"/>
      <c r="FY152" s="25"/>
      <c r="FZ152" s="25"/>
      <c r="GA152" s="25"/>
      <c r="GB152" s="25"/>
      <c r="GC152" s="25"/>
      <c r="GD152" s="25"/>
      <c r="GE152" s="25"/>
      <c r="GF152" s="25"/>
      <c r="GG152" s="25"/>
      <c r="GH152" s="25"/>
      <c r="GI152" s="25"/>
      <c r="GJ152" s="25"/>
      <c r="GK152" s="25"/>
      <c r="GL152" s="25"/>
      <c r="GM152" s="25"/>
      <c r="GN152" s="25"/>
      <c r="GO152" s="25"/>
      <c r="GP152" s="25"/>
      <c r="GQ152" s="25"/>
      <c r="GR152" s="25"/>
      <c r="GS152" s="25"/>
    </row>
    <row r="153">
      <c r="B153" s="57" t="s">
        <v>4743</v>
      </c>
      <c r="BD153" s="139"/>
      <c r="BE153" s="139"/>
      <c r="BF153" s="139"/>
      <c r="BG153" s="139"/>
      <c r="BH153" s="139"/>
      <c r="BI153" s="139"/>
      <c r="BJ153" s="139"/>
      <c r="BK153" s="139"/>
      <c r="BL153" s="139"/>
      <c r="BM153" s="139"/>
      <c r="BN153" s="139"/>
      <c r="BO153" s="139"/>
      <c r="BP153" s="139"/>
      <c r="BQ153" s="139"/>
      <c r="BR153" s="139"/>
      <c r="BS153" s="139"/>
      <c r="BT153" s="139"/>
      <c r="BU153" s="139"/>
      <c r="BV153" s="139"/>
      <c r="BW153" s="139"/>
      <c r="BX153" s="139"/>
      <c r="BY153" s="139"/>
      <c r="BZ153" s="139"/>
      <c r="CA153" s="139"/>
      <c r="CB153" s="139"/>
      <c r="CC153" s="139"/>
      <c r="CD153" s="139"/>
      <c r="CE153" s="139"/>
      <c r="CF153" s="139"/>
      <c r="CG153" s="139"/>
      <c r="CH153" s="139"/>
      <c r="CI153" s="139"/>
      <c r="CJ153" s="139"/>
      <c r="CK153" s="139"/>
      <c r="CL153" s="139"/>
      <c r="CM153" s="139"/>
      <c r="CN153" s="139"/>
      <c r="CO153" s="139"/>
      <c r="CP153" s="139"/>
      <c r="CQ153" s="139"/>
      <c r="CR153" s="139"/>
      <c r="CS153" s="139"/>
      <c r="CT153" s="139"/>
      <c r="CU153" s="139"/>
      <c r="CV153" s="139"/>
      <c r="CW153" s="139"/>
      <c r="CX153" s="139"/>
      <c r="CY153" s="139"/>
      <c r="EW153" s="139"/>
      <c r="EX153" s="139"/>
      <c r="EY153" s="139"/>
      <c r="EZ153" s="139"/>
      <c r="FA153" s="139"/>
      <c r="FB153" s="139"/>
      <c r="FC153" s="139"/>
      <c r="FD153" s="139"/>
      <c r="FE153" s="139"/>
      <c r="FF153" s="139"/>
      <c r="FG153" s="139"/>
      <c r="FH153" s="139"/>
      <c r="FI153" s="139"/>
      <c r="FJ153" s="139"/>
      <c r="FK153" s="139"/>
      <c r="FL153" s="139"/>
      <c r="FM153" s="139"/>
      <c r="FN153" s="139"/>
      <c r="FO153" s="139"/>
      <c r="FP153" s="139"/>
      <c r="FQ153" s="139"/>
      <c r="FR153" s="139"/>
      <c r="FS153" s="139"/>
      <c r="FT153" s="139"/>
      <c r="FU153" s="139"/>
      <c r="FV153" s="139"/>
      <c r="FW153" s="139"/>
      <c r="FX153" s="139"/>
      <c r="FY153" s="139"/>
      <c r="FZ153" s="139"/>
      <c r="GA153" s="139"/>
      <c r="GB153" s="139"/>
      <c r="GC153" s="139"/>
      <c r="GD153" s="139"/>
      <c r="GE153" s="139"/>
      <c r="GF153" s="139"/>
      <c r="GG153" s="139"/>
      <c r="GH153" s="139"/>
      <c r="GI153" s="139"/>
      <c r="GJ153" s="139"/>
      <c r="GK153" s="139"/>
      <c r="GL153" s="139"/>
      <c r="GM153" s="139"/>
      <c r="GN153" s="139"/>
      <c r="GO153" s="139"/>
      <c r="GP153" s="139"/>
      <c r="GQ153" s="139"/>
      <c r="GR153" s="139"/>
      <c r="GS153" s="25"/>
    </row>
    <row r="154">
      <c r="B154" s="57" t="s">
        <v>4744</v>
      </c>
      <c r="BD154" s="139"/>
      <c r="BE154" s="139"/>
      <c r="BF154" s="139"/>
      <c r="BG154" s="139"/>
      <c r="BH154" s="139"/>
      <c r="BI154" s="139"/>
      <c r="BJ154" s="139"/>
      <c r="BK154" s="139"/>
      <c r="BL154" s="139"/>
      <c r="BM154" s="139"/>
      <c r="BN154" s="139"/>
      <c r="BO154" s="139"/>
      <c r="BP154" s="139"/>
      <c r="BQ154" s="139"/>
      <c r="BR154" s="139"/>
      <c r="BS154" s="139"/>
      <c r="BT154" s="139"/>
      <c r="BU154" s="139"/>
      <c r="BV154" s="139"/>
      <c r="BW154" s="139"/>
      <c r="BX154" s="139"/>
      <c r="BY154" s="139"/>
      <c r="BZ154" s="139"/>
      <c r="CA154" s="139"/>
      <c r="CB154" s="139"/>
      <c r="CC154" s="139"/>
      <c r="CD154" s="139"/>
      <c r="CE154" s="139"/>
      <c r="CF154" s="139"/>
      <c r="CG154" s="139"/>
      <c r="CH154" s="139"/>
      <c r="CI154" s="139"/>
      <c r="CJ154" s="139"/>
      <c r="CK154" s="139"/>
      <c r="CL154" s="139"/>
      <c r="CM154" s="139"/>
      <c r="CN154" s="139"/>
      <c r="CO154" s="139"/>
      <c r="CP154" s="139"/>
      <c r="CQ154" s="139"/>
      <c r="CR154" s="139"/>
      <c r="CS154" s="139"/>
      <c r="CT154" s="139"/>
      <c r="CU154" s="139"/>
      <c r="CV154" s="139"/>
      <c r="CW154" s="139"/>
      <c r="CX154" s="139"/>
      <c r="CY154" s="139"/>
      <c r="EW154" s="139"/>
      <c r="EX154" s="139"/>
      <c r="EY154" s="139"/>
      <c r="EZ154" s="139"/>
      <c r="FA154" s="139"/>
      <c r="FB154" s="139"/>
      <c r="FC154" s="139"/>
      <c r="FD154" s="139"/>
      <c r="FE154" s="139"/>
      <c r="FF154" s="139"/>
      <c r="FG154" s="139"/>
      <c r="FH154" s="139"/>
      <c r="FI154" s="139"/>
      <c r="FJ154" s="139"/>
      <c r="FK154" s="139"/>
      <c r="FL154" s="139"/>
      <c r="FM154" s="139"/>
      <c r="FN154" s="139"/>
      <c r="FO154" s="139"/>
      <c r="FP154" s="139"/>
      <c r="FQ154" s="139"/>
      <c r="FR154" s="139"/>
      <c r="FS154" s="139"/>
      <c r="FT154" s="139"/>
      <c r="FU154" s="139"/>
      <c r="FV154" s="139"/>
      <c r="FW154" s="139"/>
      <c r="FX154" s="139"/>
      <c r="FY154" s="139"/>
      <c r="FZ154" s="139"/>
      <c r="GA154" s="139"/>
      <c r="GB154" s="139"/>
      <c r="GC154" s="139"/>
      <c r="GD154" s="139"/>
      <c r="GE154" s="139"/>
      <c r="GF154" s="139"/>
      <c r="GG154" s="139"/>
      <c r="GH154" s="139"/>
      <c r="GI154" s="139"/>
      <c r="GJ154" s="139"/>
      <c r="GK154" s="139"/>
      <c r="GL154" s="139"/>
      <c r="GM154" s="139"/>
      <c r="GN154" s="139"/>
      <c r="GO154" s="139"/>
      <c r="GP154" s="139"/>
      <c r="GQ154" s="139"/>
      <c r="GR154" s="139"/>
      <c r="GS154" s="25"/>
    </row>
    <row r="155">
      <c r="B155" s="57" t="s">
        <v>4745</v>
      </c>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EW155" s="25"/>
      <c r="EX155" s="25"/>
      <c r="EY155" s="25"/>
      <c r="EZ155" s="25"/>
      <c r="FA155" s="25"/>
      <c r="FB155" s="25"/>
      <c r="FC155" s="25"/>
      <c r="FD155" s="25"/>
      <c r="FE155" s="25"/>
      <c r="FF155" s="25"/>
      <c r="FG155" s="25"/>
      <c r="FH155" s="25"/>
      <c r="FI155" s="25"/>
      <c r="FJ155" s="25"/>
      <c r="FK155" s="25"/>
      <c r="FL155" s="25"/>
      <c r="FM155" s="25"/>
      <c r="FN155" s="25"/>
      <c r="FO155" s="25"/>
      <c r="FP155" s="25"/>
      <c r="FQ155" s="25"/>
      <c r="FR155" s="25"/>
      <c r="FS155" s="25"/>
      <c r="FT155" s="25"/>
      <c r="FU155" s="25"/>
      <c r="FV155" s="25"/>
      <c r="FW155" s="25"/>
      <c r="FX155" s="25"/>
      <c r="FY155" s="25"/>
      <c r="FZ155" s="25"/>
      <c r="GA155" s="25"/>
      <c r="GB155" s="25"/>
      <c r="GC155" s="25"/>
      <c r="GD155" s="25"/>
      <c r="GE155" s="25"/>
      <c r="GF155" s="25"/>
      <c r="GG155" s="25"/>
      <c r="GH155" s="25"/>
      <c r="GI155" s="25"/>
      <c r="GJ155" s="25"/>
      <c r="GK155" s="25"/>
      <c r="GL155" s="25"/>
      <c r="GM155" s="25"/>
      <c r="GN155" s="25"/>
      <c r="GO155" s="25"/>
      <c r="GP155" s="25"/>
      <c r="GQ155" s="25"/>
      <c r="GR155" s="25"/>
      <c r="GS155" s="25"/>
    </row>
    <row r="156">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EW156" s="25"/>
      <c r="EX156" s="25"/>
      <c r="EY156" s="25"/>
      <c r="EZ156" s="25"/>
      <c r="FA156" s="25"/>
      <c r="FB156" s="25"/>
      <c r="FC156" s="25"/>
      <c r="FD156" s="25"/>
      <c r="FE156" s="25"/>
      <c r="FF156" s="25"/>
      <c r="FG156" s="25"/>
      <c r="FH156" s="25"/>
      <c r="FI156" s="25"/>
      <c r="FJ156" s="25"/>
      <c r="FK156" s="25"/>
      <c r="FL156" s="25"/>
      <c r="FM156" s="25"/>
      <c r="FN156" s="25"/>
      <c r="FO156" s="25"/>
      <c r="FP156" s="25"/>
      <c r="FQ156" s="25"/>
      <c r="FR156" s="25"/>
      <c r="FS156" s="25"/>
      <c r="FT156" s="25"/>
      <c r="FU156" s="25"/>
      <c r="FV156" s="25"/>
      <c r="FW156" s="25"/>
      <c r="FX156" s="25"/>
      <c r="FY156" s="25"/>
      <c r="FZ156" s="25"/>
      <c r="GA156" s="25"/>
      <c r="GB156" s="25"/>
      <c r="GC156" s="25"/>
      <c r="GD156" s="25"/>
      <c r="GE156" s="25"/>
      <c r="GF156" s="25"/>
      <c r="GG156" s="25"/>
      <c r="GH156" s="25"/>
      <c r="GI156" s="25"/>
      <c r="GJ156" s="25"/>
      <c r="GK156" s="25"/>
      <c r="GL156" s="25"/>
      <c r="GM156" s="25"/>
      <c r="GN156" s="25"/>
      <c r="GO156" s="25"/>
      <c r="GP156" s="25"/>
      <c r="GQ156" s="25"/>
      <c r="GR156" s="25"/>
      <c r="GS156" s="25"/>
    </row>
    <row r="157">
      <c r="B157" s="57" t="s">
        <v>4746</v>
      </c>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EW157" s="25"/>
      <c r="EX157" s="25"/>
      <c r="EY157" s="25"/>
      <c r="EZ157" s="25"/>
      <c r="FA157" s="25"/>
      <c r="FB157" s="25"/>
      <c r="FC157" s="25"/>
      <c r="FD157" s="25"/>
      <c r="FE157" s="25"/>
      <c r="FF157" s="25"/>
      <c r="FG157" s="25"/>
      <c r="FH157" s="25"/>
      <c r="FI157" s="25"/>
      <c r="FJ157" s="25"/>
      <c r="FK157" s="25"/>
      <c r="FL157" s="25"/>
      <c r="FM157" s="25"/>
      <c r="FN157" s="25"/>
      <c r="FO157" s="25"/>
      <c r="FP157" s="25"/>
      <c r="FQ157" s="25"/>
      <c r="FR157" s="25"/>
      <c r="FS157" s="25"/>
      <c r="FT157" s="25"/>
      <c r="FU157" s="25"/>
      <c r="FV157" s="25"/>
      <c r="FW157" s="25"/>
      <c r="FX157" s="25"/>
      <c r="FY157" s="25"/>
      <c r="FZ157" s="25"/>
      <c r="GA157" s="25"/>
      <c r="GB157" s="25"/>
      <c r="GC157" s="25"/>
      <c r="GD157" s="25"/>
      <c r="GE157" s="25"/>
      <c r="GF157" s="25"/>
      <c r="GG157" s="25"/>
      <c r="GH157" s="25"/>
      <c r="GI157" s="25"/>
      <c r="GJ157" s="25"/>
      <c r="GK157" s="25"/>
      <c r="GL157" s="25"/>
      <c r="GM157" s="25"/>
      <c r="GN157" s="25"/>
      <c r="GO157" s="25"/>
      <c r="GP157" s="25"/>
      <c r="GQ157" s="25"/>
      <c r="GR157" s="25"/>
      <c r="GS157" s="25"/>
    </row>
    <row r="158">
      <c r="B158" s="57" t="s">
        <v>4747</v>
      </c>
      <c r="BD158" s="139"/>
      <c r="BE158" s="139"/>
      <c r="BF158" s="139"/>
      <c r="BG158" s="139"/>
      <c r="BH158" s="139"/>
      <c r="BI158" s="139"/>
      <c r="BJ158" s="139"/>
      <c r="BK158" s="139"/>
      <c r="BL158" s="139"/>
      <c r="BM158" s="139"/>
      <c r="BN158" s="139"/>
      <c r="BO158" s="139"/>
      <c r="BP158" s="139"/>
      <c r="BQ158" s="139"/>
      <c r="BR158" s="139"/>
      <c r="BS158" s="139"/>
      <c r="BT158" s="139"/>
      <c r="BU158" s="139"/>
      <c r="BV158" s="139"/>
      <c r="BW158" s="139"/>
      <c r="BX158" s="139"/>
      <c r="BY158" s="139"/>
      <c r="BZ158" s="139"/>
      <c r="CA158" s="139"/>
      <c r="CB158" s="139"/>
      <c r="CC158" s="139"/>
      <c r="CD158" s="139"/>
      <c r="CE158" s="139"/>
      <c r="CF158" s="139"/>
      <c r="CG158" s="139"/>
      <c r="CH158" s="139"/>
      <c r="CI158" s="139"/>
      <c r="CJ158" s="139"/>
      <c r="CK158" s="139"/>
      <c r="CL158" s="139"/>
      <c r="CM158" s="139"/>
      <c r="CN158" s="139"/>
      <c r="CO158" s="139"/>
      <c r="CP158" s="139"/>
      <c r="CQ158" s="139"/>
      <c r="CR158" s="139"/>
      <c r="CS158" s="139"/>
      <c r="CT158" s="139"/>
      <c r="CU158" s="139"/>
      <c r="CV158" s="139"/>
      <c r="CW158" s="139"/>
      <c r="CX158" s="139"/>
      <c r="CY158" s="139"/>
      <c r="EW158" s="139"/>
      <c r="EX158" s="139"/>
      <c r="EY158" s="139"/>
      <c r="EZ158" s="139"/>
      <c r="FA158" s="139"/>
      <c r="FB158" s="139"/>
      <c r="FC158" s="139"/>
      <c r="FD158" s="139"/>
      <c r="FE158" s="139"/>
      <c r="FF158" s="139"/>
      <c r="FG158" s="139"/>
      <c r="FH158" s="139"/>
      <c r="FI158" s="139"/>
      <c r="FJ158" s="139"/>
      <c r="FK158" s="139"/>
      <c r="FL158" s="139"/>
      <c r="FM158" s="139"/>
      <c r="FN158" s="139"/>
      <c r="FO158" s="139"/>
      <c r="FP158" s="139"/>
      <c r="FQ158" s="139"/>
      <c r="FR158" s="139"/>
      <c r="FS158" s="139"/>
      <c r="FT158" s="139"/>
      <c r="FU158" s="139"/>
      <c r="FV158" s="139"/>
      <c r="FW158" s="139"/>
      <c r="FX158" s="139"/>
      <c r="FY158" s="139"/>
      <c r="FZ158" s="139"/>
      <c r="GA158" s="139"/>
      <c r="GB158" s="139"/>
      <c r="GC158" s="139"/>
      <c r="GD158" s="139"/>
      <c r="GE158" s="139"/>
      <c r="GF158" s="139"/>
      <c r="GG158" s="139"/>
      <c r="GH158" s="139"/>
      <c r="GI158" s="139"/>
      <c r="GJ158" s="139"/>
      <c r="GK158" s="139"/>
      <c r="GL158" s="139"/>
      <c r="GM158" s="139"/>
      <c r="GN158" s="139"/>
      <c r="GO158" s="139"/>
      <c r="GP158" s="139"/>
      <c r="GQ158" s="139"/>
      <c r="GR158" s="139"/>
      <c r="GS158" s="25"/>
    </row>
    <row r="159">
      <c r="B159" s="57" t="s">
        <v>4748</v>
      </c>
      <c r="BD159" s="139"/>
      <c r="BE159" s="139"/>
      <c r="BF159" s="139"/>
      <c r="BG159" s="139"/>
      <c r="BH159" s="139"/>
      <c r="BI159" s="139"/>
      <c r="BJ159" s="139"/>
      <c r="BK159" s="139"/>
      <c r="BL159" s="139"/>
      <c r="BM159" s="139"/>
      <c r="BN159" s="139"/>
      <c r="BO159" s="139"/>
      <c r="BP159" s="139"/>
      <c r="BQ159" s="139"/>
      <c r="BR159" s="139"/>
      <c r="BS159" s="139"/>
      <c r="BT159" s="139"/>
      <c r="BU159" s="139"/>
      <c r="BV159" s="139"/>
      <c r="BW159" s="139"/>
      <c r="BX159" s="139"/>
      <c r="BY159" s="139"/>
      <c r="BZ159" s="139"/>
      <c r="CA159" s="139"/>
      <c r="CB159" s="139"/>
      <c r="CC159" s="139"/>
      <c r="CD159" s="139"/>
      <c r="CE159" s="139"/>
      <c r="CF159" s="139"/>
      <c r="CG159" s="139"/>
      <c r="CH159" s="139"/>
      <c r="CI159" s="139"/>
      <c r="CJ159" s="139"/>
      <c r="CK159" s="139"/>
      <c r="CL159" s="139"/>
      <c r="CM159" s="139"/>
      <c r="CN159" s="139"/>
      <c r="CO159" s="139"/>
      <c r="CP159" s="139"/>
      <c r="CQ159" s="139"/>
      <c r="CR159" s="139"/>
      <c r="CS159" s="139"/>
      <c r="CT159" s="139"/>
      <c r="CU159" s="139"/>
      <c r="CV159" s="139"/>
      <c r="CW159" s="139"/>
      <c r="CX159" s="139"/>
      <c r="CY159" s="139"/>
      <c r="EW159" s="139"/>
      <c r="EX159" s="139"/>
      <c r="EY159" s="139"/>
      <c r="EZ159" s="139"/>
      <c r="FA159" s="139"/>
      <c r="FB159" s="139"/>
      <c r="FC159" s="139"/>
      <c r="FD159" s="139"/>
      <c r="FE159" s="139"/>
      <c r="FF159" s="139"/>
      <c r="FG159" s="139"/>
      <c r="FH159" s="139"/>
      <c r="FI159" s="139"/>
      <c r="FJ159" s="139"/>
      <c r="FK159" s="139"/>
      <c r="FL159" s="139"/>
      <c r="FM159" s="139"/>
      <c r="FN159" s="139"/>
      <c r="FO159" s="139"/>
      <c r="FP159" s="139"/>
      <c r="FQ159" s="139"/>
      <c r="FR159" s="139"/>
      <c r="FS159" s="139"/>
      <c r="FT159" s="139"/>
      <c r="FU159" s="139"/>
      <c r="FV159" s="139"/>
      <c r="FW159" s="139"/>
      <c r="FX159" s="139"/>
      <c r="FY159" s="139"/>
      <c r="FZ159" s="139"/>
      <c r="GA159" s="139"/>
      <c r="GB159" s="139"/>
      <c r="GC159" s="139"/>
      <c r="GD159" s="139"/>
      <c r="GE159" s="139"/>
      <c r="GF159" s="139"/>
      <c r="GG159" s="139"/>
      <c r="GH159" s="139"/>
      <c r="GI159" s="139"/>
      <c r="GJ159" s="139"/>
      <c r="GK159" s="139"/>
      <c r="GL159" s="139"/>
      <c r="GM159" s="139"/>
      <c r="GN159" s="139"/>
      <c r="GO159" s="139"/>
      <c r="GP159" s="139"/>
      <c r="GQ159" s="139"/>
      <c r="GR159" s="139"/>
      <c r="GS159" s="25"/>
    </row>
    <row r="160">
      <c r="B160" s="57" t="s">
        <v>4749</v>
      </c>
      <c r="BD160" s="139"/>
      <c r="BE160" s="139"/>
      <c r="BF160" s="139"/>
      <c r="BG160" s="139"/>
      <c r="BH160" s="139"/>
      <c r="BI160" s="139"/>
      <c r="BJ160" s="139"/>
      <c r="BK160" s="139"/>
      <c r="BL160" s="139"/>
      <c r="BM160" s="139"/>
      <c r="BN160" s="139"/>
      <c r="BO160" s="139"/>
      <c r="BP160" s="139"/>
      <c r="BQ160" s="139"/>
      <c r="BR160" s="139"/>
      <c r="BS160" s="139"/>
      <c r="BT160" s="139"/>
      <c r="BU160" s="139"/>
      <c r="BV160" s="139"/>
      <c r="BW160" s="139"/>
      <c r="BX160" s="139"/>
      <c r="BY160" s="139"/>
      <c r="BZ160" s="139"/>
      <c r="CA160" s="139"/>
      <c r="CB160" s="139"/>
      <c r="CC160" s="139"/>
      <c r="CD160" s="139"/>
      <c r="CE160" s="139"/>
      <c r="CF160" s="139"/>
      <c r="CG160" s="139"/>
      <c r="CH160" s="139"/>
      <c r="CI160" s="139"/>
      <c r="CJ160" s="139"/>
      <c r="CK160" s="139"/>
      <c r="CL160" s="139"/>
      <c r="CM160" s="139"/>
      <c r="CN160" s="139"/>
      <c r="CO160" s="139"/>
      <c r="CP160" s="139"/>
      <c r="CQ160" s="139"/>
      <c r="CR160" s="139"/>
      <c r="CS160" s="139"/>
      <c r="CT160" s="139"/>
      <c r="CU160" s="139"/>
      <c r="CV160" s="139"/>
      <c r="CW160" s="139"/>
      <c r="CX160" s="139"/>
      <c r="CY160" s="139"/>
      <c r="EW160" s="139"/>
      <c r="EX160" s="139"/>
      <c r="EY160" s="139"/>
      <c r="EZ160" s="139"/>
      <c r="FA160" s="139"/>
      <c r="FB160" s="139"/>
      <c r="FC160" s="139"/>
      <c r="FD160" s="139"/>
      <c r="FE160" s="139"/>
      <c r="FF160" s="139"/>
      <c r="FG160" s="139"/>
      <c r="FH160" s="139"/>
      <c r="FI160" s="139"/>
      <c r="FJ160" s="139"/>
      <c r="FK160" s="139"/>
      <c r="FL160" s="139"/>
      <c r="FM160" s="139"/>
      <c r="FN160" s="139"/>
      <c r="FO160" s="139"/>
      <c r="FP160" s="139"/>
      <c r="FQ160" s="139"/>
      <c r="FR160" s="139"/>
      <c r="FS160" s="139"/>
      <c r="FT160" s="139"/>
      <c r="FU160" s="139"/>
      <c r="FV160" s="139"/>
      <c r="FW160" s="139"/>
      <c r="FX160" s="139"/>
      <c r="FY160" s="139"/>
      <c r="FZ160" s="139"/>
      <c r="GA160" s="139"/>
      <c r="GB160" s="139"/>
      <c r="GC160" s="139"/>
      <c r="GD160" s="139"/>
      <c r="GE160" s="139"/>
      <c r="GF160" s="139"/>
      <c r="GG160" s="139"/>
      <c r="GH160" s="139"/>
      <c r="GI160" s="139"/>
      <c r="GJ160" s="139"/>
      <c r="GK160" s="139"/>
      <c r="GL160" s="139"/>
      <c r="GM160" s="139"/>
      <c r="GN160" s="139"/>
      <c r="GO160" s="139"/>
      <c r="GP160" s="139"/>
      <c r="GQ160" s="139"/>
      <c r="GR160" s="139"/>
      <c r="GS160" s="25"/>
    </row>
    <row r="161">
      <c r="B161" s="57" t="s">
        <v>4750</v>
      </c>
      <c r="BD161" s="139"/>
      <c r="BE161" s="139"/>
      <c r="BF161" s="139"/>
      <c r="BG161" s="139"/>
      <c r="BH161" s="139"/>
      <c r="BI161" s="139"/>
      <c r="BJ161" s="139"/>
      <c r="BK161" s="139"/>
      <c r="BL161" s="139"/>
      <c r="BM161" s="139"/>
      <c r="BN161" s="25"/>
      <c r="BO161" s="25"/>
      <c r="BP161" s="25"/>
      <c r="BQ161" s="25"/>
      <c r="BR161" s="25"/>
      <c r="BS161" s="25"/>
      <c r="BT161" s="139"/>
      <c r="BU161" s="139"/>
      <c r="BV161" s="139"/>
      <c r="BW161" s="139"/>
      <c r="BX161" s="139"/>
      <c r="BY161" s="139"/>
      <c r="BZ161" s="139"/>
      <c r="CA161" s="139"/>
      <c r="CB161" s="139"/>
      <c r="CC161" s="139"/>
      <c r="CD161" s="25"/>
      <c r="CE161" s="25"/>
      <c r="CF161" s="25"/>
      <c r="CG161" s="25"/>
      <c r="CH161" s="25"/>
      <c r="CI161" s="25"/>
      <c r="CJ161" s="139"/>
      <c r="CK161" s="139"/>
      <c r="CL161" s="139"/>
      <c r="CM161" s="139"/>
      <c r="CN161" s="139"/>
      <c r="CO161" s="139"/>
      <c r="CP161" s="139"/>
      <c r="CQ161" s="139"/>
      <c r="CR161" s="139"/>
      <c r="CS161" s="139"/>
      <c r="CT161" s="25"/>
      <c r="CU161" s="25"/>
      <c r="CV161" s="25"/>
      <c r="CW161" s="25"/>
      <c r="CX161" s="25"/>
      <c r="CY161" s="25"/>
      <c r="EW161" s="139"/>
      <c r="EX161" s="139"/>
      <c r="EY161" s="139"/>
      <c r="EZ161" s="139"/>
      <c r="FA161" s="139"/>
      <c r="FB161" s="139"/>
      <c r="FC161" s="139"/>
      <c r="FD161" s="139"/>
      <c r="FE161" s="139"/>
      <c r="FF161" s="139"/>
      <c r="FG161" s="25"/>
      <c r="FH161" s="25"/>
      <c r="FI161" s="25"/>
      <c r="FJ161" s="25"/>
      <c r="FK161" s="25"/>
      <c r="FL161" s="25"/>
      <c r="FM161" s="139"/>
      <c r="FN161" s="139"/>
      <c r="FO161" s="139"/>
      <c r="FP161" s="139"/>
      <c r="FQ161" s="139"/>
      <c r="FR161" s="139"/>
      <c r="FS161" s="139"/>
      <c r="FT161" s="139"/>
      <c r="FU161" s="139"/>
      <c r="FV161" s="139"/>
      <c r="FW161" s="25"/>
      <c r="FX161" s="25"/>
      <c r="FY161" s="25"/>
      <c r="FZ161" s="25"/>
      <c r="GA161" s="25"/>
      <c r="GB161" s="25"/>
      <c r="GC161" s="139"/>
      <c r="GD161" s="139"/>
      <c r="GE161" s="139"/>
      <c r="GF161" s="139"/>
      <c r="GG161" s="139"/>
      <c r="GH161" s="139"/>
      <c r="GI161" s="139"/>
      <c r="GJ161" s="139"/>
      <c r="GK161" s="139"/>
      <c r="GL161" s="139"/>
      <c r="GM161" s="25"/>
      <c r="GN161" s="25"/>
      <c r="GO161" s="25"/>
      <c r="GP161" s="25"/>
      <c r="GQ161" s="25"/>
      <c r="GR161" s="25"/>
      <c r="GS161" s="25"/>
    </row>
    <row r="162">
      <c r="B162" s="57" t="s">
        <v>4751</v>
      </c>
      <c r="BD162" s="139"/>
      <c r="BE162" s="139"/>
      <c r="BF162" s="139"/>
      <c r="BG162" s="139"/>
      <c r="BH162" s="139"/>
      <c r="BI162" s="139"/>
      <c r="BJ162" s="139"/>
      <c r="BK162" s="139"/>
      <c r="BL162" s="139"/>
      <c r="BM162" s="139"/>
      <c r="BN162" s="139"/>
      <c r="BO162" s="139"/>
      <c r="BP162" s="139"/>
      <c r="BQ162" s="139"/>
      <c r="BR162" s="139"/>
      <c r="BS162" s="139"/>
      <c r="BT162" s="139"/>
      <c r="BU162" s="139"/>
      <c r="BV162" s="139"/>
      <c r="BW162" s="139"/>
      <c r="BX162" s="139"/>
      <c r="BY162" s="139"/>
      <c r="BZ162" s="139"/>
      <c r="CA162" s="139"/>
      <c r="CB162" s="139"/>
      <c r="CC162" s="139"/>
      <c r="CD162" s="139"/>
      <c r="CE162" s="139"/>
      <c r="CF162" s="139"/>
      <c r="CG162" s="139"/>
      <c r="CH162" s="139"/>
      <c r="CI162" s="139"/>
      <c r="CJ162" s="139"/>
      <c r="CK162" s="139"/>
      <c r="CL162" s="139"/>
      <c r="CM162" s="139"/>
      <c r="CN162" s="139"/>
      <c r="CO162" s="139"/>
      <c r="CP162" s="139"/>
      <c r="CQ162" s="139"/>
      <c r="CR162" s="139"/>
      <c r="CS162" s="139"/>
      <c r="CT162" s="139"/>
      <c r="CU162" s="139"/>
      <c r="CV162" s="139"/>
      <c r="CW162" s="139"/>
      <c r="CX162" s="139"/>
      <c r="CY162" s="139"/>
      <c r="EW162" s="139"/>
      <c r="EX162" s="139"/>
      <c r="EY162" s="139"/>
      <c r="EZ162" s="139"/>
      <c r="FA162" s="139"/>
      <c r="FB162" s="139"/>
      <c r="FC162" s="139"/>
      <c r="FD162" s="139"/>
      <c r="FE162" s="139"/>
      <c r="FF162" s="139"/>
      <c r="FG162" s="139"/>
      <c r="FH162" s="139"/>
      <c r="FI162" s="139"/>
      <c r="FJ162" s="139"/>
      <c r="FK162" s="139"/>
      <c r="FL162" s="139"/>
      <c r="FM162" s="139"/>
      <c r="FN162" s="139"/>
      <c r="FO162" s="139"/>
      <c r="FP162" s="139"/>
      <c r="FQ162" s="139"/>
      <c r="FR162" s="139"/>
      <c r="FS162" s="139"/>
      <c r="FT162" s="139"/>
      <c r="FU162" s="139"/>
      <c r="FV162" s="139"/>
      <c r="FW162" s="139"/>
      <c r="FX162" s="139"/>
      <c r="FY162" s="139"/>
      <c r="FZ162" s="139"/>
      <c r="GA162" s="139"/>
      <c r="GB162" s="139"/>
      <c r="GC162" s="139"/>
      <c r="GD162" s="139"/>
      <c r="GE162" s="139"/>
      <c r="GF162" s="139"/>
      <c r="GG162" s="139"/>
      <c r="GH162" s="139"/>
      <c r="GI162" s="139"/>
      <c r="GJ162" s="139"/>
      <c r="GK162" s="139"/>
      <c r="GL162" s="139"/>
      <c r="GM162" s="139"/>
      <c r="GN162" s="139"/>
      <c r="GO162" s="139"/>
      <c r="GP162" s="139"/>
      <c r="GQ162" s="139"/>
      <c r="GR162" s="139"/>
      <c r="GS162" s="25"/>
    </row>
    <row r="163">
      <c r="B163" s="57" t="s">
        <v>4752</v>
      </c>
      <c r="BD163" s="139"/>
      <c r="BE163" s="139"/>
      <c r="BF163" s="139"/>
      <c r="BG163" s="139"/>
      <c r="BH163" s="139"/>
      <c r="BI163" s="139"/>
      <c r="BJ163" s="139"/>
      <c r="BK163" s="139"/>
      <c r="BL163" s="139"/>
      <c r="BM163" s="139"/>
      <c r="BN163" s="139"/>
      <c r="BO163" s="139"/>
      <c r="BP163" s="139"/>
      <c r="BQ163" s="139"/>
      <c r="BR163" s="139"/>
      <c r="BS163" s="139"/>
      <c r="BT163" s="139"/>
      <c r="BU163" s="139"/>
      <c r="BV163" s="139"/>
      <c r="BW163" s="139"/>
      <c r="BX163" s="139"/>
      <c r="BY163" s="139"/>
      <c r="BZ163" s="139"/>
      <c r="CA163" s="139"/>
      <c r="CB163" s="139"/>
      <c r="CC163" s="139"/>
      <c r="CD163" s="139"/>
      <c r="CE163" s="139"/>
      <c r="CF163" s="139"/>
      <c r="CG163" s="139"/>
      <c r="CH163" s="139"/>
      <c r="CI163" s="139"/>
      <c r="CJ163" s="139"/>
      <c r="CK163" s="139"/>
      <c r="CL163" s="139"/>
      <c r="CM163" s="139"/>
      <c r="CN163" s="139"/>
      <c r="CO163" s="139"/>
      <c r="CP163" s="139"/>
      <c r="CQ163" s="139"/>
      <c r="CR163" s="139"/>
      <c r="CS163" s="139"/>
      <c r="CT163" s="139"/>
      <c r="CU163" s="139"/>
      <c r="CV163" s="139"/>
      <c r="CW163" s="139"/>
      <c r="CX163" s="139"/>
      <c r="CY163" s="139"/>
      <c r="EW163" s="139"/>
      <c r="EX163" s="139"/>
      <c r="EY163" s="139"/>
      <c r="EZ163" s="139"/>
      <c r="FA163" s="139"/>
      <c r="FB163" s="139"/>
      <c r="FC163" s="139"/>
      <c r="FD163" s="139"/>
      <c r="FE163" s="139"/>
      <c r="FF163" s="139"/>
      <c r="FG163" s="139"/>
      <c r="FH163" s="139"/>
      <c r="FI163" s="139"/>
      <c r="FJ163" s="139"/>
      <c r="FK163" s="139"/>
      <c r="FL163" s="139"/>
      <c r="FM163" s="139"/>
      <c r="FN163" s="139"/>
      <c r="FO163" s="139"/>
      <c r="FP163" s="139"/>
      <c r="FQ163" s="139"/>
      <c r="FR163" s="139"/>
      <c r="FS163" s="139"/>
      <c r="FT163" s="139"/>
      <c r="FU163" s="139"/>
      <c r="FV163" s="139"/>
      <c r="FW163" s="139"/>
      <c r="FX163" s="139"/>
      <c r="FY163" s="139"/>
      <c r="FZ163" s="139"/>
      <c r="GA163" s="139"/>
      <c r="GB163" s="139"/>
      <c r="GC163" s="139"/>
      <c r="GD163" s="139"/>
      <c r="GE163" s="139"/>
      <c r="GF163" s="139"/>
      <c r="GG163" s="139"/>
      <c r="GH163" s="139"/>
      <c r="GI163" s="139"/>
      <c r="GJ163" s="139"/>
      <c r="GK163" s="139"/>
      <c r="GL163" s="139"/>
      <c r="GM163" s="139"/>
      <c r="GN163" s="139"/>
      <c r="GO163" s="139"/>
      <c r="GP163" s="139"/>
      <c r="GQ163" s="139"/>
      <c r="GR163" s="139"/>
      <c r="GS163" s="25"/>
    </row>
    <row r="164">
      <c r="B164" s="57" t="s">
        <v>4753</v>
      </c>
      <c r="BD164" s="139"/>
      <c r="BE164" s="139"/>
      <c r="BF164" s="139"/>
      <c r="BG164" s="139"/>
      <c r="BH164" s="139"/>
      <c r="BI164" s="139"/>
      <c r="BJ164" s="139"/>
      <c r="BK164" s="139"/>
      <c r="BL164" s="139"/>
      <c r="BM164" s="139"/>
      <c r="BN164" s="139"/>
      <c r="BO164" s="139"/>
      <c r="BP164" s="139"/>
      <c r="BQ164" s="139"/>
      <c r="BR164" s="139"/>
      <c r="BS164" s="139"/>
      <c r="BT164" s="139"/>
      <c r="BU164" s="139"/>
      <c r="BV164" s="139"/>
      <c r="BW164" s="139"/>
      <c r="BX164" s="139"/>
      <c r="BY164" s="139"/>
      <c r="BZ164" s="139"/>
      <c r="CA164" s="139"/>
      <c r="CB164" s="139"/>
      <c r="CC164" s="139"/>
      <c r="CD164" s="139"/>
      <c r="CE164" s="139"/>
      <c r="CF164" s="139"/>
      <c r="CG164" s="139"/>
      <c r="CH164" s="139"/>
      <c r="CI164" s="139"/>
      <c r="CJ164" s="139"/>
      <c r="CK164" s="139"/>
      <c r="CL164" s="139"/>
      <c r="CM164" s="139"/>
      <c r="CN164" s="139"/>
      <c r="CO164" s="139"/>
      <c r="CP164" s="139"/>
      <c r="CQ164" s="139"/>
      <c r="CR164" s="139"/>
      <c r="CS164" s="139"/>
      <c r="CT164" s="139"/>
      <c r="CU164" s="139"/>
      <c r="CV164" s="139"/>
      <c r="CW164" s="139"/>
      <c r="CX164" s="139"/>
      <c r="CY164" s="139"/>
      <c r="EW164" s="139"/>
      <c r="EX164" s="139"/>
      <c r="EY164" s="139"/>
      <c r="EZ164" s="139"/>
      <c r="FA164" s="139"/>
      <c r="FB164" s="139"/>
      <c r="FC164" s="139"/>
      <c r="FD164" s="139"/>
      <c r="FE164" s="139"/>
      <c r="FF164" s="139"/>
      <c r="FG164" s="139"/>
      <c r="FH164" s="139"/>
      <c r="FI164" s="139"/>
      <c r="FJ164" s="139"/>
      <c r="FK164" s="139"/>
      <c r="FL164" s="139"/>
      <c r="FM164" s="139"/>
      <c r="FN164" s="139"/>
      <c r="FO164" s="139"/>
      <c r="FP164" s="139"/>
      <c r="FQ164" s="139"/>
      <c r="FR164" s="139"/>
      <c r="FS164" s="139"/>
      <c r="FT164" s="139"/>
      <c r="FU164" s="139"/>
      <c r="FV164" s="139"/>
      <c r="FW164" s="139"/>
      <c r="FX164" s="139"/>
      <c r="FY164" s="139"/>
      <c r="FZ164" s="139"/>
      <c r="GA164" s="139"/>
      <c r="GB164" s="139"/>
      <c r="GC164" s="139"/>
      <c r="GD164" s="139"/>
      <c r="GE164" s="139"/>
      <c r="GF164" s="139"/>
      <c r="GG164" s="139"/>
      <c r="GH164" s="139"/>
      <c r="GI164" s="139"/>
      <c r="GJ164" s="139"/>
      <c r="GK164" s="139"/>
      <c r="GL164" s="139"/>
      <c r="GM164" s="139"/>
      <c r="GN164" s="139"/>
      <c r="GO164" s="139"/>
      <c r="GP164" s="139"/>
      <c r="GQ164" s="139"/>
      <c r="GR164" s="139"/>
      <c r="GS164" s="25"/>
    </row>
    <row r="165">
      <c r="B165" s="57" t="s">
        <v>4754</v>
      </c>
      <c r="BD165" s="139"/>
      <c r="BE165" s="139"/>
      <c r="BF165" s="139"/>
      <c r="BG165" s="139"/>
      <c r="BH165" s="139"/>
      <c r="BI165" s="139"/>
      <c r="BJ165" s="139"/>
      <c r="BK165" s="139"/>
      <c r="BL165" s="139"/>
      <c r="BM165" s="139"/>
      <c r="BN165" s="139"/>
      <c r="BO165" s="139"/>
      <c r="BP165" s="139"/>
      <c r="BQ165" s="139"/>
      <c r="BR165" s="139"/>
      <c r="BS165" s="139"/>
      <c r="BT165" s="139"/>
      <c r="BU165" s="139"/>
      <c r="BV165" s="139"/>
      <c r="BW165" s="139"/>
      <c r="BX165" s="139"/>
      <c r="BY165" s="139"/>
      <c r="BZ165" s="139"/>
      <c r="CA165" s="139"/>
      <c r="CB165" s="139"/>
      <c r="CC165" s="139"/>
      <c r="CD165" s="139"/>
      <c r="CE165" s="139"/>
      <c r="CF165" s="139"/>
      <c r="CG165" s="139"/>
      <c r="CH165" s="139"/>
      <c r="CI165" s="139"/>
      <c r="CJ165" s="139"/>
      <c r="CK165" s="139"/>
      <c r="CL165" s="139"/>
      <c r="CM165" s="139"/>
      <c r="CN165" s="139"/>
      <c r="CO165" s="139"/>
      <c r="CP165" s="139"/>
      <c r="CQ165" s="139"/>
      <c r="CR165" s="139"/>
      <c r="CS165" s="139"/>
      <c r="CT165" s="139"/>
      <c r="CU165" s="139"/>
      <c r="CV165" s="139"/>
      <c r="CW165" s="139"/>
      <c r="CX165" s="139"/>
      <c r="CY165" s="139"/>
      <c r="EW165" s="139"/>
      <c r="EX165" s="139"/>
      <c r="EY165" s="139"/>
      <c r="EZ165" s="139"/>
      <c r="FA165" s="139"/>
      <c r="FB165" s="139"/>
      <c r="FC165" s="139"/>
      <c r="FD165" s="139"/>
      <c r="FE165" s="139"/>
      <c r="FF165" s="139"/>
      <c r="FG165" s="139"/>
      <c r="FH165" s="139"/>
      <c r="FI165" s="139"/>
      <c r="FJ165" s="139"/>
      <c r="FK165" s="139"/>
      <c r="FL165" s="139"/>
      <c r="FM165" s="139"/>
      <c r="FN165" s="139"/>
      <c r="FO165" s="139"/>
      <c r="FP165" s="139"/>
      <c r="FQ165" s="139"/>
      <c r="FR165" s="139"/>
      <c r="FS165" s="139"/>
      <c r="FT165" s="139"/>
      <c r="FU165" s="139"/>
      <c r="FV165" s="139"/>
      <c r="FW165" s="139"/>
      <c r="FX165" s="139"/>
      <c r="FY165" s="139"/>
      <c r="FZ165" s="139"/>
      <c r="GA165" s="139"/>
      <c r="GB165" s="139"/>
      <c r="GC165" s="139"/>
      <c r="GD165" s="139"/>
      <c r="GE165" s="139"/>
      <c r="GF165" s="139"/>
      <c r="GG165" s="139"/>
      <c r="GH165" s="139"/>
      <c r="GI165" s="139"/>
      <c r="GJ165" s="139"/>
      <c r="GK165" s="139"/>
      <c r="GL165" s="139"/>
      <c r="GM165" s="139"/>
      <c r="GN165" s="139"/>
      <c r="GO165" s="139"/>
      <c r="GP165" s="139"/>
      <c r="GQ165" s="139"/>
      <c r="GR165" s="139"/>
      <c r="GS165" s="25"/>
    </row>
    <row r="166">
      <c r="B166" s="57" t="s">
        <v>4755</v>
      </c>
      <c r="BD166" s="139"/>
      <c r="BE166" s="139"/>
      <c r="BF166" s="139"/>
      <c r="BG166" s="139"/>
      <c r="BH166" s="139"/>
      <c r="BI166" s="139"/>
      <c r="BJ166" s="139"/>
      <c r="BK166" s="139"/>
      <c r="BL166" s="139"/>
      <c r="BM166" s="139"/>
      <c r="BN166" s="139"/>
      <c r="BO166" s="139"/>
      <c r="BP166" s="139"/>
      <c r="BQ166" s="139"/>
      <c r="BR166" s="139"/>
      <c r="BS166" s="139"/>
      <c r="BT166" s="139"/>
      <c r="BU166" s="139"/>
      <c r="BV166" s="139"/>
      <c r="BW166" s="139"/>
      <c r="BX166" s="139"/>
      <c r="BY166" s="139"/>
      <c r="BZ166" s="139"/>
      <c r="CA166" s="139"/>
      <c r="CB166" s="139"/>
      <c r="CC166" s="139"/>
      <c r="CD166" s="139"/>
      <c r="CE166" s="139"/>
      <c r="CF166" s="139"/>
      <c r="CG166" s="139"/>
      <c r="CH166" s="139"/>
      <c r="CI166" s="139"/>
      <c r="CJ166" s="139"/>
      <c r="CK166" s="139"/>
      <c r="CL166" s="139"/>
      <c r="CM166" s="139"/>
      <c r="CN166" s="139"/>
      <c r="CO166" s="139"/>
      <c r="CP166" s="139"/>
      <c r="CQ166" s="139"/>
      <c r="CR166" s="139"/>
      <c r="CS166" s="139"/>
      <c r="CT166" s="139"/>
      <c r="CU166" s="139"/>
      <c r="CV166" s="139"/>
      <c r="CW166" s="139"/>
      <c r="CX166" s="139"/>
      <c r="CY166" s="139"/>
      <c r="EW166" s="139"/>
      <c r="EX166" s="139"/>
      <c r="EY166" s="139"/>
      <c r="EZ166" s="139"/>
      <c r="FA166" s="139"/>
      <c r="FB166" s="139"/>
      <c r="FC166" s="139"/>
      <c r="FD166" s="139"/>
      <c r="FE166" s="139"/>
      <c r="FF166" s="139"/>
      <c r="FG166" s="139"/>
      <c r="FH166" s="139"/>
      <c r="FI166" s="139"/>
      <c r="FJ166" s="139"/>
      <c r="FK166" s="139"/>
      <c r="FL166" s="139"/>
      <c r="FM166" s="139"/>
      <c r="FN166" s="139"/>
      <c r="FO166" s="139"/>
      <c r="FP166" s="139"/>
      <c r="FQ166" s="139"/>
      <c r="FR166" s="139"/>
      <c r="FS166" s="139"/>
      <c r="FT166" s="139"/>
      <c r="FU166" s="139"/>
      <c r="FV166" s="139"/>
      <c r="FW166" s="139"/>
      <c r="FX166" s="139"/>
      <c r="FY166" s="139"/>
      <c r="FZ166" s="139"/>
      <c r="GA166" s="139"/>
      <c r="GB166" s="139"/>
      <c r="GC166" s="139"/>
      <c r="GD166" s="139"/>
      <c r="GE166" s="139"/>
      <c r="GF166" s="139"/>
      <c r="GG166" s="139"/>
      <c r="GH166" s="139"/>
      <c r="GI166" s="139"/>
      <c r="GJ166" s="139"/>
      <c r="GK166" s="139"/>
      <c r="GL166" s="139"/>
      <c r="GM166" s="139"/>
      <c r="GN166" s="139"/>
      <c r="GO166" s="139"/>
      <c r="GP166" s="139"/>
      <c r="GQ166" s="139"/>
      <c r="GR166" s="139"/>
      <c r="GS166" s="25"/>
    </row>
    <row r="167">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EW167" s="25"/>
      <c r="EX167" s="25"/>
      <c r="EY167" s="25"/>
      <c r="EZ167" s="25"/>
      <c r="FA167" s="25"/>
      <c r="FB167" s="25"/>
      <c r="FC167" s="25"/>
      <c r="FD167" s="25"/>
      <c r="FE167" s="25"/>
      <c r="FF167" s="25"/>
      <c r="FG167" s="25"/>
      <c r="FH167" s="25"/>
      <c r="FI167" s="25"/>
      <c r="FJ167" s="25"/>
      <c r="FK167" s="25"/>
      <c r="FL167" s="25"/>
      <c r="FM167" s="25"/>
      <c r="FN167" s="25"/>
      <c r="FO167" s="25"/>
      <c r="FP167" s="25"/>
      <c r="FQ167" s="25"/>
      <c r="FR167" s="25"/>
      <c r="FS167" s="25"/>
      <c r="FT167" s="25"/>
      <c r="FU167" s="25"/>
      <c r="FV167" s="25"/>
      <c r="FW167" s="25"/>
      <c r="FX167" s="25"/>
      <c r="FY167" s="25"/>
      <c r="FZ167" s="25"/>
      <c r="GA167" s="25"/>
      <c r="GB167" s="25"/>
      <c r="GC167" s="25"/>
      <c r="GD167" s="25"/>
      <c r="GE167" s="25"/>
      <c r="GF167" s="25"/>
      <c r="GG167" s="25"/>
      <c r="GH167" s="25"/>
      <c r="GI167" s="25"/>
      <c r="GJ167" s="25"/>
      <c r="GK167" s="25"/>
      <c r="GL167" s="25"/>
      <c r="GM167" s="25"/>
      <c r="GN167" s="25"/>
      <c r="GO167" s="25"/>
      <c r="GP167" s="25"/>
      <c r="GQ167" s="25"/>
      <c r="GR167" s="25"/>
      <c r="GS167" s="25"/>
    </row>
    <row r="168">
      <c r="B168" s="57" t="s">
        <v>4756</v>
      </c>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EW168" s="25"/>
      <c r="EX168" s="25"/>
      <c r="EY168" s="25"/>
      <c r="EZ168" s="25"/>
      <c r="FA168" s="25"/>
      <c r="FB168" s="25"/>
      <c r="FC168" s="25"/>
      <c r="FD168" s="25"/>
      <c r="FE168" s="25"/>
      <c r="FF168" s="25"/>
      <c r="FG168" s="25"/>
      <c r="FH168" s="25"/>
      <c r="FI168" s="25"/>
      <c r="FJ168" s="25"/>
      <c r="FK168" s="25"/>
      <c r="FL168" s="25"/>
      <c r="FM168" s="25"/>
      <c r="FN168" s="25"/>
      <c r="FO168" s="25"/>
      <c r="FP168" s="25"/>
      <c r="FQ168" s="25"/>
      <c r="FR168" s="25"/>
      <c r="FS168" s="25"/>
      <c r="FT168" s="25"/>
      <c r="FU168" s="25"/>
      <c r="FV168" s="25"/>
      <c r="FW168" s="25"/>
      <c r="FX168" s="25"/>
      <c r="FY168" s="25"/>
      <c r="FZ168" s="25"/>
      <c r="GA168" s="25"/>
      <c r="GB168" s="25"/>
      <c r="GC168" s="25"/>
      <c r="GD168" s="25"/>
      <c r="GE168" s="25"/>
      <c r="GF168" s="25"/>
      <c r="GG168" s="25"/>
      <c r="GH168" s="25"/>
      <c r="GI168" s="25"/>
      <c r="GJ168" s="25"/>
      <c r="GK168" s="25"/>
      <c r="GL168" s="25"/>
      <c r="GM168" s="25"/>
      <c r="GN168" s="25"/>
      <c r="GO168" s="25"/>
      <c r="GP168" s="25"/>
      <c r="GQ168" s="25"/>
      <c r="GR168" s="25"/>
      <c r="GS168" s="25"/>
    </row>
    <row r="169">
      <c r="B169" s="57" t="s">
        <v>4757</v>
      </c>
      <c r="BD169" s="139"/>
      <c r="BE169" s="139"/>
      <c r="BF169" s="139"/>
      <c r="BG169" s="139"/>
      <c r="BH169" s="139"/>
      <c r="BI169" s="139"/>
      <c r="BJ169" s="139"/>
      <c r="BK169" s="139"/>
      <c r="BL169" s="139"/>
      <c r="BM169" s="139"/>
      <c r="BN169" s="139"/>
      <c r="BO169" s="139"/>
      <c r="BP169" s="139"/>
      <c r="BQ169" s="139"/>
      <c r="BR169" s="139"/>
      <c r="BS169" s="139"/>
      <c r="BT169" s="139"/>
      <c r="BU169" s="139"/>
      <c r="BV169" s="139"/>
      <c r="BW169" s="139"/>
      <c r="BX169" s="139"/>
      <c r="BY169" s="139"/>
      <c r="BZ169" s="139"/>
      <c r="CA169" s="139"/>
      <c r="CB169" s="139"/>
      <c r="CC169" s="139"/>
      <c r="CD169" s="139"/>
      <c r="CE169" s="139"/>
      <c r="CF169" s="139"/>
      <c r="CG169" s="139"/>
      <c r="CH169" s="139"/>
      <c r="CI169" s="139"/>
      <c r="CJ169" s="139"/>
      <c r="CK169" s="139"/>
      <c r="CL169" s="139"/>
      <c r="CM169" s="139"/>
      <c r="CN169" s="139"/>
      <c r="CO169" s="139"/>
      <c r="CP169" s="139"/>
      <c r="CQ169" s="139"/>
      <c r="CR169" s="139"/>
      <c r="CS169" s="139"/>
      <c r="CT169" s="139"/>
      <c r="CU169" s="139"/>
      <c r="CV169" s="139"/>
      <c r="CW169" s="139"/>
      <c r="CX169" s="139"/>
      <c r="CY169" s="139"/>
      <c r="EW169" s="139"/>
      <c r="EX169" s="139"/>
      <c r="EY169" s="139"/>
      <c r="EZ169" s="139"/>
      <c r="FA169" s="139"/>
      <c r="FB169" s="139"/>
      <c r="FC169" s="139"/>
      <c r="FD169" s="139"/>
      <c r="FE169" s="139"/>
      <c r="FF169" s="139"/>
      <c r="FG169" s="139"/>
      <c r="FH169" s="139"/>
      <c r="FI169" s="139"/>
      <c r="FJ169" s="139"/>
      <c r="FK169" s="139"/>
      <c r="FL169" s="139"/>
      <c r="FM169" s="139"/>
      <c r="FN169" s="139"/>
      <c r="FO169" s="139"/>
      <c r="FP169" s="139"/>
      <c r="FQ169" s="139"/>
      <c r="FR169" s="139"/>
      <c r="FS169" s="139"/>
      <c r="FT169" s="139"/>
      <c r="FU169" s="139"/>
      <c r="FV169" s="139"/>
      <c r="FW169" s="139"/>
      <c r="FX169" s="139"/>
      <c r="FY169" s="139"/>
      <c r="FZ169" s="139"/>
      <c r="GA169" s="139"/>
      <c r="GB169" s="139"/>
      <c r="GC169" s="139"/>
      <c r="GD169" s="139"/>
      <c r="GE169" s="139"/>
      <c r="GF169" s="139"/>
      <c r="GG169" s="139"/>
      <c r="GH169" s="139"/>
      <c r="GI169" s="139"/>
      <c r="GJ169" s="139"/>
      <c r="GK169" s="139"/>
      <c r="GL169" s="139"/>
      <c r="GM169" s="139"/>
      <c r="GN169" s="139"/>
      <c r="GO169" s="139"/>
      <c r="GP169" s="139"/>
      <c r="GQ169" s="139"/>
      <c r="GR169" s="139"/>
      <c r="GS169" s="25"/>
    </row>
    <row r="170">
      <c r="B170" s="57" t="s">
        <v>4758</v>
      </c>
      <c r="BD170" s="139"/>
      <c r="BE170" s="139"/>
      <c r="BF170" s="139"/>
      <c r="BG170" s="139"/>
      <c r="BH170" s="139"/>
      <c r="BI170" s="139"/>
      <c r="BJ170" s="139"/>
      <c r="BK170" s="139"/>
      <c r="BL170" s="139"/>
      <c r="BM170" s="139"/>
      <c r="BN170" s="139"/>
      <c r="BO170" s="139"/>
      <c r="BP170" s="139"/>
      <c r="BQ170" s="139"/>
      <c r="BR170" s="139"/>
      <c r="BS170" s="139"/>
      <c r="BT170" s="139"/>
      <c r="BU170" s="139"/>
      <c r="BV170" s="139"/>
      <c r="BW170" s="139"/>
      <c r="BX170" s="139"/>
      <c r="BY170" s="139"/>
      <c r="BZ170" s="139"/>
      <c r="CA170" s="139"/>
      <c r="CB170" s="139"/>
      <c r="CC170" s="139"/>
      <c r="CD170" s="139"/>
      <c r="CE170" s="139"/>
      <c r="CF170" s="139"/>
      <c r="CG170" s="139"/>
      <c r="CH170" s="139"/>
      <c r="CI170" s="139"/>
      <c r="CJ170" s="139"/>
      <c r="CK170" s="139"/>
      <c r="CL170" s="139"/>
      <c r="CM170" s="139"/>
      <c r="CN170" s="139"/>
      <c r="CO170" s="139"/>
      <c r="CP170" s="139"/>
      <c r="CQ170" s="139"/>
      <c r="CR170" s="139"/>
      <c r="CS170" s="139"/>
      <c r="CT170" s="139"/>
      <c r="CU170" s="139"/>
      <c r="CV170" s="139"/>
      <c r="CW170" s="139"/>
      <c r="CX170" s="139"/>
      <c r="CY170" s="139"/>
      <c r="EW170" s="139"/>
      <c r="EX170" s="139"/>
      <c r="EY170" s="139"/>
      <c r="EZ170" s="139"/>
      <c r="FA170" s="139"/>
      <c r="FB170" s="139"/>
      <c r="FC170" s="139"/>
      <c r="FD170" s="139"/>
      <c r="FE170" s="139"/>
      <c r="FF170" s="139"/>
      <c r="FG170" s="139"/>
      <c r="FH170" s="139"/>
      <c r="FI170" s="139"/>
      <c r="FJ170" s="139"/>
      <c r="FK170" s="139"/>
      <c r="FL170" s="139"/>
      <c r="FM170" s="139"/>
      <c r="FN170" s="139"/>
      <c r="FO170" s="139"/>
      <c r="FP170" s="139"/>
      <c r="FQ170" s="139"/>
      <c r="FR170" s="139"/>
      <c r="FS170" s="139"/>
      <c r="FT170" s="139"/>
      <c r="FU170" s="139"/>
      <c r="FV170" s="139"/>
      <c r="FW170" s="139"/>
      <c r="FX170" s="139"/>
      <c r="FY170" s="139"/>
      <c r="FZ170" s="139"/>
      <c r="GA170" s="139"/>
      <c r="GB170" s="139"/>
      <c r="GC170" s="139"/>
      <c r="GD170" s="139"/>
      <c r="GE170" s="139"/>
      <c r="GF170" s="139"/>
      <c r="GG170" s="139"/>
      <c r="GH170" s="139"/>
      <c r="GI170" s="139"/>
      <c r="GJ170" s="139"/>
      <c r="GK170" s="139"/>
      <c r="GL170" s="139"/>
      <c r="GM170" s="139"/>
      <c r="GN170" s="139"/>
      <c r="GO170" s="139"/>
      <c r="GP170" s="139"/>
      <c r="GQ170" s="139"/>
      <c r="GR170" s="139"/>
      <c r="GS170" s="25"/>
    </row>
    <row r="171">
      <c r="B171" s="57" t="s">
        <v>4759</v>
      </c>
      <c r="BD171" s="139"/>
      <c r="BE171" s="139"/>
      <c r="BF171" s="139"/>
      <c r="BG171" s="139"/>
      <c r="BH171" s="139"/>
      <c r="BI171" s="139"/>
      <c r="BJ171" s="139"/>
      <c r="BK171" s="139"/>
      <c r="BL171" s="139"/>
      <c r="BM171" s="139"/>
      <c r="BN171" s="139"/>
      <c r="BO171" s="139"/>
      <c r="BP171" s="139"/>
      <c r="BQ171" s="139"/>
      <c r="BR171" s="139"/>
      <c r="BS171" s="139"/>
      <c r="BT171" s="139"/>
      <c r="BU171" s="139"/>
      <c r="BV171" s="139"/>
      <c r="BW171" s="139"/>
      <c r="BX171" s="139"/>
      <c r="BY171" s="139"/>
      <c r="BZ171" s="139"/>
      <c r="CA171" s="139"/>
      <c r="CB171" s="139"/>
      <c r="CC171" s="139"/>
      <c r="CD171" s="139"/>
      <c r="CE171" s="139"/>
      <c r="CF171" s="139"/>
      <c r="CG171" s="139"/>
      <c r="CH171" s="139"/>
      <c r="CI171" s="139"/>
      <c r="CJ171" s="139"/>
      <c r="CK171" s="139"/>
      <c r="CL171" s="139"/>
      <c r="CM171" s="139"/>
      <c r="CN171" s="139"/>
      <c r="CO171" s="139"/>
      <c r="CP171" s="139"/>
      <c r="CQ171" s="139"/>
      <c r="CR171" s="139"/>
      <c r="CS171" s="139"/>
      <c r="CT171" s="139"/>
      <c r="CU171" s="139"/>
      <c r="CV171" s="139"/>
      <c r="CW171" s="139"/>
      <c r="CX171" s="139"/>
      <c r="CY171" s="139"/>
      <c r="EW171" s="139"/>
      <c r="EX171" s="139"/>
      <c r="EY171" s="139"/>
      <c r="EZ171" s="139"/>
      <c r="FA171" s="139"/>
      <c r="FB171" s="139"/>
      <c r="FC171" s="139"/>
      <c r="FD171" s="139"/>
      <c r="FE171" s="139"/>
      <c r="FF171" s="139"/>
      <c r="FG171" s="139"/>
      <c r="FH171" s="139"/>
      <c r="FI171" s="139"/>
      <c r="FJ171" s="139"/>
      <c r="FK171" s="139"/>
      <c r="FL171" s="139"/>
      <c r="FM171" s="139"/>
      <c r="FN171" s="139"/>
      <c r="FO171" s="139"/>
      <c r="FP171" s="139"/>
      <c r="FQ171" s="139"/>
      <c r="FR171" s="139"/>
      <c r="FS171" s="139"/>
      <c r="FT171" s="139"/>
      <c r="FU171" s="139"/>
      <c r="FV171" s="139"/>
      <c r="FW171" s="139"/>
      <c r="FX171" s="139"/>
      <c r="FY171" s="139"/>
      <c r="FZ171" s="139"/>
      <c r="GA171" s="139"/>
      <c r="GB171" s="139"/>
      <c r="GC171" s="139"/>
      <c r="GD171" s="139"/>
      <c r="GE171" s="139"/>
      <c r="GF171" s="139"/>
      <c r="GG171" s="139"/>
      <c r="GH171" s="139"/>
      <c r="GI171" s="139"/>
      <c r="GJ171" s="139"/>
      <c r="GK171" s="139"/>
      <c r="GL171" s="139"/>
      <c r="GM171" s="139"/>
      <c r="GN171" s="139"/>
      <c r="GO171" s="139"/>
      <c r="GP171" s="139"/>
      <c r="GQ171" s="139"/>
      <c r="GR171" s="139"/>
      <c r="GS171" s="25"/>
    </row>
    <row r="172">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EW172" s="25"/>
      <c r="EX172" s="25"/>
      <c r="EY172" s="25"/>
      <c r="EZ172" s="25"/>
      <c r="FA172" s="25"/>
      <c r="FB172" s="25"/>
      <c r="FC172" s="25"/>
      <c r="FD172" s="25"/>
      <c r="FE172" s="25"/>
      <c r="FF172" s="25"/>
      <c r="FG172" s="25"/>
      <c r="FH172" s="25"/>
      <c r="FI172" s="25"/>
      <c r="FJ172" s="25"/>
      <c r="FK172" s="25"/>
      <c r="FL172" s="25"/>
      <c r="FM172" s="25"/>
      <c r="FN172" s="25"/>
      <c r="FO172" s="25"/>
      <c r="FP172" s="25"/>
      <c r="FQ172" s="25"/>
      <c r="FR172" s="25"/>
      <c r="FS172" s="25"/>
      <c r="FT172" s="25"/>
      <c r="FU172" s="25"/>
      <c r="FV172" s="25"/>
      <c r="FW172" s="25"/>
      <c r="FX172" s="25"/>
      <c r="FY172" s="25"/>
      <c r="FZ172" s="25"/>
      <c r="GA172" s="25"/>
      <c r="GB172" s="25"/>
      <c r="GC172" s="25"/>
      <c r="GD172" s="25"/>
      <c r="GE172" s="25"/>
      <c r="GF172" s="25"/>
      <c r="GG172" s="25"/>
      <c r="GH172" s="25"/>
      <c r="GI172" s="25"/>
      <c r="GJ172" s="25"/>
      <c r="GK172" s="25"/>
      <c r="GL172" s="25"/>
      <c r="GM172" s="25"/>
      <c r="GN172" s="25"/>
      <c r="GO172" s="25"/>
      <c r="GP172" s="25"/>
      <c r="GQ172" s="25"/>
      <c r="GR172" s="25"/>
      <c r="GS172" s="25"/>
    </row>
    <row r="173">
      <c r="B173" s="57" t="s">
        <v>4760</v>
      </c>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EW173" s="25"/>
      <c r="EX173" s="25"/>
      <c r="EY173" s="25"/>
      <c r="EZ173" s="25"/>
      <c r="FA173" s="25"/>
      <c r="FB173" s="25"/>
      <c r="FC173" s="25"/>
      <c r="FD173" s="25"/>
      <c r="FE173" s="25"/>
      <c r="FF173" s="25"/>
      <c r="FG173" s="25"/>
      <c r="FH173" s="25"/>
      <c r="FI173" s="25"/>
      <c r="FJ173" s="25"/>
      <c r="FK173" s="25"/>
      <c r="FL173" s="25"/>
      <c r="FM173" s="25"/>
      <c r="FN173" s="25"/>
      <c r="FO173" s="25"/>
      <c r="FP173" s="25"/>
      <c r="FQ173" s="25"/>
      <c r="FR173" s="25"/>
      <c r="FS173" s="25"/>
      <c r="FT173" s="25"/>
      <c r="FU173" s="25"/>
      <c r="FV173" s="25"/>
      <c r="FW173" s="25"/>
      <c r="FX173" s="25"/>
      <c r="FY173" s="25"/>
      <c r="FZ173" s="25"/>
      <c r="GA173" s="25"/>
      <c r="GB173" s="25"/>
      <c r="GC173" s="25"/>
      <c r="GD173" s="25"/>
      <c r="GE173" s="25"/>
      <c r="GF173" s="25"/>
      <c r="GG173" s="25"/>
      <c r="GH173" s="25"/>
      <c r="GI173" s="25"/>
      <c r="GJ173" s="25"/>
      <c r="GK173" s="25"/>
      <c r="GL173" s="25"/>
      <c r="GM173" s="25"/>
      <c r="GN173" s="25"/>
      <c r="GO173" s="25"/>
      <c r="GP173" s="25"/>
      <c r="GQ173" s="25"/>
      <c r="GR173" s="25"/>
      <c r="GS173" s="25"/>
    </row>
    <row r="174">
      <c r="B174" s="57" t="s">
        <v>4761</v>
      </c>
      <c r="BD174" s="139"/>
      <c r="BE174" s="139"/>
      <c r="BF174" s="139"/>
      <c r="BG174" s="139"/>
      <c r="BH174" s="139"/>
      <c r="BI174" s="139"/>
      <c r="BJ174" s="139"/>
      <c r="BK174" s="139"/>
      <c r="BL174" s="139"/>
      <c r="BM174" s="139"/>
      <c r="BN174" s="139"/>
      <c r="BO174" s="139"/>
      <c r="BP174" s="139"/>
      <c r="BQ174" s="139"/>
      <c r="BR174" s="139"/>
      <c r="BS174" s="139"/>
      <c r="BT174" s="139"/>
      <c r="BU174" s="139"/>
      <c r="BV174" s="139"/>
      <c r="BW174" s="139"/>
      <c r="BX174" s="139"/>
      <c r="BY174" s="139"/>
      <c r="BZ174" s="139"/>
      <c r="CA174" s="139"/>
      <c r="CB174" s="139"/>
      <c r="CC174" s="139"/>
      <c r="CD174" s="139"/>
      <c r="CE174" s="139"/>
      <c r="CF174" s="139"/>
      <c r="CG174" s="139"/>
      <c r="CH174" s="139"/>
      <c r="CI174" s="139"/>
      <c r="CJ174" s="139"/>
      <c r="CK174" s="139"/>
      <c r="CL174" s="139"/>
      <c r="CM174" s="139"/>
      <c r="CN174" s="139"/>
      <c r="CO174" s="139"/>
      <c r="CP174" s="139"/>
      <c r="CQ174" s="139"/>
      <c r="CR174" s="139"/>
      <c r="CS174" s="139"/>
      <c r="CT174" s="139"/>
      <c r="CU174" s="139"/>
      <c r="CV174" s="139"/>
      <c r="CW174" s="139"/>
      <c r="CX174" s="139"/>
      <c r="CY174" s="139"/>
      <c r="EW174" s="139"/>
      <c r="EX174" s="139"/>
      <c r="EY174" s="139"/>
      <c r="EZ174" s="139"/>
      <c r="FA174" s="139"/>
      <c r="FB174" s="139"/>
      <c r="FC174" s="139"/>
      <c r="FD174" s="139"/>
      <c r="FE174" s="139"/>
      <c r="FF174" s="139"/>
      <c r="FG174" s="139"/>
      <c r="FH174" s="139"/>
      <c r="FI174" s="139"/>
      <c r="FJ174" s="139"/>
      <c r="FK174" s="139"/>
      <c r="FL174" s="139"/>
      <c r="FM174" s="139"/>
      <c r="FN174" s="139"/>
      <c r="FO174" s="139"/>
      <c r="FP174" s="139"/>
      <c r="FQ174" s="139"/>
      <c r="FR174" s="139"/>
      <c r="FS174" s="139"/>
      <c r="FT174" s="139"/>
      <c r="FU174" s="139"/>
      <c r="FV174" s="139"/>
      <c r="FW174" s="139"/>
      <c r="FX174" s="139"/>
      <c r="FY174" s="139"/>
      <c r="FZ174" s="139"/>
      <c r="GA174" s="139"/>
      <c r="GB174" s="139"/>
      <c r="GC174" s="139"/>
      <c r="GD174" s="139"/>
      <c r="GE174" s="139"/>
      <c r="GF174" s="139"/>
      <c r="GG174" s="139"/>
      <c r="GH174" s="139"/>
      <c r="GI174" s="139"/>
      <c r="GJ174" s="139"/>
      <c r="GK174" s="139"/>
      <c r="GL174" s="139"/>
      <c r="GM174" s="139"/>
      <c r="GN174" s="139"/>
      <c r="GO174" s="139"/>
      <c r="GP174" s="139"/>
      <c r="GQ174" s="139"/>
      <c r="GR174" s="139"/>
      <c r="GS174" s="25"/>
    </row>
    <row r="175">
      <c r="B175" s="57" t="s">
        <v>4762</v>
      </c>
      <c r="BD175" s="139"/>
      <c r="BE175" s="139"/>
      <c r="BF175" s="139"/>
      <c r="BG175" s="139"/>
      <c r="BH175" s="139"/>
      <c r="BI175" s="139"/>
      <c r="BJ175" s="139"/>
      <c r="BK175" s="139"/>
      <c r="BL175" s="139"/>
      <c r="BM175" s="139"/>
      <c r="BN175" s="139"/>
      <c r="BO175" s="139"/>
      <c r="BP175" s="139"/>
      <c r="BQ175" s="139"/>
      <c r="BR175" s="139"/>
      <c r="BS175" s="139"/>
      <c r="BT175" s="139"/>
      <c r="BU175" s="139"/>
      <c r="BV175" s="139"/>
      <c r="BW175" s="139"/>
      <c r="BX175" s="139"/>
      <c r="BY175" s="139"/>
      <c r="BZ175" s="139"/>
      <c r="CA175" s="139"/>
      <c r="CB175" s="139"/>
      <c r="CC175" s="139"/>
      <c r="CD175" s="139"/>
      <c r="CE175" s="139"/>
      <c r="CF175" s="139"/>
      <c r="CG175" s="139"/>
      <c r="CH175" s="139"/>
      <c r="CI175" s="139"/>
      <c r="CJ175" s="139"/>
      <c r="CK175" s="139"/>
      <c r="CL175" s="139"/>
      <c r="CM175" s="139"/>
      <c r="CN175" s="139"/>
      <c r="CO175" s="139"/>
      <c r="CP175" s="139"/>
      <c r="CQ175" s="139"/>
      <c r="CR175" s="139"/>
      <c r="CS175" s="139"/>
      <c r="CT175" s="139"/>
      <c r="CU175" s="139"/>
      <c r="CV175" s="139"/>
      <c r="CW175" s="139"/>
      <c r="CX175" s="139"/>
      <c r="CY175" s="139"/>
      <c r="EW175" s="139"/>
      <c r="EX175" s="139"/>
      <c r="EY175" s="139"/>
      <c r="EZ175" s="139"/>
      <c r="FA175" s="139"/>
      <c r="FB175" s="139"/>
      <c r="FC175" s="139"/>
      <c r="FD175" s="139"/>
      <c r="FE175" s="139"/>
      <c r="FF175" s="139"/>
      <c r="FG175" s="139"/>
      <c r="FH175" s="139"/>
      <c r="FI175" s="139"/>
      <c r="FJ175" s="139"/>
      <c r="FK175" s="139"/>
      <c r="FL175" s="139"/>
      <c r="FM175" s="139"/>
      <c r="FN175" s="139"/>
      <c r="FO175" s="139"/>
      <c r="FP175" s="139"/>
      <c r="FQ175" s="139"/>
      <c r="FR175" s="139"/>
      <c r="FS175" s="139"/>
      <c r="FT175" s="139"/>
      <c r="FU175" s="139"/>
      <c r="FV175" s="139"/>
      <c r="FW175" s="139"/>
      <c r="FX175" s="139"/>
      <c r="FY175" s="139"/>
      <c r="FZ175" s="139"/>
      <c r="GA175" s="139"/>
      <c r="GB175" s="139"/>
      <c r="GC175" s="139"/>
      <c r="GD175" s="139"/>
      <c r="GE175" s="139"/>
      <c r="GF175" s="139"/>
      <c r="GG175" s="139"/>
      <c r="GH175" s="139"/>
      <c r="GI175" s="139"/>
      <c r="GJ175" s="139"/>
      <c r="GK175" s="139"/>
      <c r="GL175" s="139"/>
      <c r="GM175" s="139"/>
      <c r="GN175" s="139"/>
      <c r="GO175" s="139"/>
      <c r="GP175" s="139"/>
      <c r="GQ175" s="139"/>
      <c r="GR175" s="139"/>
      <c r="GS175" s="25"/>
    </row>
    <row r="176">
      <c r="B176" s="57" t="s">
        <v>4763</v>
      </c>
      <c r="BD176" s="139"/>
      <c r="BE176" s="139"/>
      <c r="BF176" s="139"/>
      <c r="BG176" s="139"/>
      <c r="BH176" s="139"/>
      <c r="BI176" s="139"/>
      <c r="BJ176" s="139"/>
      <c r="BK176" s="139"/>
      <c r="BL176" s="139"/>
      <c r="BM176" s="139"/>
      <c r="BN176" s="139"/>
      <c r="BO176" s="139"/>
      <c r="BP176" s="139"/>
      <c r="BQ176" s="139"/>
      <c r="BR176" s="139"/>
      <c r="BS176" s="139"/>
      <c r="BT176" s="139"/>
      <c r="BU176" s="139"/>
      <c r="BV176" s="139"/>
      <c r="BW176" s="139"/>
      <c r="BX176" s="139"/>
      <c r="BY176" s="139"/>
      <c r="BZ176" s="139"/>
      <c r="CA176" s="139"/>
      <c r="CB176" s="139"/>
      <c r="CC176" s="139"/>
      <c r="CD176" s="139"/>
      <c r="CE176" s="139"/>
      <c r="CF176" s="139"/>
      <c r="CG176" s="139"/>
      <c r="CH176" s="139"/>
      <c r="CI176" s="139"/>
      <c r="CJ176" s="139"/>
      <c r="CK176" s="139"/>
      <c r="CL176" s="139"/>
      <c r="CM176" s="139"/>
      <c r="CN176" s="139"/>
      <c r="CO176" s="139"/>
      <c r="CP176" s="139"/>
      <c r="CQ176" s="139"/>
      <c r="CR176" s="139"/>
      <c r="CS176" s="139"/>
      <c r="CT176" s="139"/>
      <c r="CU176" s="139"/>
      <c r="CV176" s="139"/>
      <c r="CW176" s="139"/>
      <c r="CX176" s="139"/>
      <c r="CY176" s="139"/>
      <c r="EW176" s="139"/>
      <c r="EX176" s="139"/>
      <c r="EY176" s="139"/>
      <c r="EZ176" s="139"/>
      <c r="FA176" s="139"/>
      <c r="FB176" s="139"/>
      <c r="FC176" s="139"/>
      <c r="FD176" s="139"/>
      <c r="FE176" s="139"/>
      <c r="FF176" s="139"/>
      <c r="FG176" s="139"/>
      <c r="FH176" s="139"/>
      <c r="FI176" s="139"/>
      <c r="FJ176" s="139"/>
      <c r="FK176" s="139"/>
      <c r="FL176" s="139"/>
      <c r="FM176" s="139"/>
      <c r="FN176" s="139"/>
      <c r="FO176" s="139"/>
      <c r="FP176" s="139"/>
      <c r="FQ176" s="139"/>
      <c r="FR176" s="139"/>
      <c r="FS176" s="139"/>
      <c r="FT176" s="139"/>
      <c r="FU176" s="139"/>
      <c r="FV176" s="139"/>
      <c r="FW176" s="139"/>
      <c r="FX176" s="139"/>
      <c r="FY176" s="139"/>
      <c r="FZ176" s="139"/>
      <c r="GA176" s="139"/>
      <c r="GB176" s="139"/>
      <c r="GC176" s="139"/>
      <c r="GD176" s="139"/>
      <c r="GE176" s="139"/>
      <c r="GF176" s="139"/>
      <c r="GG176" s="139"/>
      <c r="GH176" s="139"/>
      <c r="GI176" s="139"/>
      <c r="GJ176" s="139"/>
      <c r="GK176" s="139"/>
      <c r="GL176" s="139"/>
      <c r="GM176" s="139"/>
      <c r="GN176" s="139"/>
      <c r="GO176" s="139"/>
      <c r="GP176" s="139"/>
      <c r="GQ176" s="139"/>
      <c r="GR176" s="139"/>
      <c r="GS176" s="25"/>
    </row>
    <row r="177">
      <c r="B177" s="57" t="s">
        <v>4764</v>
      </c>
      <c r="BD177" s="139"/>
      <c r="BE177" s="139"/>
      <c r="BF177" s="139"/>
      <c r="BG177" s="139"/>
      <c r="BH177" s="139"/>
      <c r="BI177" s="139"/>
      <c r="BJ177" s="139"/>
      <c r="BK177" s="139"/>
      <c r="BL177" s="139"/>
      <c r="BM177" s="139"/>
      <c r="BN177" s="139"/>
      <c r="BO177" s="139"/>
      <c r="BP177" s="139"/>
      <c r="BQ177" s="139"/>
      <c r="BR177" s="139"/>
      <c r="BS177" s="139"/>
      <c r="BT177" s="139"/>
      <c r="BU177" s="139"/>
      <c r="BV177" s="139"/>
      <c r="BW177" s="139"/>
      <c r="BX177" s="139"/>
      <c r="BY177" s="139"/>
      <c r="BZ177" s="139"/>
      <c r="CA177" s="139"/>
      <c r="CB177" s="139"/>
      <c r="CC177" s="139"/>
      <c r="CD177" s="139"/>
      <c r="CE177" s="139"/>
      <c r="CF177" s="139"/>
      <c r="CG177" s="139"/>
      <c r="CH177" s="139"/>
      <c r="CI177" s="139"/>
      <c r="CJ177" s="139"/>
      <c r="CK177" s="139"/>
      <c r="CL177" s="139"/>
      <c r="CM177" s="139"/>
      <c r="CN177" s="139"/>
      <c r="CO177" s="139"/>
      <c r="CP177" s="139"/>
      <c r="CQ177" s="139"/>
      <c r="CR177" s="139"/>
      <c r="CS177" s="139"/>
      <c r="CT177" s="139"/>
      <c r="CU177" s="139"/>
      <c r="CV177" s="139"/>
      <c r="CW177" s="139"/>
      <c r="CX177" s="139"/>
      <c r="CY177" s="139"/>
      <c r="EW177" s="139"/>
      <c r="EX177" s="139"/>
      <c r="EY177" s="139"/>
      <c r="EZ177" s="139"/>
      <c r="FA177" s="139"/>
      <c r="FB177" s="139"/>
      <c r="FC177" s="139"/>
      <c r="FD177" s="139"/>
      <c r="FE177" s="139"/>
      <c r="FF177" s="139"/>
      <c r="FG177" s="139"/>
      <c r="FH177" s="139"/>
      <c r="FI177" s="139"/>
      <c r="FJ177" s="139"/>
      <c r="FK177" s="139"/>
      <c r="FL177" s="139"/>
      <c r="FM177" s="139"/>
      <c r="FN177" s="139"/>
      <c r="FO177" s="139"/>
      <c r="FP177" s="139"/>
      <c r="FQ177" s="139"/>
      <c r="FR177" s="139"/>
      <c r="FS177" s="139"/>
      <c r="FT177" s="139"/>
      <c r="FU177" s="139"/>
      <c r="FV177" s="139"/>
      <c r="FW177" s="139"/>
      <c r="FX177" s="139"/>
      <c r="FY177" s="139"/>
      <c r="FZ177" s="139"/>
      <c r="GA177" s="139"/>
      <c r="GB177" s="139"/>
      <c r="GC177" s="139"/>
      <c r="GD177" s="139"/>
      <c r="GE177" s="139"/>
      <c r="GF177" s="139"/>
      <c r="GG177" s="139"/>
      <c r="GH177" s="139"/>
      <c r="GI177" s="139"/>
      <c r="GJ177" s="139"/>
      <c r="GK177" s="139"/>
      <c r="GL177" s="139"/>
      <c r="GM177" s="139"/>
      <c r="GN177" s="139"/>
      <c r="GO177" s="139"/>
      <c r="GP177" s="139"/>
      <c r="GQ177" s="139"/>
      <c r="GR177" s="139"/>
      <c r="GS177" s="25"/>
    </row>
    <row r="178">
      <c r="B178" s="57" t="s">
        <v>4765</v>
      </c>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EW178" s="25"/>
      <c r="EX178" s="25"/>
      <c r="EY178" s="25"/>
      <c r="EZ178" s="25"/>
      <c r="FA178" s="25"/>
      <c r="FB178" s="25"/>
      <c r="FC178" s="25"/>
      <c r="FD178" s="25"/>
      <c r="FE178" s="25"/>
      <c r="FF178" s="25"/>
      <c r="FG178" s="25"/>
      <c r="FH178" s="25"/>
      <c r="FI178" s="25"/>
      <c r="FJ178" s="25"/>
      <c r="FK178" s="25"/>
      <c r="FL178" s="25"/>
      <c r="FM178" s="25"/>
      <c r="FN178" s="25"/>
      <c r="FO178" s="25"/>
      <c r="FP178" s="25"/>
      <c r="FQ178" s="25"/>
      <c r="FR178" s="25"/>
      <c r="FS178" s="25"/>
      <c r="FT178" s="25"/>
      <c r="FU178" s="25"/>
      <c r="FV178" s="25"/>
      <c r="FW178" s="25"/>
      <c r="FX178" s="25"/>
      <c r="FY178" s="25"/>
      <c r="FZ178" s="25"/>
      <c r="GA178" s="25"/>
      <c r="GB178" s="25"/>
      <c r="GC178" s="25"/>
      <c r="GD178" s="25"/>
      <c r="GE178" s="25"/>
      <c r="GF178" s="25"/>
      <c r="GG178" s="25"/>
      <c r="GH178" s="25"/>
      <c r="GI178" s="25"/>
      <c r="GJ178" s="25"/>
      <c r="GK178" s="25"/>
      <c r="GL178" s="25"/>
      <c r="GM178" s="25"/>
      <c r="GN178" s="25"/>
      <c r="GO178" s="25"/>
      <c r="GP178" s="25"/>
      <c r="GQ178" s="25"/>
      <c r="GR178" s="25"/>
      <c r="GS178" s="25"/>
    </row>
    <row r="179">
      <c r="B179" s="57" t="s">
        <v>4766</v>
      </c>
      <c r="BD179" s="139"/>
      <c r="BE179" s="139"/>
      <c r="BF179" s="139"/>
      <c r="BG179" s="139"/>
      <c r="BH179" s="139"/>
      <c r="BI179" s="139"/>
      <c r="BJ179" s="139"/>
      <c r="BK179" s="139"/>
      <c r="BL179" s="139"/>
      <c r="BM179" s="139"/>
      <c r="BN179" s="139"/>
      <c r="BO179" s="139"/>
      <c r="BP179" s="139"/>
      <c r="BQ179" s="139"/>
      <c r="BR179" s="139"/>
      <c r="BS179" s="139"/>
      <c r="BT179" s="139"/>
      <c r="BU179" s="139"/>
      <c r="BV179" s="139"/>
      <c r="BW179" s="139"/>
      <c r="BX179" s="139"/>
      <c r="BY179" s="139"/>
      <c r="BZ179" s="139"/>
      <c r="CA179" s="139"/>
      <c r="CB179" s="139"/>
      <c r="CC179" s="139"/>
      <c r="CD179" s="139"/>
      <c r="CE179" s="139"/>
      <c r="CF179" s="139"/>
      <c r="CG179" s="139"/>
      <c r="CH179" s="139"/>
      <c r="CI179" s="139"/>
      <c r="CJ179" s="139"/>
      <c r="CK179" s="139"/>
      <c r="CL179" s="139"/>
      <c r="CM179" s="139"/>
      <c r="CN179" s="139"/>
      <c r="CO179" s="139"/>
      <c r="CP179" s="139"/>
      <c r="CQ179" s="139"/>
      <c r="CR179" s="139"/>
      <c r="CS179" s="139"/>
      <c r="CT179" s="139"/>
      <c r="CU179" s="139"/>
      <c r="CV179" s="139"/>
      <c r="CW179" s="139"/>
      <c r="CX179" s="139"/>
      <c r="CY179" s="139"/>
      <c r="EW179" s="139"/>
      <c r="EX179" s="139"/>
      <c r="EY179" s="139"/>
      <c r="EZ179" s="139"/>
      <c r="FA179" s="139"/>
      <c r="FB179" s="139"/>
      <c r="FC179" s="139"/>
      <c r="FD179" s="139"/>
      <c r="FE179" s="139"/>
      <c r="FF179" s="139"/>
      <c r="FG179" s="139"/>
      <c r="FH179" s="139"/>
      <c r="FI179" s="139"/>
      <c r="FJ179" s="139"/>
      <c r="FK179" s="139"/>
      <c r="FL179" s="139"/>
      <c r="FM179" s="139"/>
      <c r="FN179" s="139"/>
      <c r="FO179" s="139"/>
      <c r="FP179" s="139"/>
      <c r="FQ179" s="139"/>
      <c r="FR179" s="139"/>
      <c r="FS179" s="139"/>
      <c r="FT179" s="139"/>
      <c r="FU179" s="139"/>
      <c r="FV179" s="139"/>
      <c r="FW179" s="139"/>
      <c r="FX179" s="139"/>
      <c r="FY179" s="139"/>
      <c r="FZ179" s="139"/>
      <c r="GA179" s="139"/>
      <c r="GB179" s="139"/>
      <c r="GC179" s="139"/>
      <c r="GD179" s="139"/>
      <c r="GE179" s="139"/>
      <c r="GF179" s="139"/>
      <c r="GG179" s="139"/>
      <c r="GH179" s="139"/>
      <c r="GI179" s="139"/>
      <c r="GJ179" s="139"/>
      <c r="GK179" s="139"/>
      <c r="GL179" s="139"/>
      <c r="GM179" s="139"/>
      <c r="GN179" s="139"/>
      <c r="GO179" s="139"/>
      <c r="GP179" s="139"/>
      <c r="GQ179" s="139"/>
      <c r="GR179" s="139"/>
      <c r="GS179" s="25"/>
    </row>
    <row r="180">
      <c r="B180" s="57" t="s">
        <v>4767</v>
      </c>
      <c r="BD180" s="139"/>
      <c r="BE180" s="139"/>
      <c r="BF180" s="139"/>
      <c r="BG180" s="139"/>
      <c r="BH180" s="139"/>
      <c r="BI180" s="139"/>
      <c r="BJ180" s="139"/>
      <c r="BK180" s="139"/>
      <c r="BL180" s="139"/>
      <c r="BM180" s="139"/>
      <c r="BN180" s="139"/>
      <c r="BO180" s="139"/>
      <c r="BP180" s="139"/>
      <c r="BQ180" s="139"/>
      <c r="BR180" s="139"/>
      <c r="BS180" s="139"/>
      <c r="BT180" s="139"/>
      <c r="BU180" s="139"/>
      <c r="BV180" s="139"/>
      <c r="BW180" s="139"/>
      <c r="BX180" s="139"/>
      <c r="BY180" s="139"/>
      <c r="BZ180" s="139"/>
      <c r="CA180" s="139"/>
      <c r="CB180" s="139"/>
      <c r="CC180" s="139"/>
      <c r="CD180" s="139"/>
      <c r="CE180" s="139"/>
      <c r="CF180" s="139"/>
      <c r="CG180" s="139"/>
      <c r="CH180" s="139"/>
      <c r="CI180" s="139"/>
      <c r="CJ180" s="139"/>
      <c r="CK180" s="139"/>
      <c r="CL180" s="139"/>
      <c r="CM180" s="139"/>
      <c r="CN180" s="139"/>
      <c r="CO180" s="139"/>
      <c r="CP180" s="139"/>
      <c r="CQ180" s="139"/>
      <c r="CR180" s="139"/>
      <c r="CS180" s="139"/>
      <c r="CT180" s="139"/>
      <c r="CU180" s="139"/>
      <c r="CV180" s="139"/>
      <c r="CW180" s="139"/>
      <c r="CX180" s="139"/>
      <c r="CY180" s="139"/>
      <c r="EW180" s="139"/>
      <c r="EX180" s="139"/>
      <c r="EY180" s="139"/>
      <c r="EZ180" s="139"/>
      <c r="FA180" s="139"/>
      <c r="FB180" s="139"/>
      <c r="FC180" s="139"/>
      <c r="FD180" s="139"/>
      <c r="FE180" s="139"/>
      <c r="FF180" s="139"/>
      <c r="FG180" s="139"/>
      <c r="FH180" s="139"/>
      <c r="FI180" s="139"/>
      <c r="FJ180" s="139"/>
      <c r="FK180" s="139"/>
      <c r="FL180" s="139"/>
      <c r="FM180" s="139"/>
      <c r="FN180" s="139"/>
      <c r="FO180" s="139"/>
      <c r="FP180" s="139"/>
      <c r="FQ180" s="139"/>
      <c r="FR180" s="139"/>
      <c r="FS180" s="139"/>
      <c r="FT180" s="139"/>
      <c r="FU180" s="139"/>
      <c r="FV180" s="139"/>
      <c r="FW180" s="139"/>
      <c r="FX180" s="139"/>
      <c r="FY180" s="139"/>
      <c r="FZ180" s="139"/>
      <c r="GA180" s="139"/>
      <c r="GB180" s="139"/>
      <c r="GC180" s="139"/>
      <c r="GD180" s="139"/>
      <c r="GE180" s="139"/>
      <c r="GF180" s="139"/>
      <c r="GG180" s="139"/>
      <c r="GH180" s="139"/>
      <c r="GI180" s="139"/>
      <c r="GJ180" s="139"/>
      <c r="GK180" s="139"/>
      <c r="GL180" s="139"/>
      <c r="GM180" s="139"/>
      <c r="GN180" s="139"/>
      <c r="GO180" s="139"/>
      <c r="GP180" s="139"/>
      <c r="GQ180" s="139"/>
      <c r="GR180" s="139"/>
      <c r="GS180" s="25"/>
    </row>
    <row r="181">
      <c r="B181" s="57" t="s">
        <v>4768</v>
      </c>
      <c r="BD181" s="139"/>
      <c r="BE181" s="139"/>
      <c r="BF181" s="139"/>
      <c r="BG181" s="139"/>
      <c r="BH181" s="139"/>
      <c r="BI181" s="139"/>
      <c r="BJ181" s="139"/>
      <c r="BK181" s="139"/>
      <c r="BL181" s="139"/>
      <c r="BM181" s="139"/>
      <c r="BN181" s="139"/>
      <c r="BO181" s="139"/>
      <c r="BP181" s="139"/>
      <c r="BQ181" s="139"/>
      <c r="BR181" s="139"/>
      <c r="BS181" s="139"/>
      <c r="BT181" s="139"/>
      <c r="BU181" s="139"/>
      <c r="BV181" s="139"/>
      <c r="BW181" s="139"/>
      <c r="BX181" s="139"/>
      <c r="BY181" s="139"/>
      <c r="BZ181" s="139"/>
      <c r="CA181" s="139"/>
      <c r="CB181" s="139"/>
      <c r="CC181" s="139"/>
      <c r="CD181" s="139"/>
      <c r="CE181" s="139"/>
      <c r="CF181" s="139"/>
      <c r="CG181" s="139"/>
      <c r="CH181" s="139"/>
      <c r="CI181" s="139"/>
      <c r="CJ181" s="139"/>
      <c r="CK181" s="139"/>
      <c r="CL181" s="139"/>
      <c r="CM181" s="139"/>
      <c r="CN181" s="139"/>
      <c r="CO181" s="139"/>
      <c r="CP181" s="139"/>
      <c r="CQ181" s="139"/>
      <c r="CR181" s="139"/>
      <c r="CS181" s="139"/>
      <c r="CT181" s="139"/>
      <c r="CU181" s="139"/>
      <c r="CV181" s="139"/>
      <c r="CW181" s="139"/>
      <c r="CX181" s="139"/>
      <c r="CY181" s="139"/>
      <c r="EW181" s="139"/>
      <c r="EX181" s="139"/>
      <c r="EY181" s="139"/>
      <c r="EZ181" s="139"/>
      <c r="FA181" s="139"/>
      <c r="FB181" s="139"/>
      <c r="FC181" s="139"/>
      <c r="FD181" s="139"/>
      <c r="FE181" s="139"/>
      <c r="FF181" s="139"/>
      <c r="FG181" s="139"/>
      <c r="FH181" s="139"/>
      <c r="FI181" s="139"/>
      <c r="FJ181" s="139"/>
      <c r="FK181" s="139"/>
      <c r="FL181" s="139"/>
      <c r="FM181" s="139"/>
      <c r="FN181" s="139"/>
      <c r="FO181" s="139"/>
      <c r="FP181" s="139"/>
      <c r="FQ181" s="139"/>
      <c r="FR181" s="139"/>
      <c r="FS181" s="139"/>
      <c r="FT181" s="139"/>
      <c r="FU181" s="139"/>
      <c r="FV181" s="139"/>
      <c r="FW181" s="139"/>
      <c r="FX181" s="139"/>
      <c r="FY181" s="139"/>
      <c r="FZ181" s="139"/>
      <c r="GA181" s="139"/>
      <c r="GB181" s="139"/>
      <c r="GC181" s="139"/>
      <c r="GD181" s="139"/>
      <c r="GE181" s="139"/>
      <c r="GF181" s="139"/>
      <c r="GG181" s="139"/>
      <c r="GH181" s="139"/>
      <c r="GI181" s="139"/>
      <c r="GJ181" s="139"/>
      <c r="GK181" s="139"/>
      <c r="GL181" s="139"/>
      <c r="GM181" s="139"/>
      <c r="GN181" s="139"/>
      <c r="GO181" s="139"/>
      <c r="GP181" s="139"/>
      <c r="GQ181" s="139"/>
      <c r="GR181" s="139"/>
      <c r="GS181" s="25"/>
    </row>
    <row r="182">
      <c r="B182" s="57" t="s">
        <v>4769</v>
      </c>
      <c r="BD182" s="139"/>
      <c r="BE182" s="139"/>
      <c r="BF182" s="139"/>
      <c r="BG182" s="139"/>
      <c r="BH182" s="139"/>
      <c r="BI182" s="139"/>
      <c r="BJ182" s="139"/>
      <c r="BK182" s="139"/>
      <c r="BL182" s="139"/>
      <c r="BM182" s="139"/>
      <c r="BN182" s="139"/>
      <c r="BO182" s="139"/>
      <c r="BP182" s="139"/>
      <c r="BQ182" s="139"/>
      <c r="BR182" s="139"/>
      <c r="BS182" s="139"/>
      <c r="BT182" s="139"/>
      <c r="BU182" s="139"/>
      <c r="BV182" s="139"/>
      <c r="BW182" s="139"/>
      <c r="BX182" s="139"/>
      <c r="BY182" s="139"/>
      <c r="BZ182" s="139"/>
      <c r="CA182" s="139"/>
      <c r="CB182" s="139"/>
      <c r="CC182" s="139"/>
      <c r="CD182" s="139"/>
      <c r="CE182" s="139"/>
      <c r="CF182" s="139"/>
      <c r="CG182" s="139"/>
      <c r="CH182" s="139"/>
      <c r="CI182" s="139"/>
      <c r="CJ182" s="139"/>
      <c r="CK182" s="139"/>
      <c r="CL182" s="139"/>
      <c r="CM182" s="139"/>
      <c r="CN182" s="139"/>
      <c r="CO182" s="139"/>
      <c r="CP182" s="139"/>
      <c r="CQ182" s="139"/>
      <c r="CR182" s="139"/>
      <c r="CS182" s="139"/>
      <c r="CT182" s="139"/>
      <c r="CU182" s="139"/>
      <c r="CV182" s="139"/>
      <c r="CW182" s="139"/>
      <c r="CX182" s="139"/>
      <c r="CY182" s="139"/>
      <c r="EW182" s="139"/>
      <c r="EX182" s="139"/>
      <c r="EY182" s="139"/>
      <c r="EZ182" s="139"/>
      <c r="FA182" s="139"/>
      <c r="FB182" s="139"/>
      <c r="FC182" s="139"/>
      <c r="FD182" s="139"/>
      <c r="FE182" s="139"/>
      <c r="FF182" s="139"/>
      <c r="FG182" s="139"/>
      <c r="FH182" s="139"/>
      <c r="FI182" s="139"/>
      <c r="FJ182" s="139"/>
      <c r="FK182" s="139"/>
      <c r="FL182" s="139"/>
      <c r="FM182" s="139"/>
      <c r="FN182" s="139"/>
      <c r="FO182" s="139"/>
      <c r="FP182" s="139"/>
      <c r="FQ182" s="139"/>
      <c r="FR182" s="139"/>
      <c r="FS182" s="139"/>
      <c r="FT182" s="139"/>
      <c r="FU182" s="139"/>
      <c r="FV182" s="139"/>
      <c r="FW182" s="139"/>
      <c r="FX182" s="139"/>
      <c r="FY182" s="139"/>
      <c r="FZ182" s="139"/>
      <c r="GA182" s="139"/>
      <c r="GB182" s="139"/>
      <c r="GC182" s="139"/>
      <c r="GD182" s="139"/>
      <c r="GE182" s="139"/>
      <c r="GF182" s="139"/>
      <c r="GG182" s="139"/>
      <c r="GH182" s="139"/>
      <c r="GI182" s="139"/>
      <c r="GJ182" s="139"/>
      <c r="GK182" s="139"/>
      <c r="GL182" s="139"/>
      <c r="GM182" s="139"/>
      <c r="GN182" s="139"/>
      <c r="GO182" s="139"/>
      <c r="GP182" s="139"/>
      <c r="GQ182" s="139"/>
      <c r="GR182" s="139"/>
      <c r="GS182" s="25"/>
    </row>
    <row r="183">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5"/>
      <c r="GG183" s="25"/>
      <c r="GH183" s="25"/>
      <c r="GI183" s="25"/>
      <c r="GJ183" s="25"/>
      <c r="GK183" s="25"/>
      <c r="GL183" s="25"/>
      <c r="GM183" s="25"/>
      <c r="GN183" s="25"/>
      <c r="GO183" s="25"/>
      <c r="GP183" s="25"/>
      <c r="GQ183" s="25"/>
      <c r="GR183" s="25"/>
      <c r="GS183" s="25"/>
    </row>
    <row r="184">
      <c r="B184" s="57" t="s">
        <v>4770</v>
      </c>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row>
    <row r="185">
      <c r="B185" s="57" t="s">
        <v>4771</v>
      </c>
      <c r="BD185" s="139"/>
      <c r="BE185" s="139"/>
      <c r="BF185" s="139"/>
      <c r="BG185" s="139"/>
      <c r="BH185" s="139"/>
      <c r="BI185" s="139"/>
      <c r="BJ185" s="139"/>
      <c r="BK185" s="139"/>
      <c r="BL185" s="139"/>
      <c r="BM185" s="139"/>
      <c r="BN185" s="139"/>
      <c r="BO185" s="139"/>
      <c r="BP185" s="139"/>
      <c r="BQ185" s="139"/>
      <c r="BR185" s="139"/>
      <c r="BS185" s="139"/>
      <c r="BT185" s="139"/>
      <c r="BU185" s="139"/>
      <c r="BV185" s="139"/>
      <c r="BW185" s="139"/>
      <c r="BX185" s="139"/>
      <c r="BY185" s="139"/>
      <c r="BZ185" s="139"/>
      <c r="CA185" s="139"/>
      <c r="CB185" s="139"/>
      <c r="CC185" s="139"/>
      <c r="CD185" s="139"/>
      <c r="CE185" s="139"/>
      <c r="CF185" s="139"/>
      <c r="CG185" s="139"/>
      <c r="CH185" s="139"/>
      <c r="CI185" s="139"/>
      <c r="CJ185" s="139"/>
      <c r="CK185" s="139"/>
      <c r="CL185" s="139"/>
      <c r="CM185" s="139"/>
      <c r="CN185" s="139"/>
      <c r="CO185" s="139"/>
      <c r="CP185" s="139"/>
      <c r="CQ185" s="139"/>
      <c r="CR185" s="139"/>
      <c r="CS185" s="139"/>
      <c r="CT185" s="139"/>
      <c r="CU185" s="139"/>
      <c r="CV185" s="139"/>
      <c r="CW185" s="139"/>
      <c r="CX185" s="139"/>
      <c r="CY185" s="139"/>
      <c r="EW185" s="139"/>
      <c r="EX185" s="139"/>
      <c r="EY185" s="139"/>
      <c r="EZ185" s="139"/>
      <c r="FA185" s="139"/>
      <c r="FB185" s="139"/>
      <c r="FC185" s="139"/>
      <c r="FD185" s="139"/>
      <c r="FE185" s="139"/>
      <c r="FF185" s="139"/>
      <c r="FG185" s="139"/>
      <c r="FH185" s="139"/>
      <c r="FI185" s="139"/>
      <c r="FJ185" s="139"/>
      <c r="FK185" s="139"/>
      <c r="FL185" s="139"/>
      <c r="FM185" s="139"/>
      <c r="FN185" s="139"/>
      <c r="FO185" s="139"/>
      <c r="FP185" s="139"/>
      <c r="FQ185" s="139"/>
      <c r="FR185" s="139"/>
      <c r="FS185" s="139"/>
      <c r="FT185" s="139"/>
      <c r="FU185" s="139"/>
      <c r="FV185" s="139"/>
      <c r="FW185" s="139"/>
      <c r="FX185" s="139"/>
      <c r="FY185" s="139"/>
      <c r="FZ185" s="139"/>
      <c r="GA185" s="139"/>
      <c r="GB185" s="139"/>
      <c r="GC185" s="139"/>
      <c r="GD185" s="139"/>
      <c r="GE185" s="139"/>
      <c r="GF185" s="139"/>
      <c r="GG185" s="139"/>
      <c r="GH185" s="139"/>
      <c r="GI185" s="139"/>
      <c r="GJ185" s="139"/>
      <c r="GK185" s="139"/>
      <c r="GL185" s="139"/>
      <c r="GM185" s="139"/>
      <c r="GN185" s="139"/>
      <c r="GO185" s="139"/>
      <c r="GP185" s="139"/>
      <c r="GQ185" s="139"/>
      <c r="GR185" s="139"/>
      <c r="GS185" s="25"/>
    </row>
    <row r="186">
      <c r="B186" s="57" t="s">
        <v>4772</v>
      </c>
      <c r="BD186" s="139"/>
      <c r="BE186" s="139"/>
      <c r="BF186" s="139"/>
      <c r="BG186" s="139"/>
      <c r="BH186" s="139"/>
      <c r="BI186" s="139"/>
      <c r="BJ186" s="139"/>
      <c r="BK186" s="139"/>
      <c r="BL186" s="139"/>
      <c r="BM186" s="139"/>
      <c r="BN186" s="139"/>
      <c r="BO186" s="139"/>
      <c r="BP186" s="139"/>
      <c r="BQ186" s="139"/>
      <c r="BR186" s="139"/>
      <c r="BS186" s="139"/>
      <c r="BT186" s="139"/>
      <c r="BU186" s="139"/>
      <c r="BV186" s="139"/>
      <c r="BW186" s="139"/>
      <c r="BX186" s="139"/>
      <c r="BY186" s="139"/>
      <c r="BZ186" s="139"/>
      <c r="CA186" s="139"/>
      <c r="CB186" s="139"/>
      <c r="CC186" s="139"/>
      <c r="CD186" s="139"/>
      <c r="CE186" s="139"/>
      <c r="CF186" s="139"/>
      <c r="CG186" s="139"/>
      <c r="CH186" s="139"/>
      <c r="CI186" s="139"/>
      <c r="CJ186" s="139"/>
      <c r="CK186" s="139"/>
      <c r="CL186" s="139"/>
      <c r="CM186" s="139"/>
      <c r="CN186" s="139"/>
      <c r="CO186" s="139"/>
      <c r="CP186" s="139"/>
      <c r="CQ186" s="139"/>
      <c r="CR186" s="139"/>
      <c r="CS186" s="139"/>
      <c r="CT186" s="139"/>
      <c r="CU186" s="139"/>
      <c r="CV186" s="139"/>
      <c r="CW186" s="139"/>
      <c r="CX186" s="139"/>
      <c r="CY186" s="139"/>
      <c r="EW186" s="139"/>
      <c r="EX186" s="139"/>
      <c r="EY186" s="139"/>
      <c r="EZ186" s="139"/>
      <c r="FA186" s="139"/>
      <c r="FB186" s="139"/>
      <c r="FC186" s="139"/>
      <c r="FD186" s="139"/>
      <c r="FE186" s="139"/>
      <c r="FF186" s="139"/>
      <c r="FG186" s="139"/>
      <c r="FH186" s="139"/>
      <c r="FI186" s="139"/>
      <c r="FJ186" s="139"/>
      <c r="FK186" s="139"/>
      <c r="FL186" s="139"/>
      <c r="FM186" s="139"/>
      <c r="FN186" s="139"/>
      <c r="FO186" s="139"/>
      <c r="FP186" s="139"/>
      <c r="FQ186" s="139"/>
      <c r="FR186" s="139"/>
      <c r="FS186" s="139"/>
      <c r="FT186" s="139"/>
      <c r="FU186" s="139"/>
      <c r="FV186" s="139"/>
      <c r="FW186" s="139"/>
      <c r="FX186" s="139"/>
      <c r="FY186" s="139"/>
      <c r="FZ186" s="139"/>
      <c r="GA186" s="139"/>
      <c r="GB186" s="139"/>
      <c r="GC186" s="139"/>
      <c r="GD186" s="139"/>
      <c r="GE186" s="139"/>
      <c r="GF186" s="139"/>
      <c r="GG186" s="139"/>
      <c r="GH186" s="139"/>
      <c r="GI186" s="139"/>
      <c r="GJ186" s="139"/>
      <c r="GK186" s="139"/>
      <c r="GL186" s="139"/>
      <c r="GM186" s="139"/>
      <c r="GN186" s="139"/>
      <c r="GO186" s="139"/>
      <c r="GP186" s="139"/>
      <c r="GQ186" s="139"/>
      <c r="GR186" s="139"/>
      <c r="GS186" s="25"/>
    </row>
    <row r="187">
      <c r="B187" s="57" t="s">
        <v>4773</v>
      </c>
      <c r="BD187" s="139"/>
      <c r="BE187" s="139"/>
      <c r="BF187" s="139"/>
      <c r="BG187" s="139"/>
      <c r="BH187" s="139"/>
      <c r="BI187" s="139"/>
      <c r="BJ187" s="139"/>
      <c r="BK187" s="139"/>
      <c r="BL187" s="139"/>
      <c r="BM187" s="139"/>
      <c r="BN187" s="139"/>
      <c r="BO187" s="139"/>
      <c r="BP187" s="139"/>
      <c r="BQ187" s="139"/>
      <c r="BR187" s="139"/>
      <c r="BS187" s="139"/>
      <c r="BT187" s="139"/>
      <c r="BU187" s="139"/>
      <c r="BV187" s="139"/>
      <c r="BW187" s="139"/>
      <c r="BX187" s="139"/>
      <c r="BY187" s="139"/>
      <c r="BZ187" s="139"/>
      <c r="CA187" s="139"/>
      <c r="CB187" s="139"/>
      <c r="CC187" s="139"/>
      <c r="CD187" s="139"/>
      <c r="CE187" s="139"/>
      <c r="CF187" s="139"/>
      <c r="CG187" s="139"/>
      <c r="CH187" s="139"/>
      <c r="CI187" s="139"/>
      <c r="CJ187" s="139"/>
      <c r="CK187" s="139"/>
      <c r="CL187" s="139"/>
      <c r="CM187" s="139"/>
      <c r="CN187" s="139"/>
      <c r="CO187" s="139"/>
      <c r="CP187" s="139"/>
      <c r="CQ187" s="139"/>
      <c r="CR187" s="139"/>
      <c r="CS187" s="139"/>
      <c r="CT187" s="139"/>
      <c r="CU187" s="139"/>
      <c r="CV187" s="139"/>
      <c r="CW187" s="139"/>
      <c r="CX187" s="139"/>
      <c r="CY187" s="139"/>
      <c r="EW187" s="139"/>
      <c r="EX187" s="139"/>
      <c r="EY187" s="139"/>
      <c r="EZ187" s="139"/>
      <c r="FA187" s="139"/>
      <c r="FB187" s="139"/>
      <c r="FC187" s="139"/>
      <c r="FD187" s="139"/>
      <c r="FE187" s="139"/>
      <c r="FF187" s="139"/>
      <c r="FG187" s="139"/>
      <c r="FH187" s="139"/>
      <c r="FI187" s="139"/>
      <c r="FJ187" s="139"/>
      <c r="FK187" s="139"/>
      <c r="FL187" s="139"/>
      <c r="FM187" s="139"/>
      <c r="FN187" s="139"/>
      <c r="FO187" s="139"/>
      <c r="FP187" s="139"/>
      <c r="FQ187" s="139"/>
      <c r="FR187" s="139"/>
      <c r="FS187" s="139"/>
      <c r="FT187" s="139"/>
      <c r="FU187" s="139"/>
      <c r="FV187" s="139"/>
      <c r="FW187" s="139"/>
      <c r="FX187" s="139"/>
      <c r="FY187" s="139"/>
      <c r="FZ187" s="139"/>
      <c r="GA187" s="139"/>
      <c r="GB187" s="139"/>
      <c r="GC187" s="139"/>
      <c r="GD187" s="139"/>
      <c r="GE187" s="139"/>
      <c r="GF187" s="139"/>
      <c r="GG187" s="139"/>
      <c r="GH187" s="139"/>
      <c r="GI187" s="139"/>
      <c r="GJ187" s="139"/>
      <c r="GK187" s="139"/>
      <c r="GL187" s="139"/>
      <c r="GM187" s="139"/>
      <c r="GN187" s="139"/>
      <c r="GO187" s="139"/>
      <c r="GP187" s="139"/>
      <c r="GQ187" s="139"/>
      <c r="GR187" s="139"/>
      <c r="GS187" s="25"/>
    </row>
    <row r="188">
      <c r="B188" s="57" t="s">
        <v>4774</v>
      </c>
      <c r="BD188" s="139"/>
      <c r="BE188" s="139"/>
      <c r="BF188" s="139"/>
      <c r="BG188" s="139"/>
      <c r="BH188" s="139"/>
      <c r="BI188" s="139"/>
      <c r="BJ188" s="139"/>
      <c r="BK188" s="139"/>
      <c r="BL188" s="139"/>
      <c r="BM188" s="139"/>
      <c r="BN188" s="139"/>
      <c r="BO188" s="139"/>
      <c r="BP188" s="139"/>
      <c r="BQ188" s="139"/>
      <c r="BR188" s="139"/>
      <c r="BS188" s="139"/>
      <c r="BT188" s="139"/>
      <c r="BU188" s="139"/>
      <c r="BV188" s="139"/>
      <c r="BW188" s="139"/>
      <c r="BX188" s="139"/>
      <c r="BY188" s="139"/>
      <c r="BZ188" s="139"/>
      <c r="CA188" s="139"/>
      <c r="CB188" s="139"/>
      <c r="CC188" s="139"/>
      <c r="CD188" s="139"/>
      <c r="CE188" s="139"/>
      <c r="CF188" s="139"/>
      <c r="CG188" s="139"/>
      <c r="CH188" s="139"/>
      <c r="CI188" s="139"/>
      <c r="CJ188" s="139"/>
      <c r="CK188" s="139"/>
      <c r="CL188" s="139"/>
      <c r="CM188" s="139"/>
      <c r="CN188" s="139"/>
      <c r="CO188" s="139"/>
      <c r="CP188" s="139"/>
      <c r="CQ188" s="139"/>
      <c r="CR188" s="139"/>
      <c r="CS188" s="139"/>
      <c r="CT188" s="139"/>
      <c r="CU188" s="139"/>
      <c r="CV188" s="139"/>
      <c r="CW188" s="139"/>
      <c r="CX188" s="139"/>
      <c r="CY188" s="139"/>
      <c r="EW188" s="139"/>
      <c r="EX188" s="139"/>
      <c r="EY188" s="139"/>
      <c r="EZ188" s="139"/>
      <c r="FA188" s="139"/>
      <c r="FB188" s="139"/>
      <c r="FC188" s="139"/>
      <c r="FD188" s="139"/>
      <c r="FE188" s="139"/>
      <c r="FF188" s="139"/>
      <c r="FG188" s="139"/>
      <c r="FH188" s="139"/>
      <c r="FI188" s="139"/>
      <c r="FJ188" s="139"/>
      <c r="FK188" s="139"/>
      <c r="FL188" s="139"/>
      <c r="FM188" s="139"/>
      <c r="FN188" s="139"/>
      <c r="FO188" s="139"/>
      <c r="FP188" s="139"/>
      <c r="FQ188" s="139"/>
      <c r="FR188" s="139"/>
      <c r="FS188" s="139"/>
      <c r="FT188" s="139"/>
      <c r="FU188" s="139"/>
      <c r="FV188" s="139"/>
      <c r="FW188" s="139"/>
      <c r="FX188" s="139"/>
      <c r="FY188" s="139"/>
      <c r="FZ188" s="139"/>
      <c r="GA188" s="139"/>
      <c r="GB188" s="139"/>
      <c r="GC188" s="139"/>
      <c r="GD188" s="139"/>
      <c r="GE188" s="139"/>
      <c r="GF188" s="139"/>
      <c r="GG188" s="139"/>
      <c r="GH188" s="139"/>
      <c r="GI188" s="139"/>
      <c r="GJ188" s="139"/>
      <c r="GK188" s="139"/>
      <c r="GL188" s="139"/>
      <c r="GM188" s="139"/>
      <c r="GN188" s="139"/>
      <c r="GO188" s="139"/>
      <c r="GP188" s="139"/>
      <c r="GQ188" s="139"/>
      <c r="GR188" s="139"/>
      <c r="GS188" s="25"/>
    </row>
    <row r="189">
      <c r="B189" s="57" t="s">
        <v>4775</v>
      </c>
      <c r="BD189" s="139"/>
      <c r="BE189" s="139"/>
      <c r="BF189" s="139"/>
      <c r="BG189" s="139"/>
      <c r="BH189" s="139"/>
      <c r="BI189" s="139"/>
      <c r="BJ189" s="139"/>
      <c r="BK189" s="139"/>
      <c r="BL189" s="139"/>
      <c r="BM189" s="139"/>
      <c r="BN189" s="139"/>
      <c r="BO189" s="139"/>
      <c r="BP189" s="139"/>
      <c r="BQ189" s="139"/>
      <c r="BR189" s="139"/>
      <c r="BS189" s="139"/>
      <c r="BT189" s="139"/>
      <c r="BU189" s="139"/>
      <c r="BV189" s="139"/>
      <c r="BW189" s="139"/>
      <c r="BX189" s="139"/>
      <c r="BY189" s="139"/>
      <c r="BZ189" s="139"/>
      <c r="CA189" s="139"/>
      <c r="CB189" s="139"/>
      <c r="CC189" s="139"/>
      <c r="CD189" s="139"/>
      <c r="CE189" s="139"/>
      <c r="CF189" s="139"/>
      <c r="CG189" s="139"/>
      <c r="CH189" s="139"/>
      <c r="CI189" s="139"/>
      <c r="CJ189" s="139"/>
      <c r="CK189" s="139"/>
      <c r="CL189" s="139"/>
      <c r="CM189" s="139"/>
      <c r="CN189" s="139"/>
      <c r="CO189" s="139"/>
      <c r="CP189" s="139"/>
      <c r="CQ189" s="139"/>
      <c r="CR189" s="139"/>
      <c r="CS189" s="139"/>
      <c r="CT189" s="139"/>
      <c r="CU189" s="139"/>
      <c r="CV189" s="139"/>
      <c r="CW189" s="139"/>
      <c r="CX189" s="139"/>
      <c r="CY189" s="139"/>
      <c r="EW189" s="139"/>
      <c r="EX189" s="139"/>
      <c r="EY189" s="139"/>
      <c r="EZ189" s="139"/>
      <c r="FA189" s="139"/>
      <c r="FB189" s="139"/>
      <c r="FC189" s="139"/>
      <c r="FD189" s="139"/>
      <c r="FE189" s="139"/>
      <c r="FF189" s="139"/>
      <c r="FG189" s="139"/>
      <c r="FH189" s="139"/>
      <c r="FI189" s="139"/>
      <c r="FJ189" s="139"/>
      <c r="FK189" s="139"/>
      <c r="FL189" s="139"/>
      <c r="FM189" s="139"/>
      <c r="FN189" s="139"/>
      <c r="FO189" s="139"/>
      <c r="FP189" s="139"/>
      <c r="FQ189" s="139"/>
      <c r="FR189" s="139"/>
      <c r="FS189" s="139"/>
      <c r="FT189" s="139"/>
      <c r="FU189" s="139"/>
      <c r="FV189" s="139"/>
      <c r="FW189" s="139"/>
      <c r="FX189" s="139"/>
      <c r="FY189" s="139"/>
      <c r="FZ189" s="139"/>
      <c r="GA189" s="139"/>
      <c r="GB189" s="139"/>
      <c r="GC189" s="139"/>
      <c r="GD189" s="139"/>
      <c r="GE189" s="139"/>
      <c r="GF189" s="139"/>
      <c r="GG189" s="139"/>
      <c r="GH189" s="139"/>
      <c r="GI189" s="139"/>
      <c r="GJ189" s="139"/>
      <c r="GK189" s="139"/>
      <c r="GL189" s="139"/>
      <c r="GM189" s="139"/>
      <c r="GN189" s="139"/>
      <c r="GO189" s="139"/>
      <c r="GP189" s="139"/>
      <c r="GQ189" s="139"/>
      <c r="GR189" s="139"/>
      <c r="GS189" s="25"/>
    </row>
    <row r="190">
      <c r="B190" s="57" t="s">
        <v>4776</v>
      </c>
      <c r="BD190" s="139"/>
      <c r="BE190" s="139"/>
      <c r="BF190" s="139"/>
      <c r="BG190" s="139"/>
      <c r="BH190" s="139"/>
      <c r="BI190" s="139"/>
      <c r="BJ190" s="139"/>
      <c r="BK190" s="139"/>
      <c r="BL190" s="139"/>
      <c r="BM190" s="139"/>
      <c r="BN190" s="139"/>
      <c r="BO190" s="139"/>
      <c r="BP190" s="139"/>
      <c r="BQ190" s="139"/>
      <c r="BR190" s="25"/>
      <c r="BS190" s="25"/>
      <c r="BT190" s="139"/>
      <c r="BU190" s="139"/>
      <c r="BV190" s="139"/>
      <c r="BW190" s="139"/>
      <c r="BX190" s="139"/>
      <c r="BY190" s="139"/>
      <c r="BZ190" s="139"/>
      <c r="CA190" s="139"/>
      <c r="CB190" s="139"/>
      <c r="CC190" s="139"/>
      <c r="CD190" s="139"/>
      <c r="CE190" s="139"/>
      <c r="CF190" s="139"/>
      <c r="CG190" s="139"/>
      <c r="CH190" s="25"/>
      <c r="CI190" s="25"/>
      <c r="CJ190" s="139"/>
      <c r="CK190" s="139"/>
      <c r="CL190" s="139"/>
      <c r="CM190" s="139"/>
      <c r="CN190" s="139"/>
      <c r="CO190" s="139"/>
      <c r="CP190" s="139"/>
      <c r="CQ190" s="139"/>
      <c r="CR190" s="139"/>
      <c r="CS190" s="139"/>
      <c r="CT190" s="139"/>
      <c r="CU190" s="139"/>
      <c r="CV190" s="139"/>
      <c r="CW190" s="139"/>
      <c r="CX190" s="25"/>
      <c r="CY190" s="25"/>
      <c r="EW190" s="139"/>
      <c r="EX190" s="139"/>
      <c r="EY190" s="139"/>
      <c r="EZ190" s="139"/>
      <c r="FA190" s="139"/>
      <c r="FB190" s="139"/>
      <c r="FC190" s="139"/>
      <c r="FD190" s="139"/>
      <c r="FE190" s="139"/>
      <c r="FF190" s="139"/>
      <c r="FG190" s="139"/>
      <c r="FH190" s="139"/>
      <c r="FI190" s="139"/>
      <c r="FJ190" s="139"/>
      <c r="FK190" s="25"/>
      <c r="FL190" s="25"/>
      <c r="FM190" s="139"/>
      <c r="FN190" s="139"/>
      <c r="FO190" s="139"/>
      <c r="FP190" s="139"/>
      <c r="FQ190" s="139"/>
      <c r="FR190" s="139"/>
      <c r="FS190" s="139"/>
      <c r="FT190" s="139"/>
      <c r="FU190" s="139"/>
      <c r="FV190" s="139"/>
      <c r="FW190" s="139"/>
      <c r="FX190" s="139"/>
      <c r="FY190" s="139"/>
      <c r="FZ190" s="139"/>
      <c r="GA190" s="25"/>
      <c r="GB190" s="25"/>
      <c r="GC190" s="139"/>
      <c r="GD190" s="139"/>
      <c r="GE190" s="139"/>
      <c r="GF190" s="139"/>
      <c r="GG190" s="139"/>
      <c r="GH190" s="139"/>
      <c r="GI190" s="139"/>
      <c r="GJ190" s="139"/>
      <c r="GK190" s="139"/>
      <c r="GL190" s="139"/>
      <c r="GM190" s="139"/>
      <c r="GN190" s="139"/>
      <c r="GO190" s="139"/>
      <c r="GP190" s="139"/>
      <c r="GQ190" s="25"/>
      <c r="GR190" s="25"/>
      <c r="GS190" s="25"/>
    </row>
    <row r="191">
      <c r="B191" s="57" t="s">
        <v>4777</v>
      </c>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EW191" s="25"/>
      <c r="EX191" s="25"/>
      <c r="EY191" s="25"/>
      <c r="EZ191" s="25"/>
      <c r="FA191" s="25"/>
      <c r="FB191" s="25"/>
      <c r="FC191" s="25"/>
      <c r="FD191" s="25"/>
      <c r="FE191" s="25"/>
      <c r="FF191" s="25"/>
      <c r="FG191" s="25"/>
      <c r="FH191" s="25"/>
      <c r="FI191" s="25"/>
      <c r="FJ191" s="25"/>
      <c r="FK191" s="25"/>
      <c r="FL191" s="25"/>
      <c r="FM191" s="25"/>
      <c r="FN191" s="25"/>
      <c r="FO191" s="25"/>
      <c r="FP191" s="25"/>
      <c r="FQ191" s="25"/>
      <c r="FR191" s="25"/>
      <c r="FS191" s="25"/>
      <c r="FT191" s="25"/>
      <c r="FU191" s="25"/>
      <c r="FV191" s="25"/>
      <c r="FW191" s="25"/>
      <c r="FX191" s="25"/>
      <c r="FY191" s="25"/>
      <c r="FZ191" s="25"/>
      <c r="GA191" s="25"/>
      <c r="GB191" s="25"/>
      <c r="GC191" s="25"/>
      <c r="GD191" s="25"/>
      <c r="GE191" s="25"/>
      <c r="GF191" s="25"/>
      <c r="GG191" s="25"/>
      <c r="GH191" s="25"/>
      <c r="GI191" s="25"/>
      <c r="GJ191" s="25"/>
      <c r="GK191" s="25"/>
      <c r="GL191" s="25"/>
      <c r="GM191" s="25"/>
      <c r="GN191" s="25"/>
      <c r="GO191" s="25"/>
      <c r="GP191" s="25"/>
      <c r="GQ191" s="25"/>
      <c r="GR191" s="25"/>
      <c r="GS191" s="25"/>
    </row>
    <row r="192">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EW192" s="25"/>
      <c r="EX192" s="25"/>
      <c r="EY192" s="25"/>
      <c r="EZ192" s="25"/>
      <c r="FA192" s="25"/>
      <c r="FB192" s="25"/>
      <c r="FC192" s="25"/>
      <c r="FD192" s="25"/>
      <c r="FE192" s="25"/>
      <c r="FF192" s="25"/>
      <c r="FG192" s="25"/>
      <c r="FH192" s="25"/>
      <c r="FI192" s="25"/>
      <c r="FJ192" s="25"/>
      <c r="FK192" s="25"/>
      <c r="FL192" s="25"/>
      <c r="FM192" s="25"/>
      <c r="FN192" s="25"/>
      <c r="FO192" s="25"/>
      <c r="FP192" s="25"/>
      <c r="FQ192" s="25"/>
      <c r="FR192" s="25"/>
      <c r="FS192" s="25"/>
      <c r="FT192" s="25"/>
      <c r="FU192" s="25"/>
      <c r="FV192" s="25"/>
      <c r="FW192" s="25"/>
      <c r="FX192" s="25"/>
      <c r="FY192" s="25"/>
      <c r="FZ192" s="25"/>
      <c r="GA192" s="25"/>
      <c r="GB192" s="25"/>
      <c r="GC192" s="25"/>
      <c r="GD192" s="25"/>
      <c r="GE192" s="25"/>
      <c r="GF192" s="25"/>
      <c r="GG192" s="25"/>
      <c r="GH192" s="25"/>
      <c r="GI192" s="25"/>
      <c r="GJ192" s="25"/>
      <c r="GK192" s="25"/>
      <c r="GL192" s="25"/>
      <c r="GM192" s="25"/>
      <c r="GN192" s="25"/>
      <c r="GO192" s="25"/>
      <c r="GP192" s="25"/>
      <c r="GQ192" s="25"/>
      <c r="GR192" s="25"/>
      <c r="GS192" s="25"/>
    </row>
    <row r="193">
      <c r="B193" s="57" t="s">
        <v>4778</v>
      </c>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EW193" s="25"/>
      <c r="EX193" s="25"/>
      <c r="EY193" s="25"/>
      <c r="EZ193" s="25"/>
      <c r="FA193" s="25"/>
      <c r="FB193" s="25"/>
      <c r="FC193" s="25"/>
      <c r="FD193" s="25"/>
      <c r="FE193" s="25"/>
      <c r="FF193" s="25"/>
      <c r="FG193" s="25"/>
      <c r="FH193" s="25"/>
      <c r="FI193" s="25"/>
      <c r="FJ193" s="25"/>
      <c r="FK193" s="25"/>
      <c r="FL193" s="25"/>
      <c r="FM193" s="25"/>
      <c r="FN193" s="25"/>
      <c r="FO193" s="25"/>
      <c r="FP193" s="25"/>
      <c r="FQ193" s="25"/>
      <c r="FR193" s="25"/>
      <c r="FS193" s="25"/>
      <c r="FT193" s="25"/>
      <c r="FU193" s="25"/>
      <c r="FV193" s="25"/>
      <c r="FW193" s="25"/>
      <c r="FX193" s="25"/>
      <c r="FY193" s="25"/>
      <c r="FZ193" s="25"/>
      <c r="GA193" s="25"/>
      <c r="GB193" s="25"/>
      <c r="GC193" s="25"/>
      <c r="GD193" s="25"/>
      <c r="GE193" s="25"/>
      <c r="GF193" s="25"/>
      <c r="GG193" s="25"/>
      <c r="GH193" s="25"/>
      <c r="GI193" s="25"/>
      <c r="GJ193" s="25"/>
      <c r="GK193" s="25"/>
      <c r="GL193" s="25"/>
      <c r="GM193" s="25"/>
      <c r="GN193" s="25"/>
      <c r="GO193" s="25"/>
      <c r="GP193" s="25"/>
      <c r="GQ193" s="25"/>
      <c r="GR193" s="25"/>
      <c r="GS193" s="25"/>
    </row>
    <row r="194">
      <c r="B194" s="57" t="s">
        <v>4779</v>
      </c>
      <c r="BD194" s="139"/>
      <c r="BE194" s="139"/>
      <c r="BF194" s="139"/>
      <c r="BG194" s="139"/>
      <c r="BH194" s="139"/>
      <c r="BI194" s="139"/>
      <c r="BJ194" s="139"/>
      <c r="BK194" s="139"/>
      <c r="BL194" s="139"/>
      <c r="BM194" s="139"/>
      <c r="BN194" s="25"/>
      <c r="BO194" s="25"/>
      <c r="BP194" s="25"/>
      <c r="BQ194" s="25"/>
      <c r="BR194" s="25"/>
      <c r="BS194" s="25"/>
      <c r="BT194" s="139"/>
      <c r="BU194" s="139"/>
      <c r="BV194" s="139"/>
      <c r="BW194" s="139"/>
      <c r="BX194" s="139"/>
      <c r="BY194" s="139"/>
      <c r="BZ194" s="139"/>
      <c r="CA194" s="139"/>
      <c r="CB194" s="139"/>
      <c r="CC194" s="139"/>
      <c r="CD194" s="25"/>
      <c r="CE194" s="25"/>
      <c r="CF194" s="25"/>
      <c r="CG194" s="25"/>
      <c r="CH194" s="25"/>
      <c r="CI194" s="25"/>
      <c r="CJ194" s="139"/>
      <c r="CK194" s="139"/>
      <c r="CL194" s="139"/>
      <c r="CM194" s="139"/>
      <c r="CN194" s="139"/>
      <c r="CO194" s="139"/>
      <c r="CP194" s="139"/>
      <c r="CQ194" s="139"/>
      <c r="CR194" s="139"/>
      <c r="CS194" s="139"/>
      <c r="CT194" s="25"/>
      <c r="CU194" s="25"/>
      <c r="CV194" s="25"/>
      <c r="CW194" s="25"/>
      <c r="CX194" s="25"/>
      <c r="CY194" s="25"/>
      <c r="EW194" s="139"/>
      <c r="EX194" s="139"/>
      <c r="EY194" s="139"/>
      <c r="EZ194" s="139"/>
      <c r="FA194" s="139"/>
      <c r="FB194" s="139"/>
      <c r="FC194" s="139"/>
      <c r="FD194" s="139"/>
      <c r="FE194" s="139"/>
      <c r="FF194" s="139"/>
      <c r="FG194" s="25"/>
      <c r="FH194" s="25"/>
      <c r="FI194" s="25"/>
      <c r="FJ194" s="25"/>
      <c r="FK194" s="25"/>
      <c r="FL194" s="25"/>
      <c r="FM194" s="139"/>
      <c r="FN194" s="139"/>
      <c r="FO194" s="139"/>
      <c r="FP194" s="139"/>
      <c r="FQ194" s="139"/>
      <c r="FR194" s="139"/>
      <c r="FS194" s="139"/>
      <c r="FT194" s="139"/>
      <c r="FU194" s="139"/>
      <c r="FV194" s="139"/>
      <c r="FW194" s="25"/>
      <c r="FX194" s="25"/>
      <c r="FY194" s="25"/>
      <c r="FZ194" s="25"/>
      <c r="GA194" s="25"/>
      <c r="GB194" s="25"/>
      <c r="GC194" s="139"/>
      <c r="GD194" s="139"/>
      <c r="GE194" s="139"/>
      <c r="GF194" s="139"/>
      <c r="GG194" s="139"/>
      <c r="GH194" s="139"/>
      <c r="GI194" s="139"/>
      <c r="GJ194" s="139"/>
      <c r="GK194" s="139"/>
      <c r="GL194" s="139"/>
      <c r="GM194" s="25"/>
      <c r="GN194" s="25"/>
      <c r="GO194" s="25"/>
      <c r="GP194" s="25"/>
      <c r="GQ194" s="25"/>
      <c r="GR194" s="25"/>
      <c r="GS194" s="25"/>
    </row>
    <row r="19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EW195" s="25"/>
      <c r="EX195" s="25"/>
      <c r="EY195" s="25"/>
      <c r="EZ195" s="25"/>
      <c r="FA195" s="25"/>
      <c r="FB195" s="25"/>
      <c r="FC195" s="25"/>
      <c r="FD195" s="25"/>
      <c r="FE195" s="25"/>
      <c r="FF195" s="25"/>
      <c r="FG195" s="25"/>
      <c r="FH195" s="25"/>
      <c r="FI195" s="25"/>
      <c r="FJ195" s="25"/>
      <c r="FK195" s="25"/>
      <c r="FL195" s="25"/>
      <c r="FM195" s="25"/>
      <c r="FN195" s="25"/>
      <c r="FO195" s="25"/>
      <c r="FP195" s="25"/>
      <c r="FQ195" s="25"/>
      <c r="FR195" s="25"/>
      <c r="FS195" s="25"/>
      <c r="FT195" s="25"/>
      <c r="FU195" s="25"/>
      <c r="FV195" s="25"/>
      <c r="FW195" s="25"/>
      <c r="FX195" s="25"/>
      <c r="FY195" s="25"/>
      <c r="FZ195" s="25"/>
      <c r="GA195" s="25"/>
      <c r="GB195" s="25"/>
      <c r="GC195" s="25"/>
      <c r="GD195" s="25"/>
      <c r="GE195" s="25"/>
      <c r="GF195" s="25"/>
      <c r="GG195" s="25"/>
      <c r="GH195" s="25"/>
      <c r="GI195" s="25"/>
      <c r="GJ195" s="25"/>
      <c r="GK195" s="25"/>
      <c r="GL195" s="25"/>
      <c r="GM195" s="25"/>
      <c r="GN195" s="25"/>
      <c r="GO195" s="25"/>
      <c r="GP195" s="25"/>
      <c r="GQ195" s="25"/>
      <c r="GR195" s="25"/>
      <c r="GS195" s="25"/>
    </row>
    <row r="196">
      <c r="B196" s="57" t="s">
        <v>4780</v>
      </c>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EW196" s="25"/>
      <c r="EX196" s="25"/>
      <c r="EY196" s="25"/>
      <c r="EZ196" s="25"/>
      <c r="FA196" s="25"/>
      <c r="FB196" s="25"/>
      <c r="FC196" s="25"/>
      <c r="FD196" s="25"/>
      <c r="FE196" s="25"/>
      <c r="FF196" s="25"/>
      <c r="FG196" s="25"/>
      <c r="FH196" s="25"/>
      <c r="FI196" s="25"/>
      <c r="FJ196" s="25"/>
      <c r="FK196" s="25"/>
      <c r="FL196" s="25"/>
      <c r="FM196" s="25"/>
      <c r="FN196" s="25"/>
      <c r="FO196" s="25"/>
      <c r="FP196" s="25"/>
      <c r="FQ196" s="25"/>
      <c r="FR196" s="25"/>
      <c r="FS196" s="25"/>
      <c r="FT196" s="25"/>
      <c r="FU196" s="25"/>
      <c r="FV196" s="25"/>
      <c r="FW196" s="25"/>
      <c r="FX196" s="25"/>
      <c r="FY196" s="25"/>
      <c r="FZ196" s="25"/>
      <c r="GA196" s="25"/>
      <c r="GB196" s="25"/>
      <c r="GC196" s="25"/>
      <c r="GD196" s="25"/>
      <c r="GE196" s="25"/>
      <c r="GF196" s="25"/>
      <c r="GG196" s="25"/>
      <c r="GH196" s="25"/>
      <c r="GI196" s="25"/>
      <c r="GJ196" s="25"/>
      <c r="GK196" s="25"/>
      <c r="GL196" s="25"/>
      <c r="GM196" s="25"/>
      <c r="GN196" s="25"/>
      <c r="GO196" s="25"/>
      <c r="GP196" s="25"/>
      <c r="GQ196" s="25"/>
      <c r="GR196" s="25"/>
      <c r="GS196" s="25"/>
    </row>
    <row r="197">
      <c r="B197" s="57" t="s">
        <v>4781</v>
      </c>
      <c r="BD197" s="139"/>
      <c r="BE197" s="139"/>
      <c r="BF197" s="139"/>
      <c r="BG197" s="139"/>
      <c r="BH197" s="139"/>
      <c r="BI197" s="139"/>
      <c r="BJ197" s="139"/>
      <c r="BK197" s="139"/>
      <c r="BL197" s="139"/>
      <c r="BM197" s="139"/>
      <c r="BN197" s="139"/>
      <c r="BO197" s="139"/>
      <c r="BP197" s="139"/>
      <c r="BQ197" s="139"/>
      <c r="BR197" s="139"/>
      <c r="BS197" s="139"/>
      <c r="BT197" s="139"/>
      <c r="BU197" s="139"/>
      <c r="BV197" s="139"/>
      <c r="BW197" s="139"/>
      <c r="BX197" s="139"/>
      <c r="BY197" s="139"/>
      <c r="BZ197" s="139"/>
      <c r="CA197" s="139"/>
      <c r="CB197" s="139"/>
      <c r="CC197" s="139"/>
      <c r="CD197" s="139"/>
      <c r="CE197" s="139"/>
      <c r="CF197" s="139"/>
      <c r="CG197" s="139"/>
      <c r="CH197" s="139"/>
      <c r="CI197" s="139"/>
      <c r="CJ197" s="139"/>
      <c r="CK197" s="139"/>
      <c r="CL197" s="139"/>
      <c r="CM197" s="139"/>
      <c r="CN197" s="139"/>
      <c r="CO197" s="139"/>
      <c r="CP197" s="139"/>
      <c r="CQ197" s="139"/>
      <c r="CR197" s="139"/>
      <c r="CS197" s="139"/>
      <c r="CT197" s="139"/>
      <c r="CU197" s="139"/>
      <c r="CV197" s="139"/>
      <c r="CW197" s="139"/>
      <c r="CX197" s="139"/>
      <c r="CY197" s="139"/>
      <c r="EW197" s="139"/>
      <c r="EX197" s="139"/>
      <c r="EY197" s="139"/>
      <c r="EZ197" s="139"/>
      <c r="FA197" s="139"/>
      <c r="FB197" s="139"/>
      <c r="FC197" s="139"/>
      <c r="FD197" s="139"/>
      <c r="FE197" s="139"/>
      <c r="FF197" s="139"/>
      <c r="FG197" s="139"/>
      <c r="FH197" s="139"/>
      <c r="FI197" s="139"/>
      <c r="FJ197" s="139"/>
      <c r="FK197" s="139"/>
      <c r="FL197" s="139"/>
      <c r="FM197" s="139"/>
      <c r="FN197" s="139"/>
      <c r="FO197" s="139"/>
      <c r="FP197" s="139"/>
      <c r="FQ197" s="139"/>
      <c r="FR197" s="139"/>
      <c r="FS197" s="139"/>
      <c r="FT197" s="139"/>
      <c r="FU197" s="139"/>
      <c r="FV197" s="139"/>
      <c r="FW197" s="139"/>
      <c r="FX197" s="139"/>
      <c r="FY197" s="139"/>
      <c r="FZ197" s="139"/>
      <c r="GA197" s="139"/>
      <c r="GB197" s="139"/>
      <c r="GC197" s="139"/>
      <c r="GD197" s="139"/>
      <c r="GE197" s="139"/>
      <c r="GF197" s="139"/>
      <c r="GG197" s="139"/>
      <c r="GH197" s="139"/>
      <c r="GI197" s="139"/>
      <c r="GJ197" s="139"/>
      <c r="GK197" s="139"/>
      <c r="GL197" s="139"/>
      <c r="GM197" s="139"/>
      <c r="GN197" s="139"/>
      <c r="GO197" s="139"/>
      <c r="GP197" s="139"/>
      <c r="GQ197" s="139"/>
      <c r="GR197" s="139"/>
      <c r="GS197" s="25"/>
    </row>
    <row r="198">
      <c r="B198" s="57" t="s">
        <v>4782</v>
      </c>
      <c r="BD198" s="139"/>
      <c r="BE198" s="139"/>
      <c r="BF198" s="139"/>
      <c r="BG198" s="139"/>
      <c r="BH198" s="139"/>
      <c r="BI198" s="139"/>
      <c r="BJ198" s="139"/>
      <c r="BK198" s="139"/>
      <c r="BL198" s="139"/>
      <c r="BM198" s="139"/>
      <c r="BN198" s="139"/>
      <c r="BO198" s="139"/>
      <c r="BP198" s="139"/>
      <c r="BQ198" s="139"/>
      <c r="BR198" s="139"/>
      <c r="BS198" s="139"/>
      <c r="BT198" s="139"/>
      <c r="BU198" s="139"/>
      <c r="BV198" s="139"/>
      <c r="BW198" s="139"/>
      <c r="BX198" s="139"/>
      <c r="BY198" s="139"/>
      <c r="BZ198" s="139"/>
      <c r="CA198" s="139"/>
      <c r="CB198" s="139"/>
      <c r="CC198" s="139"/>
      <c r="CD198" s="139"/>
      <c r="CE198" s="139"/>
      <c r="CF198" s="139"/>
      <c r="CG198" s="139"/>
      <c r="CH198" s="139"/>
      <c r="CI198" s="139"/>
      <c r="CJ198" s="139"/>
      <c r="CK198" s="139"/>
      <c r="CL198" s="139"/>
      <c r="CM198" s="139"/>
      <c r="CN198" s="139"/>
      <c r="CO198" s="139"/>
      <c r="CP198" s="139"/>
      <c r="CQ198" s="139"/>
      <c r="CR198" s="139"/>
      <c r="CS198" s="139"/>
      <c r="CT198" s="139"/>
      <c r="CU198" s="139"/>
      <c r="CV198" s="139"/>
      <c r="CW198" s="139"/>
      <c r="CX198" s="139"/>
      <c r="CY198" s="139"/>
      <c r="EW198" s="139"/>
      <c r="EX198" s="139"/>
      <c r="EY198" s="139"/>
      <c r="EZ198" s="139"/>
      <c r="FA198" s="139"/>
      <c r="FB198" s="139"/>
      <c r="FC198" s="139"/>
      <c r="FD198" s="139"/>
      <c r="FE198" s="139"/>
      <c r="FF198" s="139"/>
      <c r="FG198" s="139"/>
      <c r="FH198" s="139"/>
      <c r="FI198" s="139"/>
      <c r="FJ198" s="139"/>
      <c r="FK198" s="139"/>
      <c r="FL198" s="139"/>
      <c r="FM198" s="139"/>
      <c r="FN198" s="139"/>
      <c r="FO198" s="139"/>
      <c r="FP198" s="139"/>
      <c r="FQ198" s="139"/>
      <c r="FR198" s="139"/>
      <c r="FS198" s="139"/>
      <c r="FT198" s="139"/>
      <c r="FU198" s="139"/>
      <c r="FV198" s="139"/>
      <c r="FW198" s="139"/>
      <c r="FX198" s="139"/>
      <c r="FY198" s="139"/>
      <c r="FZ198" s="139"/>
      <c r="GA198" s="139"/>
      <c r="GB198" s="139"/>
      <c r="GC198" s="139"/>
      <c r="GD198" s="139"/>
      <c r="GE198" s="139"/>
      <c r="GF198" s="139"/>
      <c r="GG198" s="139"/>
      <c r="GH198" s="139"/>
      <c r="GI198" s="139"/>
      <c r="GJ198" s="139"/>
      <c r="GK198" s="139"/>
      <c r="GL198" s="139"/>
      <c r="GM198" s="139"/>
      <c r="GN198" s="139"/>
      <c r="GO198" s="139"/>
      <c r="GP198" s="139"/>
      <c r="GQ198" s="139"/>
      <c r="GR198" s="139"/>
      <c r="GS198" s="25"/>
    </row>
    <row r="199">
      <c r="B199" s="57" t="s">
        <v>4783</v>
      </c>
      <c r="BD199" s="139"/>
      <c r="BE199" s="139"/>
      <c r="BF199" s="139"/>
      <c r="BG199" s="139"/>
      <c r="BH199" s="139"/>
      <c r="BI199" s="139"/>
      <c r="BJ199" s="139"/>
      <c r="BK199" s="139"/>
      <c r="BL199" s="139"/>
      <c r="BM199" s="139"/>
      <c r="BN199" s="139"/>
      <c r="BO199" s="139"/>
      <c r="BP199" s="139"/>
      <c r="BQ199" s="139"/>
      <c r="BR199" s="139"/>
      <c r="BS199" s="139"/>
      <c r="BT199" s="139"/>
      <c r="BU199" s="139"/>
      <c r="BV199" s="139"/>
      <c r="BW199" s="139"/>
      <c r="BX199" s="139"/>
      <c r="BY199" s="139"/>
      <c r="BZ199" s="139"/>
      <c r="CA199" s="139"/>
      <c r="CB199" s="139"/>
      <c r="CC199" s="139"/>
      <c r="CD199" s="139"/>
      <c r="CE199" s="139"/>
      <c r="CF199" s="139"/>
      <c r="CG199" s="139"/>
      <c r="CH199" s="139"/>
      <c r="CI199" s="139"/>
      <c r="CJ199" s="139"/>
      <c r="CK199" s="139"/>
      <c r="CL199" s="139"/>
      <c r="CM199" s="139"/>
      <c r="CN199" s="139"/>
      <c r="CO199" s="139"/>
      <c r="CP199" s="139"/>
      <c r="CQ199" s="139"/>
      <c r="CR199" s="139"/>
      <c r="CS199" s="139"/>
      <c r="CT199" s="139"/>
      <c r="CU199" s="139"/>
      <c r="CV199" s="139"/>
      <c r="CW199" s="139"/>
      <c r="CX199" s="139"/>
      <c r="CY199" s="139"/>
      <c r="EW199" s="139"/>
      <c r="EX199" s="139"/>
      <c r="EY199" s="139"/>
      <c r="EZ199" s="139"/>
      <c r="FA199" s="139"/>
      <c r="FB199" s="139"/>
      <c r="FC199" s="139"/>
      <c r="FD199" s="139"/>
      <c r="FE199" s="139"/>
      <c r="FF199" s="139"/>
      <c r="FG199" s="139"/>
      <c r="FH199" s="139"/>
      <c r="FI199" s="139"/>
      <c r="FJ199" s="139"/>
      <c r="FK199" s="139"/>
      <c r="FL199" s="139"/>
      <c r="FM199" s="139"/>
      <c r="FN199" s="139"/>
      <c r="FO199" s="139"/>
      <c r="FP199" s="139"/>
      <c r="FQ199" s="139"/>
      <c r="FR199" s="139"/>
      <c r="FS199" s="139"/>
      <c r="FT199" s="139"/>
      <c r="FU199" s="139"/>
      <c r="FV199" s="139"/>
      <c r="FW199" s="139"/>
      <c r="FX199" s="139"/>
      <c r="FY199" s="139"/>
      <c r="FZ199" s="139"/>
      <c r="GA199" s="139"/>
      <c r="GB199" s="139"/>
      <c r="GC199" s="139"/>
      <c r="GD199" s="139"/>
      <c r="GE199" s="139"/>
      <c r="GF199" s="139"/>
      <c r="GG199" s="139"/>
      <c r="GH199" s="139"/>
      <c r="GI199" s="139"/>
      <c r="GJ199" s="139"/>
      <c r="GK199" s="139"/>
      <c r="GL199" s="139"/>
      <c r="GM199" s="139"/>
      <c r="GN199" s="139"/>
      <c r="GO199" s="139"/>
      <c r="GP199" s="139"/>
      <c r="GQ199" s="139"/>
      <c r="GR199" s="139"/>
      <c r="GS199" s="25"/>
    </row>
    <row r="200">
      <c r="B200" s="57" t="s">
        <v>4784</v>
      </c>
      <c r="BD200" s="139"/>
      <c r="BE200" s="139"/>
      <c r="BF200" s="139"/>
      <c r="BG200" s="139"/>
      <c r="BH200" s="139"/>
      <c r="BI200" s="139"/>
      <c r="BJ200" s="139"/>
      <c r="BK200" s="139"/>
      <c r="BL200" s="139"/>
      <c r="BM200" s="139"/>
      <c r="BN200" s="139"/>
      <c r="BO200" s="139"/>
      <c r="BP200" s="139"/>
      <c r="BQ200" s="139"/>
      <c r="BR200" s="139"/>
      <c r="BS200" s="139"/>
      <c r="BT200" s="139"/>
      <c r="BU200" s="139"/>
      <c r="BV200" s="139"/>
      <c r="BW200" s="139"/>
      <c r="BX200" s="139"/>
      <c r="BY200" s="139"/>
      <c r="BZ200" s="139"/>
      <c r="CA200" s="139"/>
      <c r="CB200" s="139"/>
      <c r="CC200" s="139"/>
      <c r="CD200" s="139"/>
      <c r="CE200" s="139"/>
      <c r="CF200" s="139"/>
      <c r="CG200" s="139"/>
      <c r="CH200" s="139"/>
      <c r="CI200" s="139"/>
      <c r="CJ200" s="139"/>
      <c r="CK200" s="139"/>
      <c r="CL200" s="139"/>
      <c r="CM200" s="139"/>
      <c r="CN200" s="139"/>
      <c r="CO200" s="139"/>
      <c r="CP200" s="139"/>
      <c r="CQ200" s="139"/>
      <c r="CR200" s="139"/>
      <c r="CS200" s="139"/>
      <c r="CT200" s="139"/>
      <c r="CU200" s="139"/>
      <c r="CV200" s="139"/>
      <c r="CW200" s="139"/>
      <c r="CX200" s="139"/>
      <c r="CY200" s="139"/>
      <c r="EW200" s="139"/>
      <c r="EX200" s="139"/>
      <c r="EY200" s="139"/>
      <c r="EZ200" s="139"/>
      <c r="FA200" s="139"/>
      <c r="FB200" s="139"/>
      <c r="FC200" s="139"/>
      <c r="FD200" s="139"/>
      <c r="FE200" s="139"/>
      <c r="FF200" s="139"/>
      <c r="FG200" s="139"/>
      <c r="FH200" s="139"/>
      <c r="FI200" s="139"/>
      <c r="FJ200" s="139"/>
      <c r="FK200" s="139"/>
      <c r="FL200" s="139"/>
      <c r="FM200" s="139"/>
      <c r="FN200" s="139"/>
      <c r="FO200" s="139"/>
      <c r="FP200" s="139"/>
      <c r="FQ200" s="139"/>
      <c r="FR200" s="139"/>
      <c r="FS200" s="139"/>
      <c r="FT200" s="139"/>
      <c r="FU200" s="139"/>
      <c r="FV200" s="139"/>
      <c r="FW200" s="139"/>
      <c r="FX200" s="139"/>
      <c r="FY200" s="139"/>
      <c r="FZ200" s="139"/>
      <c r="GA200" s="139"/>
      <c r="GB200" s="139"/>
      <c r="GC200" s="139"/>
      <c r="GD200" s="139"/>
      <c r="GE200" s="139"/>
      <c r="GF200" s="139"/>
      <c r="GG200" s="139"/>
      <c r="GH200" s="139"/>
      <c r="GI200" s="139"/>
      <c r="GJ200" s="139"/>
      <c r="GK200" s="139"/>
      <c r="GL200" s="139"/>
      <c r="GM200" s="139"/>
      <c r="GN200" s="139"/>
      <c r="GO200" s="139"/>
      <c r="GP200" s="139"/>
      <c r="GQ200" s="139"/>
      <c r="GR200" s="139"/>
      <c r="GS200" s="25"/>
    </row>
    <row r="201">
      <c r="B201" s="57" t="s">
        <v>4785</v>
      </c>
      <c r="BD201" s="139"/>
      <c r="BE201" s="139"/>
      <c r="BF201" s="139"/>
      <c r="BG201" s="139"/>
      <c r="BH201" s="139"/>
      <c r="BI201" s="139"/>
      <c r="BJ201" s="139"/>
      <c r="BK201" s="139"/>
      <c r="BL201" s="139"/>
      <c r="BM201" s="139"/>
      <c r="BN201" s="139"/>
      <c r="BO201" s="139"/>
      <c r="BP201" s="139"/>
      <c r="BQ201" s="139"/>
      <c r="BR201" s="139"/>
      <c r="BS201" s="139"/>
      <c r="BT201" s="139"/>
      <c r="BU201" s="139"/>
      <c r="BV201" s="139"/>
      <c r="BW201" s="139"/>
      <c r="BX201" s="139"/>
      <c r="BY201" s="139"/>
      <c r="BZ201" s="139"/>
      <c r="CA201" s="139"/>
      <c r="CB201" s="139"/>
      <c r="CC201" s="139"/>
      <c r="CD201" s="139"/>
      <c r="CE201" s="139"/>
      <c r="CF201" s="139"/>
      <c r="CG201" s="139"/>
      <c r="CH201" s="139"/>
      <c r="CI201" s="139"/>
      <c r="CJ201" s="139"/>
      <c r="CK201" s="139"/>
      <c r="CL201" s="139"/>
      <c r="CM201" s="139"/>
      <c r="CN201" s="139"/>
      <c r="CO201" s="139"/>
      <c r="CP201" s="139"/>
      <c r="CQ201" s="139"/>
      <c r="CR201" s="139"/>
      <c r="CS201" s="139"/>
      <c r="CT201" s="139"/>
      <c r="CU201" s="139"/>
      <c r="CV201" s="139"/>
      <c r="CW201" s="139"/>
      <c r="CX201" s="139"/>
      <c r="CY201" s="139"/>
      <c r="EW201" s="139"/>
      <c r="EX201" s="139"/>
      <c r="EY201" s="139"/>
      <c r="EZ201" s="139"/>
      <c r="FA201" s="139"/>
      <c r="FB201" s="139"/>
      <c r="FC201" s="139"/>
      <c r="FD201" s="139"/>
      <c r="FE201" s="139"/>
      <c r="FF201" s="139"/>
      <c r="FG201" s="139"/>
      <c r="FH201" s="139"/>
      <c r="FI201" s="139"/>
      <c r="FJ201" s="139"/>
      <c r="FK201" s="139"/>
      <c r="FL201" s="139"/>
      <c r="FM201" s="139"/>
      <c r="FN201" s="139"/>
      <c r="FO201" s="139"/>
      <c r="FP201" s="139"/>
      <c r="FQ201" s="139"/>
      <c r="FR201" s="139"/>
      <c r="FS201" s="139"/>
      <c r="FT201" s="139"/>
      <c r="FU201" s="139"/>
      <c r="FV201" s="139"/>
      <c r="FW201" s="139"/>
      <c r="FX201" s="139"/>
      <c r="FY201" s="139"/>
      <c r="FZ201" s="139"/>
      <c r="GA201" s="139"/>
      <c r="GB201" s="139"/>
      <c r="GC201" s="139"/>
      <c r="GD201" s="139"/>
      <c r="GE201" s="139"/>
      <c r="GF201" s="139"/>
      <c r="GG201" s="139"/>
      <c r="GH201" s="139"/>
      <c r="GI201" s="139"/>
      <c r="GJ201" s="139"/>
      <c r="GK201" s="139"/>
      <c r="GL201" s="139"/>
      <c r="GM201" s="139"/>
      <c r="GN201" s="139"/>
      <c r="GO201" s="139"/>
      <c r="GP201" s="139"/>
      <c r="GQ201" s="139"/>
      <c r="GR201" s="139"/>
      <c r="GS201" s="25"/>
    </row>
    <row r="202">
      <c r="B202" s="57" t="s">
        <v>4786</v>
      </c>
      <c r="BD202" s="139"/>
      <c r="BE202" s="139"/>
      <c r="BF202" s="139"/>
      <c r="BG202" s="139"/>
      <c r="BH202" s="139"/>
      <c r="BI202" s="139"/>
      <c r="BJ202" s="139"/>
      <c r="BK202" s="139"/>
      <c r="BL202" s="139"/>
      <c r="BM202" s="139"/>
      <c r="BN202" s="139"/>
      <c r="BO202" s="139"/>
      <c r="BP202" s="139"/>
      <c r="BQ202" s="139"/>
      <c r="BR202" s="139"/>
      <c r="BS202" s="139"/>
      <c r="BT202" s="139"/>
      <c r="BU202" s="139"/>
      <c r="BV202" s="139"/>
      <c r="BW202" s="139"/>
      <c r="BX202" s="139"/>
      <c r="BY202" s="139"/>
      <c r="BZ202" s="139"/>
      <c r="CA202" s="139"/>
      <c r="CB202" s="139"/>
      <c r="CC202" s="139"/>
      <c r="CD202" s="139"/>
      <c r="CE202" s="139"/>
      <c r="CF202" s="139"/>
      <c r="CG202" s="139"/>
      <c r="CH202" s="139"/>
      <c r="CI202" s="139"/>
      <c r="CJ202" s="139"/>
      <c r="CK202" s="139"/>
      <c r="CL202" s="139"/>
      <c r="CM202" s="139"/>
      <c r="CN202" s="139"/>
      <c r="CO202" s="139"/>
      <c r="CP202" s="139"/>
      <c r="CQ202" s="139"/>
      <c r="CR202" s="139"/>
      <c r="CS202" s="139"/>
      <c r="CT202" s="139"/>
      <c r="CU202" s="139"/>
      <c r="CV202" s="139"/>
      <c r="CW202" s="139"/>
      <c r="CX202" s="139"/>
      <c r="CY202" s="139"/>
      <c r="EW202" s="139"/>
      <c r="EX202" s="139"/>
      <c r="EY202" s="139"/>
      <c r="EZ202" s="139"/>
      <c r="FA202" s="139"/>
      <c r="FB202" s="139"/>
      <c r="FC202" s="139"/>
      <c r="FD202" s="139"/>
      <c r="FE202" s="139"/>
      <c r="FF202" s="139"/>
      <c r="FG202" s="139"/>
      <c r="FH202" s="139"/>
      <c r="FI202" s="139"/>
      <c r="FJ202" s="139"/>
      <c r="FK202" s="139"/>
      <c r="FL202" s="139"/>
      <c r="FM202" s="139"/>
      <c r="FN202" s="139"/>
      <c r="FO202" s="139"/>
      <c r="FP202" s="139"/>
      <c r="FQ202" s="139"/>
      <c r="FR202" s="139"/>
      <c r="FS202" s="139"/>
      <c r="FT202" s="139"/>
      <c r="FU202" s="139"/>
      <c r="FV202" s="139"/>
      <c r="FW202" s="139"/>
      <c r="FX202" s="139"/>
      <c r="FY202" s="139"/>
      <c r="FZ202" s="139"/>
      <c r="GA202" s="139"/>
      <c r="GB202" s="139"/>
      <c r="GC202" s="139"/>
      <c r="GD202" s="139"/>
      <c r="GE202" s="139"/>
      <c r="GF202" s="139"/>
      <c r="GG202" s="139"/>
      <c r="GH202" s="139"/>
      <c r="GI202" s="139"/>
      <c r="GJ202" s="139"/>
      <c r="GK202" s="139"/>
      <c r="GL202" s="139"/>
      <c r="GM202" s="139"/>
      <c r="GN202" s="139"/>
      <c r="GO202" s="139"/>
      <c r="GP202" s="139"/>
      <c r="GQ202" s="139"/>
      <c r="GR202" s="139"/>
      <c r="GS202" s="25"/>
    </row>
    <row r="203">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EW203" s="25"/>
      <c r="EX203" s="25"/>
      <c r="EY203" s="25"/>
      <c r="EZ203" s="25"/>
      <c r="FA203" s="25"/>
      <c r="FB203" s="25"/>
      <c r="FC203" s="25"/>
      <c r="FD203" s="25"/>
      <c r="FE203" s="25"/>
      <c r="FF203" s="25"/>
      <c r="FG203" s="25"/>
      <c r="FH203" s="25"/>
      <c r="FI203" s="25"/>
      <c r="FJ203" s="25"/>
      <c r="FK203" s="25"/>
      <c r="FL203" s="25"/>
      <c r="FM203" s="25"/>
      <c r="FN203" s="25"/>
      <c r="FO203" s="25"/>
      <c r="FP203" s="25"/>
      <c r="FQ203" s="25"/>
      <c r="FR203" s="25"/>
      <c r="FS203" s="25"/>
      <c r="FT203" s="25"/>
      <c r="FU203" s="25"/>
      <c r="FV203" s="25"/>
      <c r="FW203" s="25"/>
      <c r="FX203" s="25"/>
      <c r="FY203" s="25"/>
      <c r="FZ203" s="25"/>
      <c r="GA203" s="25"/>
      <c r="GB203" s="25"/>
      <c r="GC203" s="25"/>
      <c r="GD203" s="25"/>
      <c r="GE203" s="25"/>
      <c r="GF203" s="25"/>
      <c r="GG203" s="25"/>
      <c r="GH203" s="25"/>
      <c r="GI203" s="25"/>
      <c r="GJ203" s="25"/>
      <c r="GK203" s="25"/>
      <c r="GL203" s="25"/>
      <c r="GM203" s="25"/>
      <c r="GN203" s="25"/>
      <c r="GO203" s="25"/>
      <c r="GP203" s="25"/>
      <c r="GQ203" s="25"/>
      <c r="GR203" s="25"/>
      <c r="GS203" s="25"/>
    </row>
    <row r="204">
      <c r="B204" s="57" t="s">
        <v>4787</v>
      </c>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EW204" s="25"/>
      <c r="EX204" s="25"/>
      <c r="EY204" s="25"/>
      <c r="EZ204" s="25"/>
      <c r="FA204" s="25"/>
      <c r="FB204" s="25"/>
      <c r="FC204" s="25"/>
      <c r="FD204" s="25"/>
      <c r="FE204" s="25"/>
      <c r="FF204" s="25"/>
      <c r="FG204" s="25"/>
      <c r="FH204" s="25"/>
      <c r="FI204" s="25"/>
      <c r="FJ204" s="25"/>
      <c r="FK204" s="25"/>
      <c r="FL204" s="25"/>
      <c r="FM204" s="25"/>
      <c r="FN204" s="25"/>
      <c r="FO204" s="25"/>
      <c r="FP204" s="25"/>
      <c r="FQ204" s="25"/>
      <c r="FR204" s="25"/>
      <c r="FS204" s="25"/>
      <c r="FT204" s="25"/>
      <c r="FU204" s="25"/>
      <c r="FV204" s="25"/>
      <c r="FW204" s="25"/>
      <c r="FX204" s="25"/>
      <c r="FY204" s="25"/>
      <c r="FZ204" s="25"/>
      <c r="GA204" s="25"/>
      <c r="GB204" s="25"/>
      <c r="GC204" s="25"/>
      <c r="GD204" s="25"/>
      <c r="GE204" s="25"/>
      <c r="GF204" s="25"/>
      <c r="GG204" s="25"/>
      <c r="GH204" s="25"/>
      <c r="GI204" s="25"/>
      <c r="GJ204" s="25"/>
      <c r="GK204" s="25"/>
      <c r="GL204" s="25"/>
      <c r="GM204" s="25"/>
      <c r="GN204" s="25"/>
      <c r="GO204" s="25"/>
      <c r="GP204" s="25"/>
      <c r="GQ204" s="25"/>
      <c r="GR204" s="25"/>
      <c r="GS204" s="25"/>
    </row>
    <row r="205">
      <c r="B205" s="57" t="s">
        <v>4788</v>
      </c>
      <c r="BD205" s="139"/>
      <c r="BE205" s="139"/>
      <c r="BF205" s="139"/>
      <c r="BG205" s="139"/>
      <c r="BH205" s="139"/>
      <c r="BI205" s="139"/>
      <c r="BJ205" s="139"/>
      <c r="BK205" s="139"/>
      <c r="BL205" s="139"/>
      <c r="BM205" s="139"/>
      <c r="BN205" s="139"/>
      <c r="BO205" s="139"/>
      <c r="BP205" s="139"/>
      <c r="BQ205" s="139"/>
      <c r="BR205" s="139"/>
      <c r="BS205" s="139"/>
      <c r="BT205" s="139"/>
      <c r="BU205" s="139"/>
      <c r="BV205" s="139"/>
      <c r="BW205" s="139"/>
      <c r="BX205" s="139"/>
      <c r="BY205" s="139"/>
      <c r="BZ205" s="139"/>
      <c r="CA205" s="139"/>
      <c r="CB205" s="139"/>
      <c r="CC205" s="139"/>
      <c r="CD205" s="139"/>
      <c r="CE205" s="139"/>
      <c r="CF205" s="139"/>
      <c r="CG205" s="139"/>
      <c r="CH205" s="139"/>
      <c r="CI205" s="139"/>
      <c r="CJ205" s="139"/>
      <c r="CK205" s="139"/>
      <c r="CL205" s="139"/>
      <c r="CM205" s="139"/>
      <c r="CN205" s="139"/>
      <c r="CO205" s="139"/>
      <c r="CP205" s="139"/>
      <c r="CQ205" s="139"/>
      <c r="CR205" s="139"/>
      <c r="CS205" s="139"/>
      <c r="CT205" s="139"/>
      <c r="CU205" s="139"/>
      <c r="CV205" s="139"/>
      <c r="CW205" s="139"/>
      <c r="CX205" s="139"/>
      <c r="CY205" s="139"/>
      <c r="EW205" s="139"/>
      <c r="EX205" s="139"/>
      <c r="EY205" s="139"/>
      <c r="EZ205" s="139"/>
      <c r="FA205" s="139"/>
      <c r="FB205" s="139"/>
      <c r="FC205" s="139"/>
      <c r="FD205" s="139"/>
      <c r="FE205" s="139"/>
      <c r="FF205" s="139"/>
      <c r="FG205" s="139"/>
      <c r="FH205" s="139"/>
      <c r="FI205" s="139"/>
      <c r="FJ205" s="139"/>
      <c r="FK205" s="139"/>
      <c r="FL205" s="139"/>
      <c r="FM205" s="139"/>
      <c r="FN205" s="139"/>
      <c r="FO205" s="139"/>
      <c r="FP205" s="139"/>
      <c r="FQ205" s="139"/>
      <c r="FR205" s="139"/>
      <c r="FS205" s="139"/>
      <c r="FT205" s="139"/>
      <c r="FU205" s="139"/>
      <c r="FV205" s="139"/>
      <c r="FW205" s="139"/>
      <c r="FX205" s="139"/>
      <c r="FY205" s="139"/>
      <c r="FZ205" s="139"/>
      <c r="GA205" s="139"/>
      <c r="GB205" s="139"/>
      <c r="GC205" s="139"/>
      <c r="GD205" s="139"/>
      <c r="GE205" s="139"/>
      <c r="GF205" s="139"/>
      <c r="GG205" s="139"/>
      <c r="GH205" s="139"/>
      <c r="GI205" s="139"/>
      <c r="GJ205" s="139"/>
      <c r="GK205" s="139"/>
      <c r="GL205" s="139"/>
      <c r="GM205" s="139"/>
      <c r="GN205" s="139"/>
      <c r="GO205" s="139"/>
      <c r="GP205" s="139"/>
      <c r="GQ205" s="139"/>
      <c r="GR205" s="139"/>
      <c r="GS205" s="25"/>
    </row>
    <row r="206">
      <c r="B206" s="57" t="s">
        <v>4789</v>
      </c>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EW206" s="25"/>
      <c r="EX206" s="25"/>
      <c r="EY206" s="25"/>
      <c r="EZ206" s="25"/>
      <c r="FA206" s="25"/>
      <c r="FB206" s="25"/>
      <c r="FC206" s="25"/>
      <c r="FD206" s="25"/>
      <c r="FE206" s="25"/>
      <c r="FF206" s="25"/>
      <c r="FG206" s="25"/>
      <c r="FH206" s="25"/>
      <c r="FI206" s="25"/>
      <c r="FJ206" s="25"/>
      <c r="FK206" s="25"/>
      <c r="FL206" s="25"/>
      <c r="FM206" s="25"/>
      <c r="FN206" s="25"/>
      <c r="FO206" s="25"/>
      <c r="FP206" s="25"/>
      <c r="FQ206" s="25"/>
      <c r="FR206" s="25"/>
      <c r="FS206" s="25"/>
      <c r="FT206" s="25"/>
      <c r="FU206" s="25"/>
      <c r="FV206" s="25"/>
      <c r="FW206" s="25"/>
      <c r="FX206" s="25"/>
      <c r="FY206" s="25"/>
      <c r="FZ206" s="25"/>
      <c r="GA206" s="25"/>
      <c r="GB206" s="25"/>
      <c r="GC206" s="25"/>
      <c r="GD206" s="25"/>
      <c r="GE206" s="25"/>
      <c r="GF206" s="25"/>
      <c r="GG206" s="25"/>
      <c r="GH206" s="25"/>
      <c r="GI206" s="25"/>
      <c r="GJ206" s="25"/>
      <c r="GK206" s="25"/>
      <c r="GL206" s="25"/>
      <c r="GM206" s="25"/>
      <c r="GN206" s="25"/>
      <c r="GO206" s="25"/>
      <c r="GP206" s="25"/>
      <c r="GQ206" s="25"/>
      <c r="GR206" s="25"/>
      <c r="GS206" s="25"/>
    </row>
    <row r="207">
      <c r="B207" s="57" t="s">
        <v>4790</v>
      </c>
      <c r="BD207" s="139"/>
      <c r="BE207" s="139"/>
      <c r="BF207" s="25"/>
      <c r="BG207" s="25"/>
      <c r="BH207" s="25"/>
      <c r="BI207" s="25"/>
      <c r="BJ207" s="25"/>
      <c r="BK207" s="25"/>
      <c r="BL207" s="25"/>
      <c r="BM207" s="25"/>
      <c r="BN207" s="25"/>
      <c r="BO207" s="25"/>
      <c r="BP207" s="25"/>
      <c r="BQ207" s="25"/>
      <c r="BR207" s="25"/>
      <c r="BS207" s="25"/>
      <c r="BT207" s="139"/>
      <c r="BU207" s="139"/>
      <c r="BV207" s="25"/>
      <c r="BW207" s="25"/>
      <c r="BX207" s="25"/>
      <c r="BY207" s="25"/>
      <c r="BZ207" s="25"/>
      <c r="CA207" s="25"/>
      <c r="CB207" s="25"/>
      <c r="CC207" s="25"/>
      <c r="CD207" s="25"/>
      <c r="CE207" s="25"/>
      <c r="CF207" s="25"/>
      <c r="CG207" s="25"/>
      <c r="CH207" s="25"/>
      <c r="CI207" s="25"/>
      <c r="CJ207" s="139"/>
      <c r="CK207" s="139"/>
      <c r="CL207" s="25"/>
      <c r="CM207" s="25"/>
      <c r="CN207" s="25"/>
      <c r="CO207" s="25"/>
      <c r="CP207" s="25"/>
      <c r="CQ207" s="25"/>
      <c r="CR207" s="25"/>
      <c r="CS207" s="25"/>
      <c r="CT207" s="25"/>
      <c r="CU207" s="25"/>
      <c r="CV207" s="25"/>
      <c r="CW207" s="25"/>
      <c r="CX207" s="25"/>
      <c r="CY207" s="25"/>
      <c r="EW207" s="139"/>
      <c r="EX207" s="139"/>
      <c r="EY207" s="25"/>
      <c r="EZ207" s="25"/>
      <c r="FA207" s="25"/>
      <c r="FB207" s="25"/>
      <c r="FC207" s="25"/>
      <c r="FD207" s="25"/>
      <c r="FE207" s="25"/>
      <c r="FF207" s="25"/>
      <c r="FG207" s="25"/>
      <c r="FH207" s="25"/>
      <c r="FI207" s="25"/>
      <c r="FJ207" s="25"/>
      <c r="FK207" s="25"/>
      <c r="FL207" s="25"/>
      <c r="FM207" s="139"/>
      <c r="FN207" s="139"/>
      <c r="FO207" s="25"/>
      <c r="FP207" s="25"/>
      <c r="FQ207" s="25"/>
      <c r="FR207" s="25"/>
      <c r="FS207" s="25"/>
      <c r="FT207" s="25"/>
      <c r="FU207" s="25"/>
      <c r="FV207" s="25"/>
      <c r="FW207" s="25"/>
      <c r="FX207" s="25"/>
      <c r="FY207" s="25"/>
      <c r="FZ207" s="25"/>
      <c r="GA207" s="25"/>
      <c r="GB207" s="25"/>
      <c r="GC207" s="139"/>
      <c r="GD207" s="139"/>
      <c r="GE207" s="25"/>
      <c r="GF207" s="25"/>
      <c r="GG207" s="25"/>
      <c r="GH207" s="25"/>
      <c r="GI207" s="25"/>
      <c r="GJ207" s="25"/>
      <c r="GK207" s="25"/>
      <c r="GL207" s="25"/>
      <c r="GM207" s="25"/>
      <c r="GN207" s="25"/>
      <c r="GO207" s="25"/>
      <c r="GP207" s="25"/>
      <c r="GQ207" s="25"/>
      <c r="GR207" s="25"/>
      <c r="GS207" s="25"/>
    </row>
    <row r="208">
      <c r="B208" s="57" t="s">
        <v>4791</v>
      </c>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EW208" s="25"/>
      <c r="EX208" s="25"/>
      <c r="EY208" s="25"/>
      <c r="EZ208" s="25"/>
      <c r="FA208" s="25"/>
      <c r="FB208" s="25"/>
      <c r="FC208" s="25"/>
      <c r="FD208" s="25"/>
      <c r="FE208" s="25"/>
      <c r="FF208" s="25"/>
      <c r="FG208" s="25"/>
      <c r="FH208" s="25"/>
      <c r="FI208" s="25"/>
      <c r="FJ208" s="25"/>
      <c r="FK208" s="25"/>
      <c r="FL208" s="25"/>
      <c r="FM208" s="25"/>
      <c r="FN208" s="25"/>
      <c r="FO208" s="25"/>
      <c r="FP208" s="25"/>
      <c r="FQ208" s="25"/>
      <c r="FR208" s="25"/>
      <c r="FS208" s="25"/>
      <c r="FT208" s="25"/>
      <c r="FU208" s="25"/>
      <c r="FV208" s="25"/>
      <c r="FW208" s="25"/>
      <c r="FX208" s="25"/>
      <c r="FY208" s="25"/>
      <c r="FZ208" s="25"/>
      <c r="GA208" s="25"/>
      <c r="GB208" s="25"/>
      <c r="GC208" s="25"/>
      <c r="GD208" s="25"/>
      <c r="GE208" s="25"/>
      <c r="GF208" s="25"/>
      <c r="GG208" s="25"/>
      <c r="GH208" s="25"/>
      <c r="GI208" s="25"/>
      <c r="GJ208" s="25"/>
      <c r="GK208" s="25"/>
      <c r="GL208" s="25"/>
      <c r="GM208" s="25"/>
      <c r="GN208" s="25"/>
      <c r="GO208" s="25"/>
      <c r="GP208" s="25"/>
      <c r="GQ208" s="25"/>
      <c r="GR208" s="25"/>
      <c r="GS208" s="25"/>
    </row>
    <row r="209">
      <c r="B209" s="57" t="s">
        <v>4792</v>
      </c>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c r="CK209" s="139"/>
      <c r="CL209" s="139"/>
      <c r="CM209" s="139"/>
      <c r="CN209" s="139"/>
      <c r="CO209" s="139"/>
      <c r="CP209" s="139"/>
      <c r="CQ209" s="139"/>
      <c r="CR209" s="139"/>
      <c r="CS209" s="139"/>
      <c r="CT209" s="139"/>
      <c r="CU209" s="139"/>
      <c r="CV209" s="139"/>
      <c r="CW209" s="139"/>
      <c r="CX209" s="139"/>
      <c r="CY209" s="139"/>
      <c r="EW209" s="139"/>
      <c r="EX209" s="139"/>
      <c r="EY209" s="139"/>
      <c r="EZ209" s="139"/>
      <c r="FA209" s="139"/>
      <c r="FB209" s="139"/>
      <c r="FC209" s="139"/>
      <c r="FD209" s="139"/>
      <c r="FE209" s="139"/>
      <c r="FF209" s="139"/>
      <c r="FG209" s="139"/>
      <c r="FH209" s="139"/>
      <c r="FI209" s="139"/>
      <c r="FJ209" s="139"/>
      <c r="FK209" s="139"/>
      <c r="FL209" s="139"/>
      <c r="FM209" s="139"/>
      <c r="FN209" s="139"/>
      <c r="FO209" s="139"/>
      <c r="FP209" s="139"/>
      <c r="FQ209" s="139"/>
      <c r="FR209" s="139"/>
      <c r="FS209" s="139"/>
      <c r="FT209" s="139"/>
      <c r="FU209" s="139"/>
      <c r="FV209" s="139"/>
      <c r="FW209" s="139"/>
      <c r="FX209" s="139"/>
      <c r="FY209" s="139"/>
      <c r="FZ209" s="139"/>
      <c r="GA209" s="139"/>
      <c r="GB209" s="139"/>
      <c r="GC209" s="139"/>
      <c r="GD209" s="139"/>
      <c r="GE209" s="139"/>
      <c r="GF209" s="139"/>
      <c r="GG209" s="139"/>
      <c r="GH209" s="139"/>
      <c r="GI209" s="139"/>
      <c r="GJ209" s="139"/>
      <c r="GK209" s="139"/>
      <c r="GL209" s="139"/>
      <c r="GM209" s="139"/>
      <c r="GN209" s="139"/>
      <c r="GO209" s="139"/>
      <c r="GP209" s="139"/>
      <c r="GQ209" s="139"/>
      <c r="GR209" s="139"/>
      <c r="GS209" s="25"/>
    </row>
    <row r="210">
      <c r="B210" s="57" t="s">
        <v>4793</v>
      </c>
      <c r="BD210" s="139"/>
      <c r="BE210" s="139"/>
      <c r="BF210" s="139"/>
      <c r="BG210" s="139"/>
      <c r="BH210" s="139"/>
      <c r="BI210" s="139"/>
      <c r="BJ210" s="139"/>
      <c r="BK210" s="139"/>
      <c r="BL210" s="139"/>
      <c r="BM210" s="139"/>
      <c r="BN210" s="139"/>
      <c r="BO210" s="139"/>
      <c r="BP210" s="139"/>
      <c r="BQ210" s="139"/>
      <c r="BR210" s="139"/>
      <c r="BS210" s="139"/>
      <c r="BT210" s="139"/>
      <c r="BU210" s="139"/>
      <c r="BV210" s="139"/>
      <c r="BW210" s="139"/>
      <c r="BX210" s="139"/>
      <c r="BY210" s="139"/>
      <c r="BZ210" s="139"/>
      <c r="CA210" s="139"/>
      <c r="CB210" s="139"/>
      <c r="CC210" s="139"/>
      <c r="CD210" s="139"/>
      <c r="CE210" s="139"/>
      <c r="CF210" s="139"/>
      <c r="CG210" s="139"/>
      <c r="CH210" s="139"/>
      <c r="CI210" s="139"/>
      <c r="CJ210" s="139"/>
      <c r="CK210" s="139"/>
      <c r="CL210" s="139"/>
      <c r="CM210" s="139"/>
      <c r="CN210" s="139"/>
      <c r="CO210" s="139"/>
      <c r="CP210" s="139"/>
      <c r="CQ210" s="139"/>
      <c r="CR210" s="139"/>
      <c r="CS210" s="139"/>
      <c r="CT210" s="139"/>
      <c r="CU210" s="139"/>
      <c r="CV210" s="139"/>
      <c r="CW210" s="139"/>
      <c r="CX210" s="139"/>
      <c r="CY210" s="139"/>
      <c r="EW210" s="139"/>
      <c r="EX210" s="139"/>
      <c r="EY210" s="139"/>
      <c r="EZ210" s="139"/>
      <c r="FA210" s="139"/>
      <c r="FB210" s="139"/>
      <c r="FC210" s="139"/>
      <c r="FD210" s="139"/>
      <c r="FE210" s="139"/>
      <c r="FF210" s="139"/>
      <c r="FG210" s="139"/>
      <c r="FH210" s="139"/>
      <c r="FI210" s="139"/>
      <c r="FJ210" s="139"/>
      <c r="FK210" s="139"/>
      <c r="FL210" s="139"/>
      <c r="FM210" s="139"/>
      <c r="FN210" s="139"/>
      <c r="FO210" s="139"/>
      <c r="FP210" s="139"/>
      <c r="FQ210" s="139"/>
      <c r="FR210" s="139"/>
      <c r="FS210" s="139"/>
      <c r="FT210" s="139"/>
      <c r="FU210" s="139"/>
      <c r="FV210" s="139"/>
      <c r="FW210" s="139"/>
      <c r="FX210" s="139"/>
      <c r="FY210" s="139"/>
      <c r="FZ210" s="139"/>
      <c r="GA210" s="139"/>
      <c r="GB210" s="139"/>
      <c r="GC210" s="139"/>
      <c r="GD210" s="139"/>
      <c r="GE210" s="139"/>
      <c r="GF210" s="139"/>
      <c r="GG210" s="139"/>
      <c r="GH210" s="139"/>
      <c r="GI210" s="139"/>
      <c r="GJ210" s="139"/>
      <c r="GK210" s="139"/>
      <c r="GL210" s="139"/>
      <c r="GM210" s="139"/>
      <c r="GN210" s="139"/>
      <c r="GO210" s="139"/>
      <c r="GP210" s="139"/>
      <c r="GQ210" s="139"/>
      <c r="GR210" s="139"/>
      <c r="GS210" s="25"/>
    </row>
    <row r="211">
      <c r="B211" s="57" t="s">
        <v>4794</v>
      </c>
      <c r="BD211" s="139"/>
      <c r="BE211" s="139"/>
      <c r="BF211" s="139"/>
      <c r="BG211" s="139"/>
      <c r="BH211" s="139"/>
      <c r="BI211" s="139"/>
      <c r="BJ211" s="139"/>
      <c r="BK211" s="139"/>
      <c r="BL211" s="139"/>
      <c r="BM211" s="139"/>
      <c r="BN211" s="139"/>
      <c r="BO211" s="139"/>
      <c r="BP211" s="139"/>
      <c r="BQ211" s="139"/>
      <c r="BR211" s="139"/>
      <c r="BS211" s="139"/>
      <c r="BT211" s="139"/>
      <c r="BU211" s="139"/>
      <c r="BV211" s="139"/>
      <c r="BW211" s="139"/>
      <c r="BX211" s="139"/>
      <c r="BY211" s="139"/>
      <c r="BZ211" s="139"/>
      <c r="CA211" s="139"/>
      <c r="CB211" s="139"/>
      <c r="CC211" s="139"/>
      <c r="CD211" s="139"/>
      <c r="CE211" s="139"/>
      <c r="CF211" s="139"/>
      <c r="CG211" s="139"/>
      <c r="CH211" s="139"/>
      <c r="CI211" s="139"/>
      <c r="CJ211" s="139"/>
      <c r="CK211" s="139"/>
      <c r="CL211" s="139"/>
      <c r="CM211" s="139"/>
      <c r="CN211" s="139"/>
      <c r="CO211" s="139"/>
      <c r="CP211" s="139"/>
      <c r="CQ211" s="139"/>
      <c r="CR211" s="139"/>
      <c r="CS211" s="139"/>
      <c r="CT211" s="139"/>
      <c r="CU211" s="139"/>
      <c r="CV211" s="139"/>
      <c r="CW211" s="139"/>
      <c r="CX211" s="139"/>
      <c r="CY211" s="139"/>
      <c r="EW211" s="139"/>
      <c r="EX211" s="139"/>
      <c r="EY211" s="139"/>
      <c r="EZ211" s="139"/>
      <c r="FA211" s="139"/>
      <c r="FB211" s="139"/>
      <c r="FC211" s="139"/>
      <c r="FD211" s="139"/>
      <c r="FE211" s="139"/>
      <c r="FF211" s="139"/>
      <c r="FG211" s="139"/>
      <c r="FH211" s="139"/>
      <c r="FI211" s="139"/>
      <c r="FJ211" s="139"/>
      <c r="FK211" s="139"/>
      <c r="FL211" s="139"/>
      <c r="FM211" s="139"/>
      <c r="FN211" s="139"/>
      <c r="FO211" s="139"/>
      <c r="FP211" s="139"/>
      <c r="FQ211" s="139"/>
      <c r="FR211" s="139"/>
      <c r="FS211" s="139"/>
      <c r="FT211" s="139"/>
      <c r="FU211" s="139"/>
      <c r="FV211" s="139"/>
      <c r="FW211" s="139"/>
      <c r="FX211" s="139"/>
      <c r="FY211" s="139"/>
      <c r="FZ211" s="139"/>
      <c r="GA211" s="139"/>
      <c r="GB211" s="139"/>
      <c r="GC211" s="139"/>
      <c r="GD211" s="139"/>
      <c r="GE211" s="139"/>
      <c r="GF211" s="139"/>
      <c r="GG211" s="139"/>
      <c r="GH211" s="139"/>
      <c r="GI211" s="139"/>
      <c r="GJ211" s="139"/>
      <c r="GK211" s="139"/>
      <c r="GL211" s="139"/>
      <c r="GM211" s="139"/>
      <c r="GN211" s="139"/>
      <c r="GO211" s="139"/>
      <c r="GP211" s="139"/>
      <c r="GQ211" s="139"/>
      <c r="GR211" s="139"/>
      <c r="GS211" s="25"/>
    </row>
    <row r="212">
      <c r="B212" s="57" t="s">
        <v>4795</v>
      </c>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EW212" s="25"/>
      <c r="EX212" s="25"/>
      <c r="EY212" s="25"/>
      <c r="EZ212" s="25"/>
      <c r="FA212" s="25"/>
      <c r="FB212" s="25"/>
      <c r="FC212" s="25"/>
      <c r="FD212" s="25"/>
      <c r="FE212" s="25"/>
      <c r="FF212" s="25"/>
      <c r="FG212" s="25"/>
      <c r="FH212" s="25"/>
      <c r="FI212" s="25"/>
      <c r="FJ212" s="25"/>
      <c r="FK212" s="25"/>
      <c r="FL212" s="25"/>
      <c r="FM212" s="25"/>
      <c r="FN212" s="25"/>
      <c r="FO212" s="25"/>
      <c r="FP212" s="25"/>
      <c r="FQ212" s="25"/>
      <c r="FR212" s="25"/>
      <c r="FS212" s="25"/>
      <c r="FT212" s="25"/>
      <c r="FU212" s="25"/>
      <c r="FV212" s="25"/>
      <c r="FW212" s="25"/>
      <c r="FX212" s="25"/>
      <c r="FY212" s="25"/>
      <c r="FZ212" s="25"/>
      <c r="GA212" s="25"/>
      <c r="GB212" s="25"/>
      <c r="GC212" s="25"/>
      <c r="GD212" s="25"/>
      <c r="GE212" s="25"/>
      <c r="GF212" s="25"/>
      <c r="GG212" s="25"/>
      <c r="GH212" s="25"/>
      <c r="GI212" s="25"/>
      <c r="GJ212" s="25"/>
      <c r="GK212" s="25"/>
      <c r="GL212" s="25"/>
      <c r="GM212" s="25"/>
      <c r="GN212" s="25"/>
      <c r="GO212" s="25"/>
      <c r="GP212" s="25"/>
      <c r="GQ212" s="25"/>
      <c r="GR212" s="25"/>
      <c r="GS212" s="25"/>
    </row>
    <row r="213">
      <c r="B213" s="57" t="s">
        <v>4796</v>
      </c>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EW213" s="25"/>
      <c r="EX213" s="25"/>
      <c r="EY213" s="25"/>
      <c r="EZ213" s="25"/>
      <c r="FA213" s="25"/>
      <c r="FB213" s="25"/>
      <c r="FC213" s="25"/>
      <c r="FD213" s="25"/>
      <c r="FE213" s="25"/>
      <c r="FF213" s="25"/>
      <c r="FG213" s="25"/>
      <c r="FH213" s="25"/>
      <c r="FI213" s="25"/>
      <c r="FJ213" s="25"/>
      <c r="FK213" s="25"/>
      <c r="FL213" s="25"/>
      <c r="FM213" s="25"/>
      <c r="FN213" s="25"/>
      <c r="FO213" s="25"/>
      <c r="FP213" s="25"/>
      <c r="FQ213" s="25"/>
      <c r="FR213" s="25"/>
      <c r="FS213" s="25"/>
      <c r="FT213" s="25"/>
      <c r="FU213" s="25"/>
      <c r="FV213" s="25"/>
      <c r="FW213" s="25"/>
      <c r="FX213" s="25"/>
      <c r="FY213" s="25"/>
      <c r="FZ213" s="25"/>
      <c r="GA213" s="25"/>
      <c r="GB213" s="25"/>
      <c r="GC213" s="25"/>
      <c r="GD213" s="25"/>
      <c r="GE213" s="25"/>
      <c r="GF213" s="25"/>
      <c r="GG213" s="25"/>
      <c r="GH213" s="25"/>
      <c r="GI213" s="25"/>
      <c r="GJ213" s="25"/>
      <c r="GK213" s="25"/>
      <c r="GL213" s="25"/>
      <c r="GM213" s="25"/>
      <c r="GN213" s="25"/>
      <c r="GO213" s="25"/>
      <c r="GP213" s="25"/>
      <c r="GQ213" s="25"/>
      <c r="GR213" s="25"/>
      <c r="GS213" s="25"/>
    </row>
    <row r="214">
      <c r="B214" s="57" t="s">
        <v>4797</v>
      </c>
      <c r="BD214" s="139"/>
      <c r="BE214" s="139"/>
      <c r="BF214" s="139"/>
      <c r="BG214" s="139"/>
      <c r="BH214" s="139"/>
      <c r="BI214" s="139"/>
      <c r="BJ214" s="139"/>
      <c r="BK214" s="139"/>
      <c r="BL214" s="139"/>
      <c r="BM214" s="139"/>
      <c r="BN214" s="139"/>
      <c r="BO214" s="139"/>
      <c r="BP214" s="139"/>
      <c r="BQ214" s="139"/>
      <c r="BR214" s="139"/>
      <c r="BS214" s="139"/>
      <c r="BT214" s="139"/>
      <c r="BU214" s="139"/>
      <c r="BV214" s="139"/>
      <c r="BW214" s="139"/>
      <c r="BX214" s="139"/>
      <c r="BY214" s="139"/>
      <c r="BZ214" s="139"/>
      <c r="CA214" s="139"/>
      <c r="CB214" s="139"/>
      <c r="CC214" s="139"/>
      <c r="CD214" s="139"/>
      <c r="CE214" s="139"/>
      <c r="CF214" s="139"/>
      <c r="CG214" s="139"/>
      <c r="CH214" s="139"/>
      <c r="CI214" s="139"/>
      <c r="CJ214" s="139"/>
      <c r="CK214" s="139"/>
      <c r="CL214" s="139"/>
      <c r="CM214" s="139"/>
      <c r="CN214" s="139"/>
      <c r="CO214" s="139"/>
      <c r="CP214" s="139"/>
      <c r="CQ214" s="139"/>
      <c r="CR214" s="139"/>
      <c r="CS214" s="139"/>
      <c r="CT214" s="139"/>
      <c r="CU214" s="139"/>
      <c r="CV214" s="139"/>
      <c r="CW214" s="139"/>
      <c r="CX214" s="139"/>
      <c r="CY214" s="139"/>
      <c r="EW214" s="139"/>
      <c r="EX214" s="139"/>
      <c r="EY214" s="139"/>
      <c r="EZ214" s="139"/>
      <c r="FA214" s="139"/>
      <c r="FB214" s="139"/>
      <c r="FC214" s="139"/>
      <c r="FD214" s="139"/>
      <c r="FE214" s="139"/>
      <c r="FF214" s="139"/>
      <c r="FG214" s="139"/>
      <c r="FH214" s="139"/>
      <c r="FI214" s="139"/>
      <c r="FJ214" s="139"/>
      <c r="FK214" s="139"/>
      <c r="FL214" s="139"/>
      <c r="FM214" s="139"/>
      <c r="FN214" s="139"/>
      <c r="FO214" s="139"/>
      <c r="FP214" s="139"/>
      <c r="FQ214" s="139"/>
      <c r="FR214" s="139"/>
      <c r="FS214" s="139"/>
      <c r="FT214" s="139"/>
      <c r="FU214" s="139"/>
      <c r="FV214" s="139"/>
      <c r="FW214" s="139"/>
      <c r="FX214" s="139"/>
      <c r="FY214" s="139"/>
      <c r="FZ214" s="139"/>
      <c r="GA214" s="139"/>
      <c r="GB214" s="139"/>
      <c r="GC214" s="139"/>
      <c r="GD214" s="139"/>
      <c r="GE214" s="139"/>
      <c r="GF214" s="139"/>
      <c r="GG214" s="139"/>
      <c r="GH214" s="139"/>
      <c r="GI214" s="139"/>
      <c r="GJ214" s="139"/>
      <c r="GK214" s="139"/>
      <c r="GL214" s="139"/>
      <c r="GM214" s="139"/>
      <c r="GN214" s="139"/>
      <c r="GO214" s="139"/>
      <c r="GP214" s="139"/>
      <c r="GQ214" s="139"/>
      <c r="GR214" s="139"/>
      <c r="GS214" s="25"/>
    </row>
    <row r="215">
      <c r="B215" s="57" t="s">
        <v>4798</v>
      </c>
      <c r="BD215" s="139"/>
      <c r="BE215" s="139"/>
      <c r="BF215" s="25"/>
      <c r="BG215" s="25"/>
      <c r="BH215" s="25"/>
      <c r="BI215" s="25"/>
      <c r="BJ215" s="25"/>
      <c r="BK215" s="25"/>
      <c r="BL215" s="25"/>
      <c r="BM215" s="25"/>
      <c r="BN215" s="25"/>
      <c r="BO215" s="25"/>
      <c r="BP215" s="25"/>
      <c r="BQ215" s="25"/>
      <c r="BR215" s="25"/>
      <c r="BS215" s="25"/>
      <c r="BT215" s="139"/>
      <c r="BU215" s="139"/>
      <c r="BV215" s="25"/>
      <c r="BW215" s="25"/>
      <c r="BX215" s="25"/>
      <c r="BY215" s="25"/>
      <c r="BZ215" s="25"/>
      <c r="CA215" s="25"/>
      <c r="CB215" s="25"/>
      <c r="CC215" s="25"/>
      <c r="CD215" s="25"/>
      <c r="CE215" s="25"/>
      <c r="CF215" s="25"/>
      <c r="CG215" s="25"/>
      <c r="CH215" s="25"/>
      <c r="CI215" s="25"/>
      <c r="CJ215" s="139"/>
      <c r="CK215" s="139"/>
      <c r="CL215" s="25"/>
      <c r="CM215" s="25"/>
      <c r="CN215" s="25"/>
      <c r="CO215" s="25"/>
      <c r="CP215" s="25"/>
      <c r="CQ215" s="25"/>
      <c r="CR215" s="25"/>
      <c r="CS215" s="25"/>
      <c r="CT215" s="25"/>
      <c r="CU215" s="25"/>
      <c r="CV215" s="25"/>
      <c r="CW215" s="25"/>
      <c r="CX215" s="25"/>
      <c r="CY215" s="25"/>
      <c r="EW215" s="139"/>
      <c r="EX215" s="139"/>
      <c r="EY215" s="25"/>
      <c r="EZ215" s="25"/>
      <c r="FA215" s="25"/>
      <c r="FB215" s="25"/>
      <c r="FC215" s="25"/>
      <c r="FD215" s="25"/>
      <c r="FE215" s="25"/>
      <c r="FF215" s="25"/>
      <c r="FG215" s="25"/>
      <c r="FH215" s="25"/>
      <c r="FI215" s="25"/>
      <c r="FJ215" s="25"/>
      <c r="FK215" s="25"/>
      <c r="FL215" s="25"/>
      <c r="FM215" s="139"/>
      <c r="FN215" s="139"/>
      <c r="FO215" s="25"/>
      <c r="FP215" s="25"/>
      <c r="FQ215" s="25"/>
      <c r="FR215" s="25"/>
      <c r="FS215" s="25"/>
      <c r="FT215" s="25"/>
      <c r="FU215" s="25"/>
      <c r="FV215" s="25"/>
      <c r="FW215" s="25"/>
      <c r="FX215" s="25"/>
      <c r="FY215" s="25"/>
      <c r="FZ215" s="25"/>
      <c r="GA215" s="25"/>
      <c r="GB215" s="25"/>
      <c r="GC215" s="139"/>
      <c r="GD215" s="139"/>
      <c r="GE215" s="25"/>
      <c r="GF215" s="25"/>
      <c r="GG215" s="25"/>
      <c r="GH215" s="25"/>
      <c r="GI215" s="25"/>
      <c r="GJ215" s="25"/>
      <c r="GK215" s="25"/>
      <c r="GL215" s="25"/>
      <c r="GM215" s="25"/>
      <c r="GN215" s="25"/>
      <c r="GO215" s="25"/>
      <c r="GP215" s="25"/>
      <c r="GQ215" s="25"/>
      <c r="GR215" s="25"/>
      <c r="GS215" s="25"/>
    </row>
    <row r="216">
      <c r="B216" s="57" t="s">
        <v>4799</v>
      </c>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EW216" s="25"/>
      <c r="EX216" s="25"/>
      <c r="EY216" s="25"/>
      <c r="EZ216" s="25"/>
      <c r="FA216" s="25"/>
      <c r="FB216" s="25"/>
      <c r="FC216" s="25"/>
      <c r="FD216" s="25"/>
      <c r="FE216" s="25"/>
      <c r="FF216" s="25"/>
      <c r="FG216" s="25"/>
      <c r="FH216" s="25"/>
      <c r="FI216" s="25"/>
      <c r="FJ216" s="25"/>
      <c r="FK216" s="25"/>
      <c r="FL216" s="25"/>
      <c r="FM216" s="25"/>
      <c r="FN216" s="25"/>
      <c r="FO216" s="25"/>
      <c r="FP216" s="25"/>
      <c r="FQ216" s="25"/>
      <c r="FR216" s="25"/>
      <c r="FS216" s="25"/>
      <c r="FT216" s="25"/>
      <c r="FU216" s="25"/>
      <c r="FV216" s="25"/>
      <c r="FW216" s="25"/>
      <c r="FX216" s="25"/>
      <c r="FY216" s="25"/>
      <c r="FZ216" s="25"/>
      <c r="GA216" s="25"/>
      <c r="GB216" s="25"/>
      <c r="GC216" s="25"/>
      <c r="GD216" s="25"/>
      <c r="GE216" s="25"/>
      <c r="GF216" s="25"/>
      <c r="GG216" s="25"/>
      <c r="GH216" s="25"/>
      <c r="GI216" s="25"/>
      <c r="GJ216" s="25"/>
      <c r="GK216" s="25"/>
      <c r="GL216" s="25"/>
      <c r="GM216" s="25"/>
      <c r="GN216" s="25"/>
      <c r="GO216" s="25"/>
      <c r="GP216" s="25"/>
      <c r="GQ216" s="25"/>
      <c r="GR216" s="25"/>
      <c r="GS216" s="25"/>
    </row>
    <row r="217">
      <c r="B217" s="57" t="s">
        <v>4800</v>
      </c>
      <c r="BD217" s="139"/>
      <c r="BE217" s="139"/>
      <c r="BF217" s="139"/>
      <c r="BG217" s="25"/>
      <c r="BH217" s="25"/>
      <c r="BI217" s="25"/>
      <c r="BJ217" s="25"/>
      <c r="BK217" s="25"/>
      <c r="BL217" s="25"/>
      <c r="BM217" s="25"/>
      <c r="BN217" s="25"/>
      <c r="BO217" s="25"/>
      <c r="BP217" s="25"/>
      <c r="BQ217" s="25"/>
      <c r="BR217" s="25"/>
      <c r="BS217" s="25"/>
      <c r="BT217" s="139"/>
      <c r="BU217" s="139"/>
      <c r="BV217" s="139"/>
      <c r="BW217" s="25"/>
      <c r="BX217" s="25"/>
      <c r="BY217" s="25"/>
      <c r="BZ217" s="25"/>
      <c r="CA217" s="25"/>
      <c r="CB217" s="25"/>
      <c r="CC217" s="25"/>
      <c r="CD217" s="25"/>
      <c r="CE217" s="25"/>
      <c r="CF217" s="25"/>
      <c r="CG217" s="25"/>
      <c r="CH217" s="25"/>
      <c r="CI217" s="25"/>
      <c r="CJ217" s="139"/>
      <c r="CK217" s="139"/>
      <c r="CL217" s="139"/>
      <c r="CM217" s="25"/>
      <c r="CN217" s="25"/>
      <c r="CO217" s="25"/>
      <c r="CP217" s="25"/>
      <c r="CQ217" s="25"/>
      <c r="CR217" s="25"/>
      <c r="CS217" s="25"/>
      <c r="CT217" s="25"/>
      <c r="CU217" s="25"/>
      <c r="CV217" s="25"/>
      <c r="CW217" s="25"/>
      <c r="CX217" s="25"/>
      <c r="CY217" s="25"/>
      <c r="EW217" s="139"/>
      <c r="EX217" s="139"/>
      <c r="EY217" s="139"/>
      <c r="EZ217" s="25"/>
      <c r="FA217" s="25"/>
      <c r="FB217" s="25"/>
      <c r="FC217" s="25"/>
      <c r="FD217" s="25"/>
      <c r="FE217" s="25"/>
      <c r="FF217" s="25"/>
      <c r="FG217" s="25"/>
      <c r="FH217" s="25"/>
      <c r="FI217" s="25"/>
      <c r="FJ217" s="25"/>
      <c r="FK217" s="25"/>
      <c r="FL217" s="25"/>
      <c r="FM217" s="139"/>
      <c r="FN217" s="139"/>
      <c r="FO217" s="139"/>
      <c r="FP217" s="25"/>
      <c r="FQ217" s="25"/>
      <c r="FR217" s="25"/>
      <c r="FS217" s="25"/>
      <c r="FT217" s="25"/>
      <c r="FU217" s="25"/>
      <c r="FV217" s="25"/>
      <c r="FW217" s="25"/>
      <c r="FX217" s="25"/>
      <c r="FY217" s="25"/>
      <c r="FZ217" s="25"/>
      <c r="GA217" s="25"/>
      <c r="GB217" s="25"/>
      <c r="GC217" s="139"/>
      <c r="GD217" s="139"/>
      <c r="GE217" s="139"/>
      <c r="GF217" s="25"/>
      <c r="GG217" s="25"/>
      <c r="GH217" s="25"/>
      <c r="GI217" s="25"/>
      <c r="GJ217" s="25"/>
      <c r="GK217" s="25"/>
      <c r="GL217" s="25"/>
      <c r="GM217" s="25"/>
      <c r="GN217" s="25"/>
      <c r="GO217" s="25"/>
      <c r="GP217" s="25"/>
      <c r="GQ217" s="25"/>
      <c r="GR217" s="25"/>
      <c r="GS217" s="25"/>
    </row>
    <row r="218">
      <c r="B218" s="57" t="s">
        <v>4801</v>
      </c>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EW218" s="25"/>
      <c r="EX218" s="25"/>
      <c r="EY218" s="25"/>
      <c r="EZ218" s="25"/>
      <c r="FA218" s="25"/>
      <c r="FB218" s="25"/>
      <c r="FC218" s="25"/>
      <c r="FD218" s="25"/>
      <c r="FE218" s="25"/>
      <c r="FF218" s="25"/>
      <c r="FG218" s="25"/>
      <c r="FH218" s="25"/>
      <c r="FI218" s="25"/>
      <c r="FJ218" s="25"/>
      <c r="FK218" s="25"/>
      <c r="FL218" s="25"/>
      <c r="FM218" s="25"/>
      <c r="FN218" s="25"/>
      <c r="FO218" s="25"/>
      <c r="FP218" s="25"/>
      <c r="FQ218" s="25"/>
      <c r="FR218" s="25"/>
      <c r="FS218" s="25"/>
      <c r="FT218" s="25"/>
      <c r="FU218" s="25"/>
      <c r="FV218" s="25"/>
      <c r="FW218" s="25"/>
      <c r="FX218" s="25"/>
      <c r="FY218" s="25"/>
      <c r="FZ218" s="25"/>
      <c r="GA218" s="25"/>
      <c r="GB218" s="25"/>
      <c r="GC218" s="25"/>
      <c r="GD218" s="25"/>
      <c r="GE218" s="25"/>
      <c r="GF218" s="25"/>
      <c r="GG218" s="25"/>
      <c r="GH218" s="25"/>
      <c r="GI218" s="25"/>
      <c r="GJ218" s="25"/>
      <c r="GK218" s="25"/>
      <c r="GL218" s="25"/>
      <c r="GM218" s="25"/>
      <c r="GN218" s="25"/>
      <c r="GO218" s="25"/>
      <c r="GP218" s="25"/>
      <c r="GQ218" s="25"/>
      <c r="GR218" s="25"/>
      <c r="GS218" s="25"/>
    </row>
    <row r="219">
      <c r="B219" s="57" t="s">
        <v>4802</v>
      </c>
      <c r="BD219" s="139"/>
      <c r="BE219" s="139"/>
      <c r="BF219" s="139"/>
      <c r="BG219" s="139"/>
      <c r="BH219" s="139"/>
      <c r="BI219" s="139"/>
      <c r="BJ219" s="139"/>
      <c r="BK219" s="139"/>
      <c r="BL219" s="139"/>
      <c r="BM219" s="139"/>
      <c r="BN219" s="139"/>
      <c r="BO219" s="139"/>
      <c r="BP219" s="139"/>
      <c r="BQ219" s="139"/>
      <c r="BR219" s="139"/>
      <c r="BS219" s="139"/>
      <c r="BT219" s="139"/>
      <c r="BU219" s="139"/>
      <c r="BV219" s="139"/>
      <c r="BW219" s="139"/>
      <c r="BX219" s="139"/>
      <c r="BY219" s="139"/>
      <c r="BZ219" s="139"/>
      <c r="CA219" s="139"/>
      <c r="CB219" s="139"/>
      <c r="CC219" s="139"/>
      <c r="CD219" s="139"/>
      <c r="CE219" s="139"/>
      <c r="CF219" s="139"/>
      <c r="CG219" s="139"/>
      <c r="CH219" s="139"/>
      <c r="CI219" s="139"/>
      <c r="CJ219" s="139"/>
      <c r="CK219" s="139"/>
      <c r="CL219" s="139"/>
      <c r="CM219" s="139"/>
      <c r="CN219" s="139"/>
      <c r="CO219" s="139"/>
      <c r="CP219" s="139"/>
      <c r="CQ219" s="139"/>
      <c r="CR219" s="139"/>
      <c r="CS219" s="139"/>
      <c r="CT219" s="139"/>
      <c r="CU219" s="139"/>
      <c r="CV219" s="139"/>
      <c r="CW219" s="139"/>
      <c r="CX219" s="139"/>
      <c r="CY219" s="139"/>
      <c r="EW219" s="139"/>
      <c r="EX219" s="139"/>
      <c r="EY219" s="139"/>
      <c r="EZ219" s="139"/>
      <c r="FA219" s="139"/>
      <c r="FB219" s="139"/>
      <c r="FC219" s="139"/>
      <c r="FD219" s="139"/>
      <c r="FE219" s="139"/>
      <c r="FF219" s="139"/>
      <c r="FG219" s="139"/>
      <c r="FH219" s="139"/>
      <c r="FI219" s="139"/>
      <c r="FJ219" s="139"/>
      <c r="FK219" s="139"/>
      <c r="FL219" s="139"/>
      <c r="FM219" s="139"/>
      <c r="FN219" s="139"/>
      <c r="FO219" s="139"/>
      <c r="FP219" s="139"/>
      <c r="FQ219" s="139"/>
      <c r="FR219" s="139"/>
      <c r="FS219" s="139"/>
      <c r="FT219" s="139"/>
      <c r="FU219" s="139"/>
      <c r="FV219" s="139"/>
      <c r="FW219" s="139"/>
      <c r="FX219" s="139"/>
      <c r="FY219" s="139"/>
      <c r="FZ219" s="139"/>
      <c r="GA219" s="139"/>
      <c r="GB219" s="139"/>
      <c r="GC219" s="139"/>
      <c r="GD219" s="139"/>
      <c r="GE219" s="139"/>
      <c r="GF219" s="139"/>
      <c r="GG219" s="139"/>
      <c r="GH219" s="139"/>
      <c r="GI219" s="139"/>
      <c r="GJ219" s="139"/>
      <c r="GK219" s="139"/>
      <c r="GL219" s="139"/>
      <c r="GM219" s="139"/>
      <c r="GN219" s="139"/>
      <c r="GO219" s="139"/>
      <c r="GP219" s="139"/>
      <c r="GQ219" s="139"/>
      <c r="GR219" s="139"/>
      <c r="GS219" s="25"/>
    </row>
    <row r="220">
      <c r="B220" s="57" t="s">
        <v>4803</v>
      </c>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EW220" s="25"/>
      <c r="EX220" s="25"/>
      <c r="EY220" s="25"/>
      <c r="EZ220" s="25"/>
      <c r="FA220" s="25"/>
      <c r="FB220" s="25"/>
      <c r="FC220" s="25"/>
      <c r="FD220" s="25"/>
      <c r="FE220" s="25"/>
      <c r="FF220" s="25"/>
      <c r="FG220" s="25"/>
      <c r="FH220" s="25"/>
      <c r="FI220" s="25"/>
      <c r="FJ220" s="25"/>
      <c r="FK220" s="25"/>
      <c r="FL220" s="25"/>
      <c r="FM220" s="25"/>
      <c r="FN220" s="25"/>
      <c r="FO220" s="25"/>
      <c r="FP220" s="25"/>
      <c r="FQ220" s="25"/>
      <c r="FR220" s="25"/>
      <c r="FS220" s="25"/>
      <c r="FT220" s="25"/>
      <c r="FU220" s="25"/>
      <c r="FV220" s="25"/>
      <c r="FW220" s="25"/>
      <c r="FX220" s="25"/>
      <c r="FY220" s="25"/>
      <c r="FZ220" s="25"/>
      <c r="GA220" s="25"/>
      <c r="GB220" s="25"/>
      <c r="GC220" s="25"/>
      <c r="GD220" s="25"/>
      <c r="GE220" s="25"/>
      <c r="GF220" s="25"/>
      <c r="GG220" s="25"/>
      <c r="GH220" s="25"/>
      <c r="GI220" s="25"/>
      <c r="GJ220" s="25"/>
      <c r="GK220" s="25"/>
      <c r="GL220" s="25"/>
      <c r="GM220" s="25"/>
      <c r="GN220" s="25"/>
      <c r="GO220" s="25"/>
      <c r="GP220" s="25"/>
      <c r="GQ220" s="25"/>
      <c r="GR220" s="25"/>
      <c r="GS220" s="25"/>
    </row>
    <row r="221">
      <c r="B221" s="57" t="s">
        <v>4804</v>
      </c>
      <c r="BD221" s="139"/>
      <c r="BE221" s="139"/>
      <c r="BF221" s="139"/>
      <c r="BG221" s="139"/>
      <c r="BH221" s="139"/>
      <c r="BI221" s="139"/>
      <c r="BJ221" s="139"/>
      <c r="BK221" s="139"/>
      <c r="BL221" s="139"/>
      <c r="BM221" s="139"/>
      <c r="BN221" s="139"/>
      <c r="BO221" s="139"/>
      <c r="BP221" s="139"/>
      <c r="BQ221" s="139"/>
      <c r="BR221" s="139"/>
      <c r="BS221" s="139"/>
      <c r="BT221" s="139"/>
      <c r="BU221" s="139"/>
      <c r="BV221" s="139"/>
      <c r="BW221" s="139"/>
      <c r="BX221" s="139"/>
      <c r="BY221" s="139"/>
      <c r="BZ221" s="139"/>
      <c r="CA221" s="139"/>
      <c r="CB221" s="139"/>
      <c r="CC221" s="139"/>
      <c r="CD221" s="139"/>
      <c r="CE221" s="139"/>
      <c r="CF221" s="139"/>
      <c r="CG221" s="139"/>
      <c r="CH221" s="139"/>
      <c r="CI221" s="139"/>
      <c r="CJ221" s="139"/>
      <c r="CK221" s="139"/>
      <c r="CL221" s="139"/>
      <c r="CM221" s="139"/>
      <c r="CN221" s="139"/>
      <c r="CO221" s="139"/>
      <c r="CP221" s="139"/>
      <c r="CQ221" s="139"/>
      <c r="CR221" s="139"/>
      <c r="CS221" s="139"/>
      <c r="CT221" s="139"/>
      <c r="CU221" s="139"/>
      <c r="CV221" s="139"/>
      <c r="CW221" s="139"/>
      <c r="CX221" s="139"/>
      <c r="CY221" s="139"/>
      <c r="EW221" s="139"/>
      <c r="EX221" s="139"/>
      <c r="EY221" s="139"/>
      <c r="EZ221" s="139"/>
      <c r="FA221" s="139"/>
      <c r="FB221" s="139"/>
      <c r="FC221" s="139"/>
      <c r="FD221" s="139"/>
      <c r="FE221" s="139"/>
      <c r="FF221" s="139"/>
      <c r="FG221" s="139"/>
      <c r="FH221" s="139"/>
      <c r="FI221" s="139"/>
      <c r="FJ221" s="139"/>
      <c r="FK221" s="139"/>
      <c r="FL221" s="139"/>
      <c r="FM221" s="139"/>
      <c r="FN221" s="139"/>
      <c r="FO221" s="139"/>
      <c r="FP221" s="139"/>
      <c r="FQ221" s="139"/>
      <c r="FR221" s="139"/>
      <c r="FS221" s="139"/>
      <c r="FT221" s="139"/>
      <c r="FU221" s="139"/>
      <c r="FV221" s="139"/>
      <c r="FW221" s="139"/>
      <c r="FX221" s="139"/>
      <c r="FY221" s="139"/>
      <c r="FZ221" s="139"/>
      <c r="GA221" s="139"/>
      <c r="GB221" s="139"/>
      <c r="GC221" s="139"/>
      <c r="GD221" s="139"/>
      <c r="GE221" s="139"/>
      <c r="GF221" s="139"/>
      <c r="GG221" s="139"/>
      <c r="GH221" s="139"/>
      <c r="GI221" s="139"/>
      <c r="GJ221" s="139"/>
      <c r="GK221" s="139"/>
      <c r="GL221" s="139"/>
      <c r="GM221" s="139"/>
      <c r="GN221" s="139"/>
      <c r="GO221" s="139"/>
      <c r="GP221" s="139"/>
      <c r="GQ221" s="139"/>
      <c r="GR221" s="139"/>
      <c r="GS221" s="25"/>
    </row>
    <row r="222">
      <c r="B222" s="57" t="s">
        <v>4805</v>
      </c>
      <c r="BD222" s="139"/>
      <c r="BE222" s="139"/>
      <c r="BF222" s="139"/>
      <c r="BG222" s="139"/>
      <c r="BH222" s="25"/>
      <c r="BI222" s="25"/>
      <c r="BJ222" s="25"/>
      <c r="BK222" s="25"/>
      <c r="BL222" s="25"/>
      <c r="BM222" s="25"/>
      <c r="BN222" s="25"/>
      <c r="BO222" s="25"/>
      <c r="BP222" s="25"/>
      <c r="BQ222" s="25"/>
      <c r="BR222" s="25"/>
      <c r="BS222" s="25"/>
      <c r="BT222" s="139"/>
      <c r="BU222" s="139"/>
      <c r="BV222" s="139"/>
      <c r="BW222" s="139"/>
      <c r="BX222" s="25"/>
      <c r="BY222" s="25"/>
      <c r="BZ222" s="25"/>
      <c r="CA222" s="25"/>
      <c r="CB222" s="25"/>
      <c r="CC222" s="25"/>
      <c r="CD222" s="25"/>
      <c r="CE222" s="25"/>
      <c r="CF222" s="25"/>
      <c r="CG222" s="25"/>
      <c r="CH222" s="25"/>
      <c r="CI222" s="25"/>
      <c r="CJ222" s="139"/>
      <c r="CK222" s="139"/>
      <c r="CL222" s="139"/>
      <c r="CM222" s="139"/>
      <c r="CN222" s="25"/>
      <c r="CO222" s="25"/>
      <c r="CP222" s="25"/>
      <c r="CQ222" s="25"/>
      <c r="CR222" s="25"/>
      <c r="CS222" s="25"/>
      <c r="CT222" s="25"/>
      <c r="CU222" s="25"/>
      <c r="CV222" s="25"/>
      <c r="CW222" s="25"/>
      <c r="CX222" s="25"/>
      <c r="CY222" s="25"/>
      <c r="EW222" s="139"/>
      <c r="EX222" s="139"/>
      <c r="EY222" s="139"/>
      <c r="EZ222" s="139"/>
      <c r="FA222" s="25"/>
      <c r="FB222" s="25"/>
      <c r="FC222" s="25"/>
      <c r="FD222" s="25"/>
      <c r="FE222" s="25"/>
      <c r="FF222" s="25"/>
      <c r="FG222" s="25"/>
      <c r="FH222" s="25"/>
      <c r="FI222" s="25"/>
      <c r="FJ222" s="25"/>
      <c r="FK222" s="25"/>
      <c r="FL222" s="25"/>
      <c r="FM222" s="139"/>
      <c r="FN222" s="139"/>
      <c r="FO222" s="139"/>
      <c r="FP222" s="139"/>
      <c r="FQ222" s="25"/>
      <c r="FR222" s="25"/>
      <c r="FS222" s="25"/>
      <c r="FT222" s="25"/>
      <c r="FU222" s="25"/>
      <c r="FV222" s="25"/>
      <c r="FW222" s="25"/>
      <c r="FX222" s="25"/>
      <c r="FY222" s="25"/>
      <c r="FZ222" s="25"/>
      <c r="GA222" s="25"/>
      <c r="GB222" s="25"/>
      <c r="GC222" s="139"/>
      <c r="GD222" s="139"/>
      <c r="GE222" s="139"/>
      <c r="GF222" s="139"/>
      <c r="GG222" s="25"/>
      <c r="GH222" s="25"/>
      <c r="GI222" s="25"/>
      <c r="GJ222" s="25"/>
      <c r="GK222" s="25"/>
      <c r="GL222" s="25"/>
      <c r="GM222" s="25"/>
      <c r="GN222" s="25"/>
      <c r="GO222" s="25"/>
      <c r="GP222" s="25"/>
      <c r="GQ222" s="25"/>
      <c r="GR222" s="25"/>
      <c r="GS222" s="25"/>
    </row>
    <row r="223">
      <c r="B223" s="57" t="s">
        <v>4806</v>
      </c>
      <c r="BD223" s="139"/>
      <c r="BE223" s="139"/>
      <c r="BF223" s="139"/>
      <c r="BG223" s="139"/>
      <c r="BH223" s="139"/>
      <c r="BI223" s="139"/>
      <c r="BJ223" s="139"/>
      <c r="BK223" s="139"/>
      <c r="BL223" s="139"/>
      <c r="BM223" s="139"/>
      <c r="BN223" s="139"/>
      <c r="BO223" s="139"/>
      <c r="BP223" s="139"/>
      <c r="BQ223" s="139"/>
      <c r="BR223" s="139"/>
      <c r="BS223" s="139"/>
      <c r="BT223" s="139"/>
      <c r="BU223" s="139"/>
      <c r="BV223" s="139"/>
      <c r="BW223" s="139"/>
      <c r="BX223" s="139"/>
      <c r="BY223" s="139"/>
      <c r="BZ223" s="139"/>
      <c r="CA223" s="139"/>
      <c r="CB223" s="139"/>
      <c r="CC223" s="139"/>
      <c r="CD223" s="139"/>
      <c r="CE223" s="139"/>
      <c r="CF223" s="139"/>
      <c r="CG223" s="139"/>
      <c r="CH223" s="139"/>
      <c r="CI223" s="139"/>
      <c r="CJ223" s="139"/>
      <c r="CK223" s="139"/>
      <c r="CL223" s="139"/>
      <c r="CM223" s="139"/>
      <c r="CN223" s="139"/>
      <c r="CO223" s="139"/>
      <c r="CP223" s="139"/>
      <c r="CQ223" s="139"/>
      <c r="CR223" s="139"/>
      <c r="CS223" s="139"/>
      <c r="CT223" s="139"/>
      <c r="CU223" s="139"/>
      <c r="CV223" s="139"/>
      <c r="CW223" s="139"/>
      <c r="CX223" s="139"/>
      <c r="CY223" s="139"/>
      <c r="EW223" s="139"/>
      <c r="EX223" s="139"/>
      <c r="EY223" s="139"/>
      <c r="EZ223" s="139"/>
      <c r="FA223" s="139"/>
      <c r="FB223" s="139"/>
      <c r="FC223" s="139"/>
      <c r="FD223" s="139"/>
      <c r="FE223" s="139"/>
      <c r="FF223" s="139"/>
      <c r="FG223" s="139"/>
      <c r="FH223" s="139"/>
      <c r="FI223" s="139"/>
      <c r="FJ223" s="139"/>
      <c r="FK223" s="139"/>
      <c r="FL223" s="139"/>
      <c r="FM223" s="139"/>
      <c r="FN223" s="139"/>
      <c r="FO223" s="139"/>
      <c r="FP223" s="139"/>
      <c r="FQ223" s="139"/>
      <c r="FR223" s="139"/>
      <c r="FS223" s="139"/>
      <c r="FT223" s="139"/>
      <c r="FU223" s="139"/>
      <c r="FV223" s="139"/>
      <c r="FW223" s="139"/>
      <c r="FX223" s="139"/>
      <c r="FY223" s="139"/>
      <c r="FZ223" s="139"/>
      <c r="GA223" s="139"/>
      <c r="GB223" s="139"/>
      <c r="GC223" s="139"/>
      <c r="GD223" s="139"/>
      <c r="GE223" s="139"/>
      <c r="GF223" s="139"/>
      <c r="GG223" s="139"/>
      <c r="GH223" s="139"/>
      <c r="GI223" s="139"/>
      <c r="GJ223" s="139"/>
      <c r="GK223" s="139"/>
      <c r="GL223" s="139"/>
      <c r="GM223" s="139"/>
      <c r="GN223" s="139"/>
      <c r="GO223" s="139"/>
      <c r="GP223" s="139"/>
      <c r="GQ223" s="139"/>
      <c r="GR223" s="139"/>
      <c r="GS223" s="25"/>
    </row>
    <row r="224">
      <c r="B224" s="57" t="s">
        <v>4807</v>
      </c>
      <c r="BD224" s="139"/>
      <c r="BE224" s="139"/>
      <c r="BF224" s="139"/>
      <c r="BG224" s="139"/>
      <c r="BH224" s="139"/>
      <c r="BI224" s="139"/>
      <c r="BJ224" s="139"/>
      <c r="BK224" s="139"/>
      <c r="BL224" s="139"/>
      <c r="BM224" s="139"/>
      <c r="BN224" s="139"/>
      <c r="BO224" s="139"/>
      <c r="BP224" s="139"/>
      <c r="BQ224" s="139"/>
      <c r="BR224" s="139"/>
      <c r="BS224" s="139"/>
      <c r="BT224" s="139"/>
      <c r="BU224" s="139"/>
      <c r="BV224" s="139"/>
      <c r="BW224" s="139"/>
      <c r="BX224" s="139"/>
      <c r="BY224" s="139"/>
      <c r="BZ224" s="139"/>
      <c r="CA224" s="139"/>
      <c r="CB224" s="139"/>
      <c r="CC224" s="139"/>
      <c r="CD224" s="139"/>
      <c r="CE224" s="139"/>
      <c r="CF224" s="139"/>
      <c r="CG224" s="139"/>
      <c r="CH224" s="139"/>
      <c r="CI224" s="139"/>
      <c r="CJ224" s="139"/>
      <c r="CK224" s="139"/>
      <c r="CL224" s="139"/>
      <c r="CM224" s="139"/>
      <c r="CN224" s="139"/>
      <c r="CO224" s="139"/>
      <c r="CP224" s="139"/>
      <c r="CQ224" s="139"/>
      <c r="CR224" s="139"/>
      <c r="CS224" s="139"/>
      <c r="CT224" s="139"/>
      <c r="CU224" s="139"/>
      <c r="CV224" s="139"/>
      <c r="CW224" s="139"/>
      <c r="CX224" s="139"/>
      <c r="CY224" s="139"/>
      <c r="EW224" s="139"/>
      <c r="EX224" s="139"/>
      <c r="EY224" s="139"/>
      <c r="EZ224" s="139"/>
      <c r="FA224" s="139"/>
      <c r="FB224" s="139"/>
      <c r="FC224" s="139"/>
      <c r="FD224" s="139"/>
      <c r="FE224" s="139"/>
      <c r="FF224" s="139"/>
      <c r="FG224" s="139"/>
      <c r="FH224" s="139"/>
      <c r="FI224" s="139"/>
      <c r="FJ224" s="139"/>
      <c r="FK224" s="139"/>
      <c r="FL224" s="139"/>
      <c r="FM224" s="139"/>
      <c r="FN224" s="139"/>
      <c r="FO224" s="139"/>
      <c r="FP224" s="139"/>
      <c r="FQ224" s="139"/>
      <c r="FR224" s="139"/>
      <c r="FS224" s="139"/>
      <c r="FT224" s="139"/>
      <c r="FU224" s="139"/>
      <c r="FV224" s="139"/>
      <c r="FW224" s="139"/>
      <c r="FX224" s="139"/>
      <c r="FY224" s="139"/>
      <c r="FZ224" s="139"/>
      <c r="GA224" s="139"/>
      <c r="GB224" s="139"/>
      <c r="GC224" s="139"/>
      <c r="GD224" s="139"/>
      <c r="GE224" s="139"/>
      <c r="GF224" s="139"/>
      <c r="GG224" s="139"/>
      <c r="GH224" s="139"/>
      <c r="GI224" s="139"/>
      <c r="GJ224" s="139"/>
      <c r="GK224" s="139"/>
      <c r="GL224" s="139"/>
      <c r="GM224" s="139"/>
      <c r="GN224" s="139"/>
      <c r="GO224" s="139"/>
      <c r="GP224" s="139"/>
      <c r="GQ224" s="139"/>
      <c r="GR224" s="139"/>
      <c r="GS224" s="25"/>
    </row>
    <row r="225">
      <c r="B225" s="57" t="s">
        <v>4808</v>
      </c>
      <c r="BD225" s="139"/>
      <c r="BE225" s="139"/>
      <c r="BF225" s="139"/>
      <c r="BG225" s="139"/>
      <c r="BH225" s="139"/>
      <c r="BI225" s="139"/>
      <c r="BJ225" s="139"/>
      <c r="BK225" s="139"/>
      <c r="BL225" s="139"/>
      <c r="BM225" s="139"/>
      <c r="BN225" s="139"/>
      <c r="BO225" s="139"/>
      <c r="BP225" s="139"/>
      <c r="BQ225" s="139"/>
      <c r="BR225" s="139"/>
      <c r="BS225" s="139"/>
      <c r="BT225" s="139"/>
      <c r="BU225" s="139"/>
      <c r="BV225" s="139"/>
      <c r="BW225" s="139"/>
      <c r="BX225" s="139"/>
      <c r="BY225" s="139"/>
      <c r="BZ225" s="139"/>
      <c r="CA225" s="139"/>
      <c r="CB225" s="139"/>
      <c r="CC225" s="139"/>
      <c r="CD225" s="139"/>
      <c r="CE225" s="139"/>
      <c r="CF225" s="139"/>
      <c r="CG225" s="139"/>
      <c r="CH225" s="139"/>
      <c r="CI225" s="139"/>
      <c r="CJ225" s="139"/>
      <c r="CK225" s="139"/>
      <c r="CL225" s="139"/>
      <c r="CM225" s="139"/>
      <c r="CN225" s="139"/>
      <c r="CO225" s="139"/>
      <c r="CP225" s="139"/>
      <c r="CQ225" s="139"/>
      <c r="CR225" s="139"/>
      <c r="CS225" s="139"/>
      <c r="CT225" s="139"/>
      <c r="CU225" s="139"/>
      <c r="CV225" s="139"/>
      <c r="CW225" s="139"/>
      <c r="CX225" s="139"/>
      <c r="CY225" s="139"/>
      <c r="EW225" s="139"/>
      <c r="EX225" s="139"/>
      <c r="EY225" s="139"/>
      <c r="EZ225" s="139"/>
      <c r="FA225" s="139"/>
      <c r="FB225" s="139"/>
      <c r="FC225" s="139"/>
      <c r="FD225" s="139"/>
      <c r="FE225" s="139"/>
      <c r="FF225" s="139"/>
      <c r="FG225" s="139"/>
      <c r="FH225" s="139"/>
      <c r="FI225" s="139"/>
      <c r="FJ225" s="139"/>
      <c r="FK225" s="139"/>
      <c r="FL225" s="139"/>
      <c r="FM225" s="139"/>
      <c r="FN225" s="139"/>
      <c r="FO225" s="139"/>
      <c r="FP225" s="139"/>
      <c r="FQ225" s="139"/>
      <c r="FR225" s="139"/>
      <c r="FS225" s="139"/>
      <c r="FT225" s="139"/>
      <c r="FU225" s="139"/>
      <c r="FV225" s="139"/>
      <c r="FW225" s="139"/>
      <c r="FX225" s="139"/>
      <c r="FY225" s="139"/>
      <c r="FZ225" s="139"/>
      <c r="GA225" s="139"/>
      <c r="GB225" s="139"/>
      <c r="GC225" s="139"/>
      <c r="GD225" s="139"/>
      <c r="GE225" s="139"/>
      <c r="GF225" s="139"/>
      <c r="GG225" s="139"/>
      <c r="GH225" s="139"/>
      <c r="GI225" s="139"/>
      <c r="GJ225" s="139"/>
      <c r="GK225" s="139"/>
      <c r="GL225" s="139"/>
      <c r="GM225" s="139"/>
      <c r="GN225" s="139"/>
      <c r="GO225" s="139"/>
      <c r="GP225" s="139"/>
      <c r="GQ225" s="139"/>
      <c r="GR225" s="139"/>
      <c r="GS225" s="25"/>
    </row>
    <row r="226">
      <c r="B226" s="57" t="s">
        <v>4809</v>
      </c>
      <c r="BD226" s="139"/>
      <c r="BE226" s="139"/>
      <c r="BF226" s="139"/>
      <c r="BG226" s="139"/>
      <c r="BH226" s="139"/>
      <c r="BI226" s="139"/>
      <c r="BJ226" s="139"/>
      <c r="BK226" s="139"/>
      <c r="BL226" s="139"/>
      <c r="BM226" s="139"/>
      <c r="BN226" s="139"/>
      <c r="BO226" s="139"/>
      <c r="BP226" s="139"/>
      <c r="BQ226" s="139"/>
      <c r="BR226" s="139"/>
      <c r="BS226" s="139"/>
      <c r="BT226" s="139"/>
      <c r="BU226" s="139"/>
      <c r="BV226" s="139"/>
      <c r="BW226" s="139"/>
      <c r="BX226" s="139"/>
      <c r="BY226" s="139"/>
      <c r="BZ226" s="139"/>
      <c r="CA226" s="139"/>
      <c r="CB226" s="139"/>
      <c r="CC226" s="139"/>
      <c r="CD226" s="139"/>
      <c r="CE226" s="139"/>
      <c r="CF226" s="139"/>
      <c r="CG226" s="139"/>
      <c r="CH226" s="139"/>
      <c r="CI226" s="139"/>
      <c r="CJ226" s="139"/>
      <c r="CK226" s="139"/>
      <c r="CL226" s="139"/>
      <c r="CM226" s="139"/>
      <c r="CN226" s="139"/>
      <c r="CO226" s="139"/>
      <c r="CP226" s="139"/>
      <c r="CQ226" s="139"/>
      <c r="CR226" s="139"/>
      <c r="CS226" s="139"/>
      <c r="CT226" s="139"/>
      <c r="CU226" s="139"/>
      <c r="CV226" s="139"/>
      <c r="CW226" s="139"/>
      <c r="CX226" s="139"/>
      <c r="CY226" s="139"/>
      <c r="EW226" s="139"/>
      <c r="EX226" s="139"/>
      <c r="EY226" s="139"/>
      <c r="EZ226" s="139"/>
      <c r="FA226" s="139"/>
      <c r="FB226" s="139"/>
      <c r="FC226" s="139"/>
      <c r="FD226" s="139"/>
      <c r="FE226" s="139"/>
      <c r="FF226" s="139"/>
      <c r="FG226" s="139"/>
      <c r="FH226" s="139"/>
      <c r="FI226" s="139"/>
      <c r="FJ226" s="139"/>
      <c r="FK226" s="139"/>
      <c r="FL226" s="139"/>
      <c r="FM226" s="139"/>
      <c r="FN226" s="139"/>
      <c r="FO226" s="139"/>
      <c r="FP226" s="139"/>
      <c r="FQ226" s="139"/>
      <c r="FR226" s="139"/>
      <c r="FS226" s="139"/>
      <c r="FT226" s="139"/>
      <c r="FU226" s="139"/>
      <c r="FV226" s="139"/>
      <c r="FW226" s="139"/>
      <c r="FX226" s="139"/>
      <c r="FY226" s="139"/>
      <c r="FZ226" s="139"/>
      <c r="GA226" s="139"/>
      <c r="GB226" s="139"/>
      <c r="GC226" s="139"/>
      <c r="GD226" s="139"/>
      <c r="GE226" s="139"/>
      <c r="GF226" s="139"/>
      <c r="GG226" s="139"/>
      <c r="GH226" s="139"/>
      <c r="GI226" s="139"/>
      <c r="GJ226" s="139"/>
      <c r="GK226" s="139"/>
      <c r="GL226" s="139"/>
      <c r="GM226" s="139"/>
      <c r="GN226" s="139"/>
      <c r="GO226" s="139"/>
      <c r="GP226" s="139"/>
      <c r="GQ226" s="139"/>
      <c r="GR226" s="139"/>
      <c r="GS226" s="25"/>
    </row>
    <row r="227">
      <c r="B227" s="57" t="s">
        <v>4810</v>
      </c>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EW227" s="25"/>
      <c r="EX227" s="25"/>
      <c r="EY227" s="25"/>
      <c r="EZ227" s="25"/>
      <c r="FA227" s="25"/>
      <c r="FB227" s="25"/>
      <c r="FC227" s="25"/>
      <c r="FD227" s="25"/>
      <c r="FE227" s="25"/>
      <c r="FF227" s="25"/>
      <c r="FG227" s="25"/>
      <c r="FH227" s="25"/>
      <c r="FI227" s="25"/>
      <c r="FJ227" s="25"/>
      <c r="FK227" s="25"/>
      <c r="FL227" s="25"/>
      <c r="FM227" s="25"/>
      <c r="FN227" s="25"/>
      <c r="FO227" s="25"/>
      <c r="FP227" s="25"/>
      <c r="FQ227" s="25"/>
      <c r="FR227" s="25"/>
      <c r="FS227" s="25"/>
      <c r="FT227" s="25"/>
      <c r="FU227" s="25"/>
      <c r="FV227" s="25"/>
      <c r="FW227" s="25"/>
      <c r="FX227" s="25"/>
      <c r="FY227" s="25"/>
      <c r="FZ227" s="25"/>
      <c r="GA227" s="25"/>
      <c r="GB227" s="25"/>
      <c r="GC227" s="25"/>
      <c r="GD227" s="25"/>
      <c r="GE227" s="25"/>
      <c r="GF227" s="25"/>
      <c r="GG227" s="25"/>
      <c r="GH227" s="25"/>
      <c r="GI227" s="25"/>
      <c r="GJ227" s="25"/>
      <c r="GK227" s="25"/>
      <c r="GL227" s="25"/>
      <c r="GM227" s="25"/>
      <c r="GN227" s="25"/>
      <c r="GO227" s="25"/>
      <c r="GP227" s="25"/>
      <c r="GQ227" s="25"/>
      <c r="GR227" s="25"/>
      <c r="GS227" s="25"/>
    </row>
    <row r="228">
      <c r="B228" s="57" t="s">
        <v>4811</v>
      </c>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EW228" s="25"/>
      <c r="EX228" s="25"/>
      <c r="EY228" s="25"/>
      <c r="EZ228" s="25"/>
      <c r="FA228" s="25"/>
      <c r="FB228" s="25"/>
      <c r="FC228" s="25"/>
      <c r="FD228" s="25"/>
      <c r="FE228" s="25"/>
      <c r="FF228" s="25"/>
      <c r="FG228" s="25"/>
      <c r="FH228" s="25"/>
      <c r="FI228" s="25"/>
      <c r="FJ228" s="25"/>
      <c r="FK228" s="25"/>
      <c r="FL228" s="25"/>
      <c r="FM228" s="25"/>
      <c r="FN228" s="25"/>
      <c r="FO228" s="25"/>
      <c r="FP228" s="25"/>
      <c r="FQ228" s="25"/>
      <c r="FR228" s="25"/>
      <c r="FS228" s="25"/>
      <c r="FT228" s="25"/>
      <c r="FU228" s="25"/>
      <c r="FV228" s="25"/>
      <c r="FW228" s="25"/>
      <c r="FX228" s="25"/>
      <c r="FY228" s="25"/>
      <c r="FZ228" s="25"/>
      <c r="GA228" s="25"/>
      <c r="GB228" s="25"/>
      <c r="GC228" s="25"/>
      <c r="GD228" s="25"/>
      <c r="GE228" s="25"/>
      <c r="GF228" s="25"/>
      <c r="GG228" s="25"/>
      <c r="GH228" s="25"/>
      <c r="GI228" s="25"/>
      <c r="GJ228" s="25"/>
      <c r="GK228" s="25"/>
      <c r="GL228" s="25"/>
      <c r="GM228" s="25"/>
      <c r="GN228" s="25"/>
      <c r="GO228" s="25"/>
      <c r="GP228" s="25"/>
      <c r="GQ228" s="25"/>
      <c r="GR228" s="25"/>
      <c r="GS228" s="25"/>
    </row>
    <row r="229">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EW229" s="25"/>
      <c r="EX229" s="25"/>
      <c r="EY229" s="25"/>
      <c r="EZ229" s="25"/>
      <c r="FA229" s="25"/>
      <c r="FB229" s="25"/>
      <c r="FC229" s="25"/>
      <c r="FD229" s="25"/>
      <c r="FE229" s="25"/>
      <c r="FF229" s="25"/>
      <c r="FG229" s="25"/>
      <c r="FH229" s="25"/>
      <c r="FI229" s="25"/>
      <c r="FJ229" s="25"/>
      <c r="FK229" s="25"/>
      <c r="FL229" s="25"/>
      <c r="FM229" s="25"/>
      <c r="FN229" s="25"/>
      <c r="FO229" s="25"/>
      <c r="FP229" s="25"/>
      <c r="FQ229" s="25"/>
      <c r="FR229" s="25"/>
      <c r="FS229" s="25"/>
      <c r="FT229" s="25"/>
      <c r="FU229" s="25"/>
      <c r="FV229" s="25"/>
      <c r="FW229" s="25"/>
      <c r="FX229" s="25"/>
      <c r="FY229" s="25"/>
      <c r="FZ229" s="25"/>
      <c r="GA229" s="25"/>
      <c r="GB229" s="25"/>
      <c r="GC229" s="25"/>
      <c r="GD229" s="25"/>
      <c r="GE229" s="25"/>
      <c r="GF229" s="25"/>
      <c r="GG229" s="25"/>
      <c r="GH229" s="25"/>
      <c r="GI229" s="25"/>
      <c r="GJ229" s="25"/>
      <c r="GK229" s="25"/>
      <c r="GL229" s="25"/>
      <c r="GM229" s="25"/>
      <c r="GN229" s="25"/>
      <c r="GO229" s="25"/>
      <c r="GP229" s="25"/>
      <c r="GQ229" s="25"/>
      <c r="GR229" s="25"/>
      <c r="GS229" s="25"/>
    </row>
    <row r="230">
      <c r="B230" s="57" t="s">
        <v>4812</v>
      </c>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EW230" s="25"/>
      <c r="EX230" s="25"/>
      <c r="EY230" s="25"/>
      <c r="EZ230" s="25"/>
      <c r="FA230" s="25"/>
      <c r="FB230" s="25"/>
      <c r="FC230" s="25"/>
      <c r="FD230" s="25"/>
      <c r="FE230" s="25"/>
      <c r="FF230" s="25"/>
      <c r="FG230" s="25"/>
      <c r="FH230" s="25"/>
      <c r="FI230" s="25"/>
      <c r="FJ230" s="25"/>
      <c r="FK230" s="25"/>
      <c r="FL230" s="25"/>
      <c r="FM230" s="25"/>
      <c r="FN230" s="25"/>
      <c r="FO230" s="25"/>
      <c r="FP230" s="25"/>
      <c r="FQ230" s="25"/>
      <c r="FR230" s="25"/>
      <c r="FS230" s="25"/>
      <c r="FT230" s="25"/>
      <c r="FU230" s="25"/>
      <c r="FV230" s="25"/>
      <c r="FW230" s="25"/>
      <c r="FX230" s="25"/>
      <c r="FY230" s="25"/>
      <c r="FZ230" s="25"/>
      <c r="GA230" s="25"/>
      <c r="GB230" s="25"/>
      <c r="GC230" s="25"/>
      <c r="GD230" s="25"/>
      <c r="GE230" s="25"/>
      <c r="GF230" s="25"/>
      <c r="GG230" s="25"/>
      <c r="GH230" s="25"/>
      <c r="GI230" s="25"/>
      <c r="GJ230" s="25"/>
      <c r="GK230" s="25"/>
      <c r="GL230" s="25"/>
      <c r="GM230" s="25"/>
      <c r="GN230" s="25"/>
      <c r="GO230" s="25"/>
      <c r="GP230" s="25"/>
      <c r="GQ230" s="25"/>
      <c r="GR230" s="25"/>
      <c r="GS230" s="25"/>
    </row>
    <row r="231">
      <c r="B231" s="57" t="s">
        <v>4813</v>
      </c>
      <c r="BD231" s="139"/>
      <c r="BE231" s="139"/>
      <c r="BF231" s="139"/>
      <c r="BG231" s="139"/>
      <c r="BH231" s="139"/>
      <c r="BI231" s="139"/>
      <c r="BJ231" s="139"/>
      <c r="BK231" s="139"/>
      <c r="BL231" s="139"/>
      <c r="BM231" s="139"/>
      <c r="BN231" s="139"/>
      <c r="BO231" s="139"/>
      <c r="BP231" s="139"/>
      <c r="BQ231" s="139"/>
      <c r="BR231" s="139"/>
      <c r="BS231" s="139"/>
      <c r="BT231" s="139"/>
      <c r="BU231" s="139"/>
      <c r="BV231" s="139"/>
      <c r="BW231" s="139"/>
      <c r="BX231" s="139"/>
      <c r="BY231" s="139"/>
      <c r="BZ231" s="139"/>
      <c r="CA231" s="139"/>
      <c r="CB231" s="139"/>
      <c r="CC231" s="139"/>
      <c r="CD231" s="139"/>
      <c r="CE231" s="139"/>
      <c r="CF231" s="139"/>
      <c r="CG231" s="139"/>
      <c r="CH231" s="139"/>
      <c r="CI231" s="139"/>
      <c r="CJ231" s="139"/>
      <c r="CK231" s="139"/>
      <c r="CL231" s="139"/>
      <c r="CM231" s="139"/>
      <c r="CN231" s="139"/>
      <c r="CO231" s="139"/>
      <c r="CP231" s="139"/>
      <c r="CQ231" s="139"/>
      <c r="CR231" s="139"/>
      <c r="CS231" s="139"/>
      <c r="CT231" s="139"/>
      <c r="CU231" s="139"/>
      <c r="CV231" s="139"/>
      <c r="CW231" s="139"/>
      <c r="CX231" s="139"/>
      <c r="CY231" s="139"/>
      <c r="EW231" s="139"/>
      <c r="EX231" s="139"/>
      <c r="EY231" s="139"/>
      <c r="EZ231" s="139"/>
      <c r="FA231" s="139"/>
      <c r="FB231" s="139"/>
      <c r="FC231" s="139"/>
      <c r="FD231" s="139"/>
      <c r="FE231" s="139"/>
      <c r="FF231" s="139"/>
      <c r="FG231" s="139"/>
      <c r="FH231" s="139"/>
      <c r="FI231" s="139"/>
      <c r="FJ231" s="139"/>
      <c r="FK231" s="139"/>
      <c r="FL231" s="139"/>
      <c r="FM231" s="139"/>
      <c r="FN231" s="139"/>
      <c r="FO231" s="139"/>
      <c r="FP231" s="139"/>
      <c r="FQ231" s="139"/>
      <c r="FR231" s="139"/>
      <c r="FS231" s="139"/>
      <c r="FT231" s="139"/>
      <c r="FU231" s="139"/>
      <c r="FV231" s="139"/>
      <c r="FW231" s="139"/>
      <c r="FX231" s="139"/>
      <c r="FY231" s="139"/>
      <c r="FZ231" s="139"/>
      <c r="GA231" s="139"/>
      <c r="GB231" s="139"/>
      <c r="GC231" s="139"/>
      <c r="GD231" s="139"/>
      <c r="GE231" s="139"/>
      <c r="GF231" s="139"/>
      <c r="GG231" s="139"/>
      <c r="GH231" s="139"/>
      <c r="GI231" s="139"/>
      <c r="GJ231" s="139"/>
      <c r="GK231" s="139"/>
      <c r="GL231" s="139"/>
      <c r="GM231" s="139"/>
      <c r="GN231" s="139"/>
      <c r="GO231" s="139"/>
      <c r="GP231" s="139"/>
      <c r="GQ231" s="139"/>
      <c r="GR231" s="139"/>
      <c r="GS231" s="25"/>
    </row>
    <row r="232">
      <c r="B232" s="57" t="s">
        <v>4814</v>
      </c>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EW232" s="25"/>
      <c r="EX232" s="25"/>
      <c r="EY232" s="25"/>
      <c r="EZ232" s="25"/>
      <c r="FA232" s="25"/>
      <c r="FB232" s="25"/>
      <c r="FC232" s="25"/>
      <c r="FD232" s="25"/>
      <c r="FE232" s="25"/>
      <c r="FF232" s="25"/>
      <c r="FG232" s="25"/>
      <c r="FH232" s="25"/>
      <c r="FI232" s="25"/>
      <c r="FJ232" s="25"/>
      <c r="FK232" s="25"/>
      <c r="FL232" s="25"/>
      <c r="FM232" s="25"/>
      <c r="FN232" s="25"/>
      <c r="FO232" s="25"/>
      <c r="FP232" s="25"/>
      <c r="FQ232" s="25"/>
      <c r="FR232" s="25"/>
      <c r="FS232" s="25"/>
      <c r="FT232" s="25"/>
      <c r="FU232" s="25"/>
      <c r="FV232" s="25"/>
      <c r="FW232" s="25"/>
      <c r="FX232" s="25"/>
      <c r="FY232" s="25"/>
      <c r="FZ232" s="25"/>
      <c r="GA232" s="25"/>
      <c r="GB232" s="25"/>
      <c r="GC232" s="25"/>
      <c r="GD232" s="25"/>
      <c r="GE232" s="25"/>
      <c r="GF232" s="25"/>
      <c r="GG232" s="25"/>
      <c r="GH232" s="25"/>
      <c r="GI232" s="25"/>
      <c r="GJ232" s="25"/>
      <c r="GK232" s="25"/>
      <c r="GL232" s="25"/>
      <c r="GM232" s="25"/>
      <c r="GN232" s="25"/>
      <c r="GO232" s="25"/>
      <c r="GP232" s="25"/>
      <c r="GQ232" s="25"/>
      <c r="GR232" s="25"/>
      <c r="GS232" s="25"/>
    </row>
    <row r="233">
      <c r="B233" s="57" t="s">
        <v>4815</v>
      </c>
      <c r="BD233" s="139"/>
      <c r="BE233" s="139"/>
      <c r="BF233" s="139"/>
      <c r="BG233" s="139"/>
      <c r="BH233" s="139"/>
      <c r="BI233" s="139"/>
      <c r="BJ233" s="139"/>
      <c r="BK233" s="139"/>
      <c r="BL233" s="139"/>
      <c r="BM233" s="139"/>
      <c r="BN233" s="139"/>
      <c r="BO233" s="139"/>
      <c r="BP233" s="139"/>
      <c r="BQ233" s="139"/>
      <c r="BR233" s="139"/>
      <c r="BS233" s="139"/>
      <c r="BT233" s="139"/>
      <c r="BU233" s="139"/>
      <c r="BV233" s="139"/>
      <c r="BW233" s="139"/>
      <c r="BX233" s="139"/>
      <c r="BY233" s="139"/>
      <c r="BZ233" s="139"/>
      <c r="CA233" s="139"/>
      <c r="CB233" s="139"/>
      <c r="CC233" s="139"/>
      <c r="CD233" s="139"/>
      <c r="CE233" s="139"/>
      <c r="CF233" s="139"/>
      <c r="CG233" s="139"/>
      <c r="CH233" s="139"/>
      <c r="CI233" s="139"/>
      <c r="CJ233" s="139"/>
      <c r="CK233" s="139"/>
      <c r="CL233" s="139"/>
      <c r="CM233" s="139"/>
      <c r="CN233" s="139"/>
      <c r="CO233" s="139"/>
      <c r="CP233" s="139"/>
      <c r="CQ233" s="139"/>
      <c r="CR233" s="139"/>
      <c r="CS233" s="139"/>
      <c r="CT233" s="139"/>
      <c r="CU233" s="139"/>
      <c r="CV233" s="139"/>
      <c r="CW233" s="139"/>
      <c r="CX233" s="139"/>
      <c r="CY233" s="139"/>
      <c r="EW233" s="139"/>
      <c r="EX233" s="139"/>
      <c r="EY233" s="139"/>
      <c r="EZ233" s="139"/>
      <c r="FA233" s="139"/>
      <c r="FB233" s="139"/>
      <c r="FC233" s="139"/>
      <c r="FD233" s="139"/>
      <c r="FE233" s="139"/>
      <c r="FF233" s="139"/>
      <c r="FG233" s="139"/>
      <c r="FH233" s="139"/>
      <c r="FI233" s="139"/>
      <c r="FJ233" s="139"/>
      <c r="FK233" s="139"/>
      <c r="FL233" s="139"/>
      <c r="FM233" s="139"/>
      <c r="FN233" s="139"/>
      <c r="FO233" s="139"/>
      <c r="FP233" s="139"/>
      <c r="FQ233" s="139"/>
      <c r="FR233" s="139"/>
      <c r="FS233" s="139"/>
      <c r="FT233" s="139"/>
      <c r="FU233" s="139"/>
      <c r="FV233" s="139"/>
      <c r="FW233" s="139"/>
      <c r="FX233" s="139"/>
      <c r="FY233" s="139"/>
      <c r="FZ233" s="139"/>
      <c r="GA233" s="139"/>
      <c r="GB233" s="139"/>
      <c r="GC233" s="139"/>
      <c r="GD233" s="139"/>
      <c r="GE233" s="139"/>
      <c r="GF233" s="139"/>
      <c r="GG233" s="139"/>
      <c r="GH233" s="139"/>
      <c r="GI233" s="139"/>
      <c r="GJ233" s="139"/>
      <c r="GK233" s="139"/>
      <c r="GL233" s="139"/>
      <c r="GM233" s="139"/>
      <c r="GN233" s="139"/>
      <c r="GO233" s="139"/>
      <c r="GP233" s="139"/>
      <c r="GQ233" s="139"/>
      <c r="GR233" s="139"/>
      <c r="GS233" s="25"/>
    </row>
    <row r="234">
      <c r="B234" s="57" t="s">
        <v>4816</v>
      </c>
      <c r="BD234" s="139"/>
      <c r="BE234" s="139"/>
      <c r="BF234" s="139"/>
      <c r="BG234" s="139"/>
      <c r="BH234" s="139"/>
      <c r="BI234" s="139"/>
      <c r="BJ234" s="139"/>
      <c r="BK234" s="139"/>
      <c r="BL234" s="139"/>
      <c r="BM234" s="139"/>
      <c r="BN234" s="139"/>
      <c r="BO234" s="139"/>
      <c r="BP234" s="139"/>
      <c r="BQ234" s="139"/>
      <c r="BR234" s="139"/>
      <c r="BS234" s="139"/>
      <c r="BT234" s="139"/>
      <c r="BU234" s="139"/>
      <c r="BV234" s="139"/>
      <c r="BW234" s="139"/>
      <c r="BX234" s="139"/>
      <c r="BY234" s="139"/>
      <c r="BZ234" s="139"/>
      <c r="CA234" s="139"/>
      <c r="CB234" s="139"/>
      <c r="CC234" s="139"/>
      <c r="CD234" s="139"/>
      <c r="CE234" s="139"/>
      <c r="CF234" s="139"/>
      <c r="CG234" s="139"/>
      <c r="CH234" s="139"/>
      <c r="CI234" s="139"/>
      <c r="CJ234" s="139"/>
      <c r="CK234" s="139"/>
      <c r="CL234" s="139"/>
      <c r="CM234" s="139"/>
      <c r="CN234" s="139"/>
      <c r="CO234" s="139"/>
      <c r="CP234" s="139"/>
      <c r="CQ234" s="139"/>
      <c r="CR234" s="139"/>
      <c r="CS234" s="139"/>
      <c r="CT234" s="139"/>
      <c r="CU234" s="139"/>
      <c r="CV234" s="139"/>
      <c r="CW234" s="139"/>
      <c r="CX234" s="139"/>
      <c r="CY234" s="139"/>
      <c r="EW234" s="139"/>
      <c r="EX234" s="139"/>
      <c r="EY234" s="139"/>
      <c r="EZ234" s="139"/>
      <c r="FA234" s="139"/>
      <c r="FB234" s="139"/>
      <c r="FC234" s="139"/>
      <c r="FD234" s="139"/>
      <c r="FE234" s="139"/>
      <c r="FF234" s="139"/>
      <c r="FG234" s="139"/>
      <c r="FH234" s="139"/>
      <c r="FI234" s="139"/>
      <c r="FJ234" s="139"/>
      <c r="FK234" s="139"/>
      <c r="FL234" s="139"/>
      <c r="FM234" s="139"/>
      <c r="FN234" s="139"/>
      <c r="FO234" s="139"/>
      <c r="FP234" s="139"/>
      <c r="FQ234" s="139"/>
      <c r="FR234" s="139"/>
      <c r="FS234" s="139"/>
      <c r="FT234" s="139"/>
      <c r="FU234" s="139"/>
      <c r="FV234" s="139"/>
      <c r="FW234" s="139"/>
      <c r="FX234" s="139"/>
      <c r="FY234" s="139"/>
      <c r="FZ234" s="139"/>
      <c r="GA234" s="139"/>
      <c r="GB234" s="139"/>
      <c r="GC234" s="139"/>
      <c r="GD234" s="139"/>
      <c r="GE234" s="139"/>
      <c r="GF234" s="139"/>
      <c r="GG234" s="139"/>
      <c r="GH234" s="139"/>
      <c r="GI234" s="139"/>
      <c r="GJ234" s="139"/>
      <c r="GK234" s="139"/>
      <c r="GL234" s="139"/>
      <c r="GM234" s="139"/>
      <c r="GN234" s="139"/>
      <c r="GO234" s="139"/>
      <c r="GP234" s="139"/>
      <c r="GQ234" s="139"/>
      <c r="GR234" s="139"/>
      <c r="GS234" s="25"/>
    </row>
    <row r="235">
      <c r="B235" s="57" t="s">
        <v>4817</v>
      </c>
      <c r="BD235" s="139"/>
      <c r="BE235" s="139"/>
      <c r="BF235" s="139"/>
      <c r="BG235" s="139"/>
      <c r="BH235" s="139"/>
      <c r="BI235" s="139"/>
      <c r="BJ235" s="139"/>
      <c r="BK235" s="139"/>
      <c r="BL235" s="139"/>
      <c r="BM235" s="139"/>
      <c r="BN235" s="139"/>
      <c r="BO235" s="139"/>
      <c r="BP235" s="139"/>
      <c r="BQ235" s="139"/>
      <c r="BR235" s="139"/>
      <c r="BS235" s="139"/>
      <c r="BT235" s="139"/>
      <c r="BU235" s="139"/>
      <c r="BV235" s="139"/>
      <c r="BW235" s="139"/>
      <c r="BX235" s="139"/>
      <c r="BY235" s="139"/>
      <c r="BZ235" s="139"/>
      <c r="CA235" s="139"/>
      <c r="CB235" s="139"/>
      <c r="CC235" s="139"/>
      <c r="CD235" s="139"/>
      <c r="CE235" s="139"/>
      <c r="CF235" s="139"/>
      <c r="CG235" s="139"/>
      <c r="CH235" s="139"/>
      <c r="CI235" s="139"/>
      <c r="CJ235" s="139"/>
      <c r="CK235" s="139"/>
      <c r="CL235" s="139"/>
      <c r="CM235" s="139"/>
      <c r="CN235" s="139"/>
      <c r="CO235" s="139"/>
      <c r="CP235" s="139"/>
      <c r="CQ235" s="139"/>
      <c r="CR235" s="139"/>
      <c r="CS235" s="139"/>
      <c r="CT235" s="139"/>
      <c r="CU235" s="139"/>
      <c r="CV235" s="139"/>
      <c r="CW235" s="139"/>
      <c r="CX235" s="139"/>
      <c r="CY235" s="139"/>
      <c r="EW235" s="139"/>
      <c r="EX235" s="139"/>
      <c r="EY235" s="139"/>
      <c r="EZ235" s="139"/>
      <c r="FA235" s="139"/>
      <c r="FB235" s="139"/>
      <c r="FC235" s="139"/>
      <c r="FD235" s="139"/>
      <c r="FE235" s="139"/>
      <c r="FF235" s="139"/>
      <c r="FG235" s="139"/>
      <c r="FH235" s="139"/>
      <c r="FI235" s="139"/>
      <c r="FJ235" s="139"/>
      <c r="FK235" s="139"/>
      <c r="FL235" s="139"/>
      <c r="FM235" s="139"/>
      <c r="FN235" s="139"/>
      <c r="FO235" s="139"/>
      <c r="FP235" s="139"/>
      <c r="FQ235" s="139"/>
      <c r="FR235" s="139"/>
      <c r="FS235" s="139"/>
      <c r="FT235" s="139"/>
      <c r="FU235" s="139"/>
      <c r="FV235" s="139"/>
      <c r="FW235" s="139"/>
      <c r="FX235" s="139"/>
      <c r="FY235" s="139"/>
      <c r="FZ235" s="139"/>
      <c r="GA235" s="139"/>
      <c r="GB235" s="139"/>
      <c r="GC235" s="139"/>
      <c r="GD235" s="139"/>
      <c r="GE235" s="139"/>
      <c r="GF235" s="139"/>
      <c r="GG235" s="139"/>
      <c r="GH235" s="139"/>
      <c r="GI235" s="139"/>
      <c r="GJ235" s="139"/>
      <c r="GK235" s="139"/>
      <c r="GL235" s="139"/>
      <c r="GM235" s="139"/>
      <c r="GN235" s="139"/>
      <c r="GO235" s="139"/>
      <c r="GP235" s="139"/>
      <c r="GQ235" s="139"/>
      <c r="GR235" s="139"/>
      <c r="GS235" s="25"/>
    </row>
    <row r="236">
      <c r="B236" s="57" t="s">
        <v>4818</v>
      </c>
      <c r="BD236" s="139"/>
      <c r="BE236" s="139"/>
      <c r="BF236" s="139"/>
      <c r="BG236" s="139"/>
      <c r="BH236" s="139"/>
      <c r="BI236" s="139"/>
      <c r="BJ236" s="139"/>
      <c r="BK236" s="139"/>
      <c r="BL236" s="139"/>
      <c r="BM236" s="139"/>
      <c r="BN236" s="139"/>
      <c r="BO236" s="139"/>
      <c r="BP236" s="139"/>
      <c r="BQ236" s="139"/>
      <c r="BR236" s="139"/>
      <c r="BS236" s="139"/>
      <c r="BT236" s="139"/>
      <c r="BU236" s="139"/>
      <c r="BV236" s="139"/>
      <c r="BW236" s="139"/>
      <c r="BX236" s="139"/>
      <c r="BY236" s="139"/>
      <c r="BZ236" s="139"/>
      <c r="CA236" s="139"/>
      <c r="CB236" s="139"/>
      <c r="CC236" s="139"/>
      <c r="CD236" s="139"/>
      <c r="CE236" s="139"/>
      <c r="CF236" s="139"/>
      <c r="CG236" s="139"/>
      <c r="CH236" s="139"/>
      <c r="CI236" s="139"/>
      <c r="CJ236" s="139"/>
      <c r="CK236" s="139"/>
      <c r="CL236" s="139"/>
      <c r="CM236" s="139"/>
      <c r="CN236" s="139"/>
      <c r="CO236" s="139"/>
      <c r="CP236" s="139"/>
      <c r="CQ236" s="139"/>
      <c r="CR236" s="139"/>
      <c r="CS236" s="139"/>
      <c r="CT236" s="139"/>
      <c r="CU236" s="139"/>
      <c r="CV236" s="139"/>
      <c r="CW236" s="139"/>
      <c r="CX236" s="139"/>
      <c r="CY236" s="139"/>
      <c r="EW236" s="139"/>
      <c r="EX236" s="139"/>
      <c r="EY236" s="139"/>
      <c r="EZ236" s="139"/>
      <c r="FA236" s="139"/>
      <c r="FB236" s="139"/>
      <c r="FC236" s="139"/>
      <c r="FD236" s="139"/>
      <c r="FE236" s="139"/>
      <c r="FF236" s="139"/>
      <c r="FG236" s="139"/>
      <c r="FH236" s="139"/>
      <c r="FI236" s="139"/>
      <c r="FJ236" s="139"/>
      <c r="FK236" s="139"/>
      <c r="FL236" s="139"/>
      <c r="FM236" s="139"/>
      <c r="FN236" s="139"/>
      <c r="FO236" s="139"/>
      <c r="FP236" s="139"/>
      <c r="FQ236" s="139"/>
      <c r="FR236" s="139"/>
      <c r="FS236" s="139"/>
      <c r="FT236" s="139"/>
      <c r="FU236" s="139"/>
      <c r="FV236" s="139"/>
      <c r="FW236" s="139"/>
      <c r="FX236" s="139"/>
      <c r="FY236" s="139"/>
      <c r="FZ236" s="139"/>
      <c r="GA236" s="139"/>
      <c r="GB236" s="139"/>
      <c r="GC236" s="139"/>
      <c r="GD236" s="139"/>
      <c r="GE236" s="139"/>
      <c r="GF236" s="139"/>
      <c r="GG236" s="139"/>
      <c r="GH236" s="139"/>
      <c r="GI236" s="139"/>
      <c r="GJ236" s="139"/>
      <c r="GK236" s="139"/>
      <c r="GL236" s="139"/>
      <c r="GM236" s="139"/>
      <c r="GN236" s="139"/>
      <c r="GO236" s="139"/>
      <c r="GP236" s="139"/>
      <c r="GQ236" s="139"/>
      <c r="GR236" s="139"/>
      <c r="GS236" s="25"/>
    </row>
    <row r="237">
      <c r="B237" s="57" t="s">
        <v>4819</v>
      </c>
      <c r="BD237" s="139"/>
      <c r="BE237" s="139"/>
      <c r="BF237" s="139"/>
      <c r="BG237" s="139"/>
      <c r="BH237" s="139"/>
      <c r="BI237" s="139"/>
      <c r="BJ237" s="139"/>
      <c r="BK237" s="139"/>
      <c r="BL237" s="139"/>
      <c r="BM237" s="139"/>
      <c r="BN237" s="139"/>
      <c r="BO237" s="139"/>
      <c r="BP237" s="139"/>
      <c r="BQ237" s="139"/>
      <c r="BR237" s="139"/>
      <c r="BS237" s="139"/>
      <c r="BT237" s="139"/>
      <c r="BU237" s="139"/>
      <c r="BV237" s="139"/>
      <c r="BW237" s="139"/>
      <c r="BX237" s="139"/>
      <c r="BY237" s="139"/>
      <c r="BZ237" s="139"/>
      <c r="CA237" s="139"/>
      <c r="CB237" s="139"/>
      <c r="CC237" s="139"/>
      <c r="CD237" s="139"/>
      <c r="CE237" s="139"/>
      <c r="CF237" s="139"/>
      <c r="CG237" s="139"/>
      <c r="CH237" s="139"/>
      <c r="CI237" s="139"/>
      <c r="CJ237" s="139"/>
      <c r="CK237" s="139"/>
      <c r="CL237" s="139"/>
      <c r="CM237" s="139"/>
      <c r="CN237" s="139"/>
      <c r="CO237" s="139"/>
      <c r="CP237" s="139"/>
      <c r="CQ237" s="139"/>
      <c r="CR237" s="139"/>
      <c r="CS237" s="139"/>
      <c r="CT237" s="139"/>
      <c r="CU237" s="139"/>
      <c r="CV237" s="139"/>
      <c r="CW237" s="139"/>
      <c r="CX237" s="139"/>
      <c r="CY237" s="139"/>
      <c r="EW237" s="139"/>
      <c r="EX237" s="139"/>
      <c r="EY237" s="139"/>
      <c r="EZ237" s="139"/>
      <c r="FA237" s="139"/>
      <c r="FB237" s="139"/>
      <c r="FC237" s="139"/>
      <c r="FD237" s="139"/>
      <c r="FE237" s="139"/>
      <c r="FF237" s="139"/>
      <c r="FG237" s="139"/>
      <c r="FH237" s="139"/>
      <c r="FI237" s="139"/>
      <c r="FJ237" s="139"/>
      <c r="FK237" s="139"/>
      <c r="FL237" s="139"/>
      <c r="FM237" s="139"/>
      <c r="FN237" s="139"/>
      <c r="FO237" s="139"/>
      <c r="FP237" s="139"/>
      <c r="FQ237" s="139"/>
      <c r="FR237" s="139"/>
      <c r="FS237" s="139"/>
      <c r="FT237" s="139"/>
      <c r="FU237" s="139"/>
      <c r="FV237" s="139"/>
      <c r="FW237" s="139"/>
      <c r="FX237" s="139"/>
      <c r="FY237" s="139"/>
      <c r="FZ237" s="139"/>
      <c r="GA237" s="139"/>
      <c r="GB237" s="139"/>
      <c r="GC237" s="139"/>
      <c r="GD237" s="139"/>
      <c r="GE237" s="139"/>
      <c r="GF237" s="139"/>
      <c r="GG237" s="139"/>
      <c r="GH237" s="139"/>
      <c r="GI237" s="139"/>
      <c r="GJ237" s="139"/>
      <c r="GK237" s="139"/>
      <c r="GL237" s="139"/>
      <c r="GM237" s="139"/>
      <c r="GN237" s="139"/>
      <c r="GO237" s="139"/>
      <c r="GP237" s="139"/>
      <c r="GQ237" s="139"/>
      <c r="GR237" s="139"/>
      <c r="GS237" s="25"/>
    </row>
    <row r="238">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EW238" s="25"/>
      <c r="EX238" s="25"/>
      <c r="EY238" s="25"/>
      <c r="EZ238" s="25"/>
      <c r="FA238" s="25"/>
      <c r="FB238" s="25"/>
      <c r="FC238" s="25"/>
      <c r="FD238" s="25"/>
      <c r="FE238" s="25"/>
      <c r="FF238" s="25"/>
      <c r="FG238" s="25"/>
      <c r="FH238" s="25"/>
      <c r="FI238" s="25"/>
      <c r="FJ238" s="25"/>
      <c r="FK238" s="25"/>
      <c r="FL238" s="25"/>
      <c r="FM238" s="25"/>
      <c r="FN238" s="25"/>
      <c r="FO238" s="25"/>
      <c r="FP238" s="25"/>
      <c r="FQ238" s="25"/>
      <c r="FR238" s="25"/>
      <c r="FS238" s="25"/>
      <c r="FT238" s="25"/>
      <c r="FU238" s="25"/>
      <c r="FV238" s="25"/>
      <c r="FW238" s="25"/>
      <c r="FX238" s="25"/>
      <c r="FY238" s="25"/>
      <c r="FZ238" s="25"/>
      <c r="GA238" s="25"/>
      <c r="GB238" s="25"/>
      <c r="GC238" s="25"/>
      <c r="GD238" s="25"/>
      <c r="GE238" s="25"/>
      <c r="GF238" s="25"/>
      <c r="GG238" s="25"/>
      <c r="GH238" s="25"/>
      <c r="GI238" s="25"/>
      <c r="GJ238" s="25"/>
      <c r="GK238" s="25"/>
      <c r="GL238" s="25"/>
      <c r="GM238" s="25"/>
      <c r="GN238" s="25"/>
      <c r="GO238" s="25"/>
      <c r="GP238" s="25"/>
      <c r="GQ238" s="25"/>
      <c r="GR238" s="25"/>
      <c r="GS238" s="25"/>
    </row>
    <row r="239">
      <c r="B239" s="57" t="s">
        <v>4820</v>
      </c>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EW239" s="25"/>
      <c r="EX239" s="25"/>
      <c r="EY239" s="25"/>
      <c r="EZ239" s="25"/>
      <c r="FA239" s="25"/>
      <c r="FB239" s="25"/>
      <c r="FC239" s="25"/>
      <c r="FD239" s="25"/>
      <c r="FE239" s="25"/>
      <c r="FF239" s="25"/>
      <c r="FG239" s="25"/>
      <c r="FH239" s="25"/>
      <c r="FI239" s="25"/>
      <c r="FJ239" s="25"/>
      <c r="FK239" s="25"/>
      <c r="FL239" s="25"/>
      <c r="FM239" s="25"/>
      <c r="FN239" s="25"/>
      <c r="FO239" s="25"/>
      <c r="FP239" s="25"/>
      <c r="FQ239" s="25"/>
      <c r="FR239" s="25"/>
      <c r="FS239" s="25"/>
      <c r="FT239" s="25"/>
      <c r="FU239" s="25"/>
      <c r="FV239" s="25"/>
      <c r="FW239" s="25"/>
      <c r="FX239" s="25"/>
      <c r="FY239" s="25"/>
      <c r="FZ239" s="25"/>
      <c r="GA239" s="25"/>
      <c r="GB239" s="25"/>
      <c r="GC239" s="25"/>
      <c r="GD239" s="25"/>
      <c r="GE239" s="25"/>
      <c r="GF239" s="25"/>
      <c r="GG239" s="25"/>
      <c r="GH239" s="25"/>
      <c r="GI239" s="25"/>
      <c r="GJ239" s="25"/>
      <c r="GK239" s="25"/>
      <c r="GL239" s="25"/>
      <c r="GM239" s="25"/>
      <c r="GN239" s="25"/>
      <c r="GO239" s="25"/>
      <c r="GP239" s="25"/>
      <c r="GQ239" s="25"/>
      <c r="GR239" s="25"/>
      <c r="GS239" s="25"/>
    </row>
    <row r="240">
      <c r="B240" s="57" t="s">
        <v>4821</v>
      </c>
      <c r="BD240" s="139"/>
      <c r="BE240" s="139"/>
      <c r="BF240" s="139"/>
      <c r="BG240" s="139"/>
      <c r="BH240" s="139"/>
      <c r="BI240" s="139"/>
      <c r="BJ240" s="139"/>
      <c r="BK240" s="139"/>
      <c r="BL240" s="139"/>
      <c r="BM240" s="139"/>
      <c r="BN240" s="139"/>
      <c r="BO240" s="139"/>
      <c r="BP240" s="139"/>
      <c r="BQ240" s="139"/>
      <c r="BR240" s="139"/>
      <c r="BS240" s="139"/>
      <c r="BT240" s="139"/>
      <c r="BU240" s="139"/>
      <c r="BV240" s="139"/>
      <c r="BW240" s="139"/>
      <c r="BX240" s="139"/>
      <c r="BY240" s="139"/>
      <c r="BZ240" s="139"/>
      <c r="CA240" s="139"/>
      <c r="CB240" s="139"/>
      <c r="CC240" s="139"/>
      <c r="CD240" s="139"/>
      <c r="CE240" s="139"/>
      <c r="CF240" s="139"/>
      <c r="CG240" s="139"/>
      <c r="CH240" s="139"/>
      <c r="CI240" s="139"/>
      <c r="CJ240" s="139"/>
      <c r="CK240" s="139"/>
      <c r="CL240" s="139"/>
      <c r="CM240" s="139"/>
      <c r="CN240" s="139"/>
      <c r="CO240" s="139"/>
      <c r="CP240" s="139"/>
      <c r="CQ240" s="139"/>
      <c r="CR240" s="139"/>
      <c r="CS240" s="139"/>
      <c r="CT240" s="139"/>
      <c r="CU240" s="139"/>
      <c r="CV240" s="139"/>
      <c r="CW240" s="139"/>
      <c r="CX240" s="139"/>
      <c r="CY240" s="139"/>
      <c r="EW240" s="139"/>
      <c r="EX240" s="139"/>
      <c r="EY240" s="139"/>
      <c r="EZ240" s="139"/>
      <c r="FA240" s="139"/>
      <c r="FB240" s="139"/>
      <c r="FC240" s="139"/>
      <c r="FD240" s="139"/>
      <c r="FE240" s="139"/>
      <c r="FF240" s="139"/>
      <c r="FG240" s="139"/>
      <c r="FH240" s="139"/>
      <c r="FI240" s="139"/>
      <c r="FJ240" s="139"/>
      <c r="FK240" s="139"/>
      <c r="FL240" s="139"/>
      <c r="FM240" s="139"/>
      <c r="FN240" s="139"/>
      <c r="FO240" s="139"/>
      <c r="FP240" s="139"/>
      <c r="FQ240" s="139"/>
      <c r="FR240" s="139"/>
      <c r="FS240" s="139"/>
      <c r="FT240" s="139"/>
      <c r="FU240" s="139"/>
      <c r="FV240" s="139"/>
      <c r="FW240" s="139"/>
      <c r="FX240" s="139"/>
      <c r="FY240" s="139"/>
      <c r="FZ240" s="139"/>
      <c r="GA240" s="139"/>
      <c r="GB240" s="139"/>
      <c r="GC240" s="139"/>
      <c r="GD240" s="139"/>
      <c r="GE240" s="139"/>
      <c r="GF240" s="139"/>
      <c r="GG240" s="139"/>
      <c r="GH240" s="139"/>
      <c r="GI240" s="139"/>
      <c r="GJ240" s="139"/>
      <c r="GK240" s="139"/>
      <c r="GL240" s="139"/>
      <c r="GM240" s="139"/>
      <c r="GN240" s="139"/>
      <c r="GO240" s="139"/>
      <c r="GP240" s="139"/>
      <c r="GQ240" s="139"/>
      <c r="GR240" s="139"/>
      <c r="GS240" s="25"/>
    </row>
    <row r="241">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EW241" s="25"/>
      <c r="EX241" s="25"/>
      <c r="EY241" s="25"/>
      <c r="EZ241" s="25"/>
      <c r="FA241" s="25"/>
      <c r="FB241" s="25"/>
      <c r="FC241" s="25"/>
      <c r="FD241" s="25"/>
      <c r="FE241" s="25"/>
      <c r="FF241" s="25"/>
      <c r="FG241" s="25"/>
      <c r="FH241" s="25"/>
      <c r="FI241" s="25"/>
      <c r="FJ241" s="25"/>
      <c r="FK241" s="25"/>
      <c r="FL241" s="25"/>
      <c r="FM241" s="25"/>
      <c r="FN241" s="25"/>
      <c r="FO241" s="25"/>
      <c r="FP241" s="25"/>
      <c r="FQ241" s="25"/>
      <c r="FR241" s="25"/>
      <c r="FS241" s="25"/>
      <c r="FT241" s="25"/>
      <c r="FU241" s="25"/>
      <c r="FV241" s="25"/>
      <c r="FW241" s="25"/>
      <c r="FX241" s="25"/>
      <c r="FY241" s="25"/>
      <c r="FZ241" s="25"/>
      <c r="GA241" s="25"/>
      <c r="GB241" s="25"/>
      <c r="GC241" s="25"/>
      <c r="GD241" s="25"/>
      <c r="GE241" s="25"/>
      <c r="GF241" s="25"/>
      <c r="GG241" s="25"/>
      <c r="GH241" s="25"/>
      <c r="GI241" s="25"/>
      <c r="GJ241" s="25"/>
      <c r="GK241" s="25"/>
      <c r="GL241" s="25"/>
      <c r="GM241" s="25"/>
      <c r="GN241" s="25"/>
      <c r="GO241" s="25"/>
      <c r="GP241" s="25"/>
      <c r="GQ241" s="25"/>
      <c r="GR241" s="25"/>
      <c r="GS241" s="25"/>
    </row>
    <row r="242">
      <c r="B242" s="57" t="s">
        <v>4822</v>
      </c>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EW242" s="25"/>
      <c r="EX242" s="25"/>
      <c r="EY242" s="25"/>
      <c r="EZ242" s="25"/>
      <c r="FA242" s="25"/>
      <c r="FB242" s="25"/>
      <c r="FC242" s="25"/>
      <c r="FD242" s="25"/>
      <c r="FE242" s="25"/>
      <c r="FF242" s="25"/>
      <c r="FG242" s="25"/>
      <c r="FH242" s="25"/>
      <c r="FI242" s="25"/>
      <c r="FJ242" s="25"/>
      <c r="FK242" s="25"/>
      <c r="FL242" s="25"/>
      <c r="FM242" s="25"/>
      <c r="FN242" s="25"/>
      <c r="FO242" s="25"/>
      <c r="FP242" s="25"/>
      <c r="FQ242" s="25"/>
      <c r="FR242" s="25"/>
      <c r="FS242" s="25"/>
      <c r="FT242" s="25"/>
      <c r="FU242" s="25"/>
      <c r="FV242" s="25"/>
      <c r="FW242" s="25"/>
      <c r="FX242" s="25"/>
      <c r="FY242" s="25"/>
      <c r="FZ242" s="25"/>
      <c r="GA242" s="25"/>
      <c r="GB242" s="25"/>
      <c r="GC242" s="25"/>
      <c r="GD242" s="25"/>
      <c r="GE242" s="25"/>
      <c r="GF242" s="25"/>
      <c r="GG242" s="25"/>
      <c r="GH242" s="25"/>
      <c r="GI242" s="25"/>
      <c r="GJ242" s="25"/>
      <c r="GK242" s="25"/>
      <c r="GL242" s="25"/>
      <c r="GM242" s="25"/>
      <c r="GN242" s="25"/>
      <c r="GO242" s="25"/>
      <c r="GP242" s="25"/>
      <c r="GQ242" s="25"/>
      <c r="GR242" s="25"/>
      <c r="GS242" s="25"/>
    </row>
    <row r="243">
      <c r="B243" s="57" t="s">
        <v>4823</v>
      </c>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EW243" s="25"/>
      <c r="EX243" s="25"/>
      <c r="EY243" s="25"/>
      <c r="EZ243" s="25"/>
      <c r="FA243" s="25"/>
      <c r="FB243" s="25"/>
      <c r="FC243" s="25"/>
      <c r="FD243" s="25"/>
      <c r="FE243" s="25"/>
      <c r="FF243" s="25"/>
      <c r="FG243" s="25"/>
      <c r="FH243" s="25"/>
      <c r="FI243" s="25"/>
      <c r="FJ243" s="25"/>
      <c r="FK243" s="25"/>
      <c r="FL243" s="25"/>
      <c r="FM243" s="25"/>
      <c r="FN243" s="25"/>
      <c r="FO243" s="25"/>
      <c r="FP243" s="25"/>
      <c r="FQ243" s="25"/>
      <c r="FR243" s="25"/>
      <c r="FS243" s="25"/>
      <c r="FT243" s="25"/>
      <c r="FU243" s="25"/>
      <c r="FV243" s="25"/>
      <c r="FW243" s="25"/>
      <c r="FX243" s="25"/>
      <c r="FY243" s="25"/>
      <c r="FZ243" s="25"/>
      <c r="GA243" s="25"/>
      <c r="GB243" s="25"/>
      <c r="GC243" s="25"/>
      <c r="GD243" s="25"/>
      <c r="GE243" s="25"/>
      <c r="GF243" s="25"/>
      <c r="GG243" s="25"/>
      <c r="GH243" s="25"/>
      <c r="GI243" s="25"/>
      <c r="GJ243" s="25"/>
      <c r="GK243" s="25"/>
      <c r="GL243" s="25"/>
      <c r="GM243" s="25"/>
      <c r="GN243" s="25"/>
      <c r="GO243" s="25"/>
      <c r="GP243" s="25"/>
      <c r="GQ243" s="25"/>
      <c r="GR243" s="25"/>
      <c r="GS243" s="25"/>
    </row>
    <row r="244">
      <c r="B244" s="57" t="s">
        <v>4824</v>
      </c>
      <c r="BD244" s="139"/>
      <c r="BE244" s="139"/>
      <c r="BF244" s="139"/>
      <c r="BG244" s="25"/>
      <c r="BH244" s="25"/>
      <c r="BI244" s="25"/>
      <c r="BJ244" s="25"/>
      <c r="BK244" s="25"/>
      <c r="BL244" s="25"/>
      <c r="BM244" s="25"/>
      <c r="BN244" s="25"/>
      <c r="BO244" s="25"/>
      <c r="BP244" s="25"/>
      <c r="BQ244" s="25"/>
      <c r="BR244" s="25"/>
      <c r="BS244" s="25"/>
      <c r="BT244" s="139"/>
      <c r="BU244" s="139"/>
      <c r="BV244" s="139"/>
      <c r="BW244" s="25"/>
      <c r="BX244" s="25"/>
      <c r="BY244" s="25"/>
      <c r="BZ244" s="25"/>
      <c r="CA244" s="25"/>
      <c r="CB244" s="25"/>
      <c r="CC244" s="25"/>
      <c r="CD244" s="25"/>
      <c r="CE244" s="25"/>
      <c r="CF244" s="25"/>
      <c r="CG244" s="25"/>
      <c r="CH244" s="25"/>
      <c r="CI244" s="25"/>
      <c r="CJ244" s="139"/>
      <c r="CK244" s="139"/>
      <c r="CL244" s="139"/>
      <c r="CM244" s="25"/>
      <c r="CN244" s="25"/>
      <c r="CO244" s="25"/>
      <c r="CP244" s="25"/>
      <c r="CQ244" s="25"/>
      <c r="CR244" s="25"/>
      <c r="CS244" s="25"/>
      <c r="CT244" s="25"/>
      <c r="CU244" s="25"/>
      <c r="CV244" s="25"/>
      <c r="CW244" s="25"/>
      <c r="CX244" s="25"/>
      <c r="CY244" s="25"/>
      <c r="EW244" s="139"/>
      <c r="EX244" s="139"/>
      <c r="EY244" s="139"/>
      <c r="EZ244" s="25"/>
      <c r="FA244" s="25"/>
      <c r="FB244" s="25"/>
      <c r="FC244" s="25"/>
      <c r="FD244" s="25"/>
      <c r="FE244" s="25"/>
      <c r="FF244" s="25"/>
      <c r="FG244" s="25"/>
      <c r="FH244" s="25"/>
      <c r="FI244" s="25"/>
      <c r="FJ244" s="25"/>
      <c r="FK244" s="25"/>
      <c r="FL244" s="25"/>
      <c r="FM244" s="139"/>
      <c r="FN244" s="139"/>
      <c r="FO244" s="139"/>
      <c r="FP244" s="25"/>
      <c r="FQ244" s="25"/>
      <c r="FR244" s="25"/>
      <c r="FS244" s="25"/>
      <c r="FT244" s="25"/>
      <c r="FU244" s="25"/>
      <c r="FV244" s="25"/>
      <c r="FW244" s="25"/>
      <c r="FX244" s="25"/>
      <c r="FY244" s="25"/>
      <c r="FZ244" s="25"/>
      <c r="GA244" s="25"/>
      <c r="GB244" s="25"/>
      <c r="GC244" s="139"/>
      <c r="GD244" s="139"/>
      <c r="GE244" s="139"/>
      <c r="GF244" s="25"/>
      <c r="GG244" s="25"/>
      <c r="GH244" s="25"/>
      <c r="GI244" s="25"/>
      <c r="GJ244" s="25"/>
      <c r="GK244" s="25"/>
      <c r="GL244" s="25"/>
      <c r="GM244" s="25"/>
      <c r="GN244" s="25"/>
      <c r="GO244" s="25"/>
      <c r="GP244" s="25"/>
      <c r="GQ244" s="25"/>
      <c r="GR244" s="25"/>
      <c r="GS244" s="25"/>
    </row>
    <row r="245">
      <c r="B245" s="57" t="s">
        <v>4825</v>
      </c>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EW245" s="25"/>
      <c r="EX245" s="25"/>
      <c r="EY245" s="25"/>
      <c r="EZ245" s="25"/>
      <c r="FA245" s="25"/>
      <c r="FB245" s="25"/>
      <c r="FC245" s="25"/>
      <c r="FD245" s="25"/>
      <c r="FE245" s="25"/>
      <c r="FF245" s="25"/>
      <c r="FG245" s="25"/>
      <c r="FH245" s="25"/>
      <c r="FI245" s="25"/>
      <c r="FJ245" s="25"/>
      <c r="FK245" s="25"/>
      <c r="FL245" s="25"/>
      <c r="FM245" s="25"/>
      <c r="FN245" s="25"/>
      <c r="FO245" s="25"/>
      <c r="FP245" s="25"/>
      <c r="FQ245" s="25"/>
      <c r="FR245" s="25"/>
      <c r="FS245" s="25"/>
      <c r="FT245" s="25"/>
      <c r="FU245" s="25"/>
      <c r="FV245" s="25"/>
      <c r="FW245" s="25"/>
      <c r="FX245" s="25"/>
      <c r="FY245" s="25"/>
      <c r="FZ245" s="25"/>
      <c r="GA245" s="25"/>
      <c r="GB245" s="25"/>
      <c r="GC245" s="25"/>
      <c r="GD245" s="25"/>
      <c r="GE245" s="25"/>
      <c r="GF245" s="25"/>
      <c r="GG245" s="25"/>
      <c r="GH245" s="25"/>
      <c r="GI245" s="25"/>
      <c r="GJ245" s="25"/>
      <c r="GK245" s="25"/>
      <c r="GL245" s="25"/>
      <c r="GM245" s="25"/>
      <c r="GN245" s="25"/>
      <c r="GO245" s="25"/>
      <c r="GP245" s="25"/>
      <c r="GQ245" s="25"/>
      <c r="GR245" s="25"/>
      <c r="GS245" s="25"/>
    </row>
    <row r="246">
      <c r="B246" s="57" t="s">
        <v>4826</v>
      </c>
      <c r="BD246" s="139"/>
      <c r="BE246" s="139"/>
      <c r="BF246" s="139"/>
      <c r="BG246" s="139"/>
      <c r="BH246" s="139"/>
      <c r="BI246" s="139"/>
      <c r="BJ246" s="139"/>
      <c r="BK246" s="139"/>
      <c r="BL246" s="139"/>
      <c r="BM246" s="139"/>
      <c r="BN246" s="139"/>
      <c r="BO246" s="139"/>
      <c r="BP246" s="139"/>
      <c r="BQ246" s="139"/>
      <c r="BR246" s="139"/>
      <c r="BS246" s="139"/>
      <c r="BT246" s="139"/>
      <c r="BU246" s="139"/>
      <c r="BV246" s="139"/>
      <c r="BW246" s="139"/>
      <c r="BX246" s="139"/>
      <c r="BY246" s="139"/>
      <c r="BZ246" s="139"/>
      <c r="CA246" s="139"/>
      <c r="CB246" s="139"/>
      <c r="CC246" s="139"/>
      <c r="CD246" s="139"/>
      <c r="CE246" s="139"/>
      <c r="CF246" s="139"/>
      <c r="CG246" s="139"/>
      <c r="CH246" s="139"/>
      <c r="CI246" s="139"/>
      <c r="CJ246" s="139"/>
      <c r="CK246" s="139"/>
      <c r="CL246" s="139"/>
      <c r="CM246" s="139"/>
      <c r="CN246" s="139"/>
      <c r="CO246" s="139"/>
      <c r="CP246" s="139"/>
      <c r="CQ246" s="139"/>
      <c r="CR246" s="139"/>
      <c r="CS246" s="139"/>
      <c r="CT246" s="139"/>
      <c r="CU246" s="139"/>
      <c r="CV246" s="139"/>
      <c r="CW246" s="139"/>
      <c r="CX246" s="139"/>
      <c r="CY246" s="139"/>
      <c r="EW246" s="139"/>
      <c r="EX246" s="139"/>
      <c r="EY246" s="139"/>
      <c r="EZ246" s="139"/>
      <c r="FA246" s="139"/>
      <c r="FB246" s="139"/>
      <c r="FC246" s="139"/>
      <c r="FD246" s="139"/>
      <c r="FE246" s="139"/>
      <c r="FF246" s="139"/>
      <c r="FG246" s="139"/>
      <c r="FH246" s="139"/>
      <c r="FI246" s="139"/>
      <c r="FJ246" s="139"/>
      <c r="FK246" s="139"/>
      <c r="FL246" s="139"/>
      <c r="FM246" s="139"/>
      <c r="FN246" s="139"/>
      <c r="FO246" s="139"/>
      <c r="FP246" s="139"/>
      <c r="FQ246" s="139"/>
      <c r="FR246" s="139"/>
      <c r="FS246" s="139"/>
      <c r="FT246" s="139"/>
      <c r="FU246" s="139"/>
      <c r="FV246" s="139"/>
      <c r="FW246" s="139"/>
      <c r="FX246" s="139"/>
      <c r="FY246" s="139"/>
      <c r="FZ246" s="139"/>
      <c r="GA246" s="139"/>
      <c r="GB246" s="139"/>
      <c r="GC246" s="139"/>
      <c r="GD246" s="139"/>
      <c r="GE246" s="139"/>
      <c r="GF246" s="139"/>
      <c r="GG246" s="139"/>
      <c r="GH246" s="139"/>
      <c r="GI246" s="139"/>
      <c r="GJ246" s="139"/>
      <c r="GK246" s="139"/>
      <c r="GL246" s="139"/>
      <c r="GM246" s="139"/>
      <c r="GN246" s="139"/>
      <c r="GO246" s="139"/>
      <c r="GP246" s="139"/>
      <c r="GQ246" s="139"/>
      <c r="GR246" s="139"/>
      <c r="GS246" s="25"/>
    </row>
    <row r="247">
      <c r="B247" s="57" t="s">
        <v>4827</v>
      </c>
      <c r="BD247" s="139"/>
      <c r="BE247" s="139"/>
      <c r="BF247" s="139"/>
      <c r="BG247" s="139"/>
      <c r="BH247" s="139"/>
      <c r="BI247" s="139"/>
      <c r="BJ247" s="139"/>
      <c r="BK247" s="139"/>
      <c r="BL247" s="139"/>
      <c r="BM247" s="139"/>
      <c r="BN247" s="139"/>
      <c r="BO247" s="139"/>
      <c r="BP247" s="139"/>
      <c r="BQ247" s="139"/>
      <c r="BR247" s="139"/>
      <c r="BS247" s="139"/>
      <c r="BT247" s="139"/>
      <c r="BU247" s="139"/>
      <c r="BV247" s="139"/>
      <c r="BW247" s="139"/>
      <c r="BX247" s="139"/>
      <c r="BY247" s="139"/>
      <c r="BZ247" s="139"/>
      <c r="CA247" s="139"/>
      <c r="CB247" s="139"/>
      <c r="CC247" s="139"/>
      <c r="CD247" s="139"/>
      <c r="CE247" s="139"/>
      <c r="CF247" s="139"/>
      <c r="CG247" s="139"/>
      <c r="CH247" s="139"/>
      <c r="CI247" s="139"/>
      <c r="CJ247" s="139"/>
      <c r="CK247" s="139"/>
      <c r="CL247" s="139"/>
      <c r="CM247" s="139"/>
      <c r="CN247" s="139"/>
      <c r="CO247" s="139"/>
      <c r="CP247" s="139"/>
      <c r="CQ247" s="139"/>
      <c r="CR247" s="139"/>
      <c r="CS247" s="139"/>
      <c r="CT247" s="139"/>
      <c r="CU247" s="139"/>
      <c r="CV247" s="139"/>
      <c r="CW247" s="139"/>
      <c r="CX247" s="139"/>
      <c r="CY247" s="139"/>
      <c r="EW247" s="139"/>
      <c r="EX247" s="139"/>
      <c r="EY247" s="139"/>
      <c r="EZ247" s="139"/>
      <c r="FA247" s="139"/>
      <c r="FB247" s="139"/>
      <c r="FC247" s="139"/>
      <c r="FD247" s="139"/>
      <c r="FE247" s="139"/>
      <c r="FF247" s="139"/>
      <c r="FG247" s="139"/>
      <c r="FH247" s="139"/>
      <c r="FI247" s="139"/>
      <c r="FJ247" s="139"/>
      <c r="FK247" s="139"/>
      <c r="FL247" s="139"/>
      <c r="FM247" s="139"/>
      <c r="FN247" s="139"/>
      <c r="FO247" s="139"/>
      <c r="FP247" s="139"/>
      <c r="FQ247" s="139"/>
      <c r="FR247" s="139"/>
      <c r="FS247" s="139"/>
      <c r="FT247" s="139"/>
      <c r="FU247" s="139"/>
      <c r="FV247" s="139"/>
      <c r="FW247" s="139"/>
      <c r="FX247" s="139"/>
      <c r="FY247" s="139"/>
      <c r="FZ247" s="139"/>
      <c r="GA247" s="139"/>
      <c r="GB247" s="139"/>
      <c r="GC247" s="139"/>
      <c r="GD247" s="139"/>
      <c r="GE247" s="139"/>
      <c r="GF247" s="139"/>
      <c r="GG247" s="139"/>
      <c r="GH247" s="139"/>
      <c r="GI247" s="139"/>
      <c r="GJ247" s="139"/>
      <c r="GK247" s="139"/>
      <c r="GL247" s="139"/>
      <c r="GM247" s="139"/>
      <c r="GN247" s="139"/>
      <c r="GO247" s="139"/>
      <c r="GP247" s="139"/>
      <c r="GQ247" s="139"/>
      <c r="GR247" s="139"/>
      <c r="GS247" s="25"/>
    </row>
    <row r="248">
      <c r="B248" s="57" t="s">
        <v>4828</v>
      </c>
      <c r="BD248" s="139"/>
      <c r="BE248" s="139"/>
      <c r="BF248" s="139"/>
      <c r="BG248" s="139"/>
      <c r="BH248" s="139"/>
      <c r="BI248" s="139"/>
      <c r="BJ248" s="139"/>
      <c r="BK248" s="139"/>
      <c r="BL248" s="139"/>
      <c r="BM248" s="139"/>
      <c r="BN248" s="139"/>
      <c r="BO248" s="139"/>
      <c r="BP248" s="139"/>
      <c r="BQ248" s="139"/>
      <c r="BR248" s="139"/>
      <c r="BS248" s="139"/>
      <c r="BT248" s="139"/>
      <c r="BU248" s="139"/>
      <c r="BV248" s="139"/>
      <c r="BW248" s="139"/>
      <c r="BX248" s="139"/>
      <c r="BY248" s="139"/>
      <c r="BZ248" s="139"/>
      <c r="CA248" s="139"/>
      <c r="CB248" s="139"/>
      <c r="CC248" s="139"/>
      <c r="CD248" s="139"/>
      <c r="CE248" s="139"/>
      <c r="CF248" s="139"/>
      <c r="CG248" s="139"/>
      <c r="CH248" s="139"/>
      <c r="CI248" s="139"/>
      <c r="CJ248" s="139"/>
      <c r="CK248" s="139"/>
      <c r="CL248" s="139"/>
      <c r="CM248" s="139"/>
      <c r="CN248" s="139"/>
      <c r="CO248" s="139"/>
      <c r="CP248" s="139"/>
      <c r="CQ248" s="139"/>
      <c r="CR248" s="139"/>
      <c r="CS248" s="139"/>
      <c r="CT248" s="139"/>
      <c r="CU248" s="139"/>
      <c r="CV248" s="139"/>
      <c r="CW248" s="139"/>
      <c r="CX248" s="139"/>
      <c r="CY248" s="139"/>
      <c r="EW248" s="139"/>
      <c r="EX248" s="139"/>
      <c r="EY248" s="139"/>
      <c r="EZ248" s="139"/>
      <c r="FA248" s="139"/>
      <c r="FB248" s="139"/>
      <c r="FC248" s="139"/>
      <c r="FD248" s="139"/>
      <c r="FE248" s="139"/>
      <c r="FF248" s="139"/>
      <c r="FG248" s="139"/>
      <c r="FH248" s="139"/>
      <c r="FI248" s="139"/>
      <c r="FJ248" s="139"/>
      <c r="FK248" s="139"/>
      <c r="FL248" s="139"/>
      <c r="FM248" s="139"/>
      <c r="FN248" s="139"/>
      <c r="FO248" s="139"/>
      <c r="FP248" s="139"/>
      <c r="FQ248" s="139"/>
      <c r="FR248" s="139"/>
      <c r="FS248" s="139"/>
      <c r="FT248" s="139"/>
      <c r="FU248" s="139"/>
      <c r="FV248" s="139"/>
      <c r="FW248" s="139"/>
      <c r="FX248" s="139"/>
      <c r="FY248" s="139"/>
      <c r="FZ248" s="139"/>
      <c r="GA248" s="139"/>
      <c r="GB248" s="139"/>
      <c r="GC248" s="139"/>
      <c r="GD248" s="139"/>
      <c r="GE248" s="139"/>
      <c r="GF248" s="139"/>
      <c r="GG248" s="139"/>
      <c r="GH248" s="139"/>
      <c r="GI248" s="139"/>
      <c r="GJ248" s="139"/>
      <c r="GK248" s="139"/>
      <c r="GL248" s="139"/>
      <c r="GM248" s="139"/>
      <c r="GN248" s="139"/>
      <c r="GO248" s="139"/>
      <c r="GP248" s="139"/>
      <c r="GQ248" s="139"/>
      <c r="GR248" s="139"/>
      <c r="GS248" s="25"/>
    </row>
    <row r="249">
      <c r="B249" s="57" t="s">
        <v>4829</v>
      </c>
      <c r="BD249" s="139"/>
      <c r="BE249" s="139"/>
      <c r="BF249" s="139"/>
      <c r="BG249" s="139"/>
      <c r="BH249" s="139"/>
      <c r="BI249" s="139"/>
      <c r="BJ249" s="139"/>
      <c r="BK249" s="139"/>
      <c r="BL249" s="139"/>
      <c r="BM249" s="139"/>
      <c r="BN249" s="139"/>
      <c r="BO249" s="139"/>
      <c r="BP249" s="139"/>
      <c r="BQ249" s="139"/>
      <c r="BR249" s="139"/>
      <c r="BS249" s="139"/>
      <c r="BT249" s="139"/>
      <c r="BU249" s="139"/>
      <c r="BV249" s="139"/>
      <c r="BW249" s="139"/>
      <c r="BX249" s="139"/>
      <c r="BY249" s="139"/>
      <c r="BZ249" s="139"/>
      <c r="CA249" s="139"/>
      <c r="CB249" s="139"/>
      <c r="CC249" s="139"/>
      <c r="CD249" s="139"/>
      <c r="CE249" s="139"/>
      <c r="CF249" s="139"/>
      <c r="CG249" s="139"/>
      <c r="CH249" s="139"/>
      <c r="CI249" s="139"/>
      <c r="CJ249" s="139"/>
      <c r="CK249" s="139"/>
      <c r="CL249" s="139"/>
      <c r="CM249" s="139"/>
      <c r="CN249" s="139"/>
      <c r="CO249" s="139"/>
      <c r="CP249" s="139"/>
      <c r="CQ249" s="139"/>
      <c r="CR249" s="139"/>
      <c r="CS249" s="139"/>
      <c r="CT249" s="139"/>
      <c r="CU249" s="139"/>
      <c r="CV249" s="139"/>
      <c r="CW249" s="139"/>
      <c r="CX249" s="139"/>
      <c r="CY249" s="139"/>
      <c r="EW249" s="139"/>
      <c r="EX249" s="139"/>
      <c r="EY249" s="139"/>
      <c r="EZ249" s="139"/>
      <c r="FA249" s="139"/>
      <c r="FB249" s="139"/>
      <c r="FC249" s="139"/>
      <c r="FD249" s="139"/>
      <c r="FE249" s="139"/>
      <c r="FF249" s="139"/>
      <c r="FG249" s="139"/>
      <c r="FH249" s="139"/>
      <c r="FI249" s="139"/>
      <c r="FJ249" s="139"/>
      <c r="FK249" s="139"/>
      <c r="FL249" s="139"/>
      <c r="FM249" s="139"/>
      <c r="FN249" s="139"/>
      <c r="FO249" s="139"/>
      <c r="FP249" s="139"/>
      <c r="FQ249" s="139"/>
      <c r="FR249" s="139"/>
      <c r="FS249" s="139"/>
      <c r="FT249" s="139"/>
      <c r="FU249" s="139"/>
      <c r="FV249" s="139"/>
      <c r="FW249" s="139"/>
      <c r="FX249" s="139"/>
      <c r="FY249" s="139"/>
      <c r="FZ249" s="139"/>
      <c r="GA249" s="139"/>
      <c r="GB249" s="139"/>
      <c r="GC249" s="139"/>
      <c r="GD249" s="139"/>
      <c r="GE249" s="139"/>
      <c r="GF249" s="139"/>
      <c r="GG249" s="139"/>
      <c r="GH249" s="139"/>
      <c r="GI249" s="139"/>
      <c r="GJ249" s="139"/>
      <c r="GK249" s="139"/>
      <c r="GL249" s="139"/>
      <c r="GM249" s="139"/>
      <c r="GN249" s="139"/>
      <c r="GO249" s="139"/>
      <c r="GP249" s="139"/>
      <c r="GQ249" s="139"/>
      <c r="GR249" s="139"/>
      <c r="GS249" s="25"/>
    </row>
    <row r="250">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c r="CT250" s="25"/>
      <c r="CU250" s="25"/>
      <c r="CV250" s="25"/>
      <c r="CW250" s="25"/>
      <c r="CX250" s="25"/>
      <c r="CY250" s="25"/>
      <c r="EW250" s="25"/>
      <c r="EX250" s="25"/>
      <c r="EY250" s="25"/>
      <c r="EZ250" s="25"/>
      <c r="FA250" s="25"/>
      <c r="FB250" s="25"/>
      <c r="FC250" s="25"/>
      <c r="FD250" s="25"/>
      <c r="FE250" s="25"/>
      <c r="FF250" s="25"/>
      <c r="FG250" s="25"/>
      <c r="FH250" s="25"/>
      <c r="FI250" s="25"/>
      <c r="FJ250" s="25"/>
      <c r="FK250" s="25"/>
      <c r="FL250" s="25"/>
      <c r="FM250" s="25"/>
      <c r="FN250" s="25"/>
      <c r="FO250" s="25"/>
      <c r="FP250" s="25"/>
      <c r="FQ250" s="25"/>
      <c r="FR250" s="25"/>
      <c r="FS250" s="25"/>
      <c r="FT250" s="25"/>
      <c r="FU250" s="25"/>
      <c r="FV250" s="25"/>
      <c r="FW250" s="25"/>
      <c r="FX250" s="25"/>
      <c r="FY250" s="25"/>
      <c r="FZ250" s="25"/>
      <c r="GA250" s="25"/>
      <c r="GB250" s="25"/>
      <c r="GC250" s="25"/>
      <c r="GD250" s="25"/>
      <c r="GE250" s="25"/>
      <c r="GF250" s="25"/>
      <c r="GG250" s="25"/>
      <c r="GH250" s="25"/>
      <c r="GI250" s="25"/>
      <c r="GJ250" s="25"/>
      <c r="GK250" s="25"/>
      <c r="GL250" s="25"/>
      <c r="GM250" s="25"/>
      <c r="GN250" s="25"/>
      <c r="GO250" s="25"/>
      <c r="GP250" s="25"/>
      <c r="GQ250" s="25"/>
      <c r="GR250" s="25"/>
      <c r="GS250" s="25"/>
    </row>
    <row r="251">
      <c r="B251" s="57" t="s">
        <v>4830</v>
      </c>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c r="CT251" s="25"/>
      <c r="CU251" s="25"/>
      <c r="CV251" s="25"/>
      <c r="CW251" s="25"/>
      <c r="CX251" s="25"/>
      <c r="CY251" s="25"/>
      <c r="EW251" s="25"/>
      <c r="EX251" s="25"/>
      <c r="EY251" s="25"/>
      <c r="EZ251" s="25"/>
      <c r="FA251" s="25"/>
      <c r="FB251" s="25"/>
      <c r="FC251" s="25"/>
      <c r="FD251" s="25"/>
      <c r="FE251" s="25"/>
      <c r="FF251" s="25"/>
      <c r="FG251" s="25"/>
      <c r="FH251" s="25"/>
      <c r="FI251" s="25"/>
      <c r="FJ251" s="25"/>
      <c r="FK251" s="25"/>
      <c r="FL251" s="25"/>
      <c r="FM251" s="25"/>
      <c r="FN251" s="25"/>
      <c r="FO251" s="25"/>
      <c r="FP251" s="25"/>
      <c r="FQ251" s="25"/>
      <c r="FR251" s="25"/>
      <c r="FS251" s="25"/>
      <c r="FT251" s="25"/>
      <c r="FU251" s="25"/>
      <c r="FV251" s="25"/>
      <c r="FW251" s="25"/>
      <c r="FX251" s="25"/>
      <c r="FY251" s="25"/>
      <c r="FZ251" s="25"/>
      <c r="GA251" s="25"/>
      <c r="GB251" s="25"/>
      <c r="GC251" s="25"/>
      <c r="GD251" s="25"/>
      <c r="GE251" s="25"/>
      <c r="GF251" s="25"/>
      <c r="GG251" s="25"/>
      <c r="GH251" s="25"/>
      <c r="GI251" s="25"/>
      <c r="GJ251" s="25"/>
      <c r="GK251" s="25"/>
      <c r="GL251" s="25"/>
      <c r="GM251" s="25"/>
      <c r="GN251" s="25"/>
      <c r="GO251" s="25"/>
      <c r="GP251" s="25"/>
      <c r="GQ251" s="25"/>
      <c r="GR251" s="25"/>
      <c r="GS251" s="25"/>
    </row>
    <row r="252">
      <c r="B252" s="57" t="s">
        <v>4831</v>
      </c>
      <c r="BD252" s="139"/>
      <c r="BE252" s="139"/>
      <c r="BF252" s="139"/>
      <c r="BG252" s="139"/>
      <c r="BH252" s="139"/>
      <c r="BI252" s="139"/>
      <c r="BJ252" s="139"/>
      <c r="BK252" s="139"/>
      <c r="BL252" s="139"/>
      <c r="BM252" s="139"/>
      <c r="BN252" s="139"/>
      <c r="BO252" s="139"/>
      <c r="BP252" s="139"/>
      <c r="BQ252" s="139"/>
      <c r="BR252" s="139"/>
      <c r="BS252" s="139"/>
      <c r="BT252" s="139"/>
      <c r="BU252" s="139"/>
      <c r="BV252" s="139"/>
      <c r="BW252" s="139"/>
      <c r="BX252" s="139"/>
      <c r="BY252" s="139"/>
      <c r="BZ252" s="139"/>
      <c r="CA252" s="139"/>
      <c r="CB252" s="139"/>
      <c r="CC252" s="139"/>
      <c r="CD252" s="139"/>
      <c r="CE252" s="139"/>
      <c r="CF252" s="139"/>
      <c r="CG252" s="139"/>
      <c r="CH252" s="139"/>
      <c r="CI252" s="139"/>
      <c r="CJ252" s="139"/>
      <c r="CK252" s="139"/>
      <c r="CL252" s="139"/>
      <c r="CM252" s="139"/>
      <c r="CN252" s="139"/>
      <c r="CO252" s="139"/>
      <c r="CP252" s="139"/>
      <c r="CQ252" s="139"/>
      <c r="CR252" s="139"/>
      <c r="CS252" s="139"/>
      <c r="CT252" s="139"/>
      <c r="CU252" s="139"/>
      <c r="CV252" s="139"/>
      <c r="CW252" s="139"/>
      <c r="CX252" s="139"/>
      <c r="CY252" s="139"/>
      <c r="EW252" s="139"/>
      <c r="EX252" s="139"/>
      <c r="EY252" s="139"/>
      <c r="EZ252" s="139"/>
      <c r="FA252" s="139"/>
      <c r="FB252" s="139"/>
      <c r="FC252" s="139"/>
      <c r="FD252" s="139"/>
      <c r="FE252" s="139"/>
      <c r="FF252" s="139"/>
      <c r="FG252" s="139"/>
      <c r="FH252" s="139"/>
      <c r="FI252" s="139"/>
      <c r="FJ252" s="139"/>
      <c r="FK252" s="139"/>
      <c r="FL252" s="139"/>
      <c r="FM252" s="139"/>
      <c r="FN252" s="139"/>
      <c r="FO252" s="139"/>
      <c r="FP252" s="139"/>
      <c r="FQ252" s="139"/>
      <c r="FR252" s="139"/>
      <c r="FS252" s="139"/>
      <c r="FT252" s="139"/>
      <c r="FU252" s="139"/>
      <c r="FV252" s="139"/>
      <c r="FW252" s="139"/>
      <c r="FX252" s="139"/>
      <c r="FY252" s="139"/>
      <c r="FZ252" s="139"/>
      <c r="GA252" s="139"/>
      <c r="GB252" s="139"/>
      <c r="GC252" s="139"/>
      <c r="GD252" s="139"/>
      <c r="GE252" s="139"/>
      <c r="GF252" s="139"/>
      <c r="GG252" s="139"/>
      <c r="GH252" s="139"/>
      <c r="GI252" s="139"/>
      <c r="GJ252" s="139"/>
      <c r="GK252" s="139"/>
      <c r="GL252" s="139"/>
      <c r="GM252" s="139"/>
      <c r="GN252" s="139"/>
      <c r="GO252" s="139"/>
      <c r="GP252" s="139"/>
      <c r="GQ252" s="139"/>
      <c r="GR252" s="139"/>
      <c r="GS252" s="25"/>
    </row>
    <row r="253">
      <c r="B253" s="57" t="s">
        <v>4832</v>
      </c>
      <c r="BD253" s="139"/>
      <c r="BE253" s="139"/>
      <c r="BF253" s="139"/>
      <c r="BG253" s="139"/>
      <c r="BH253" s="139"/>
      <c r="BI253" s="139"/>
      <c r="BJ253" s="139"/>
      <c r="BK253" s="139"/>
      <c r="BL253" s="139"/>
      <c r="BM253" s="139"/>
      <c r="BN253" s="139"/>
      <c r="BO253" s="139"/>
      <c r="BP253" s="139"/>
      <c r="BQ253" s="139"/>
      <c r="BR253" s="139"/>
      <c r="BS253" s="139"/>
      <c r="BT253" s="139"/>
      <c r="BU253" s="139"/>
      <c r="BV253" s="139"/>
      <c r="BW253" s="139"/>
      <c r="BX253" s="139"/>
      <c r="BY253" s="139"/>
      <c r="BZ253" s="139"/>
      <c r="CA253" s="139"/>
      <c r="CB253" s="139"/>
      <c r="CC253" s="139"/>
      <c r="CD253" s="139"/>
      <c r="CE253" s="139"/>
      <c r="CF253" s="139"/>
      <c r="CG253" s="139"/>
      <c r="CH253" s="139"/>
      <c r="CI253" s="139"/>
      <c r="CJ253" s="139"/>
      <c r="CK253" s="139"/>
      <c r="CL253" s="139"/>
      <c r="CM253" s="139"/>
      <c r="CN253" s="139"/>
      <c r="CO253" s="139"/>
      <c r="CP253" s="139"/>
      <c r="CQ253" s="139"/>
      <c r="CR253" s="139"/>
      <c r="CS253" s="139"/>
      <c r="CT253" s="139"/>
      <c r="CU253" s="139"/>
      <c r="CV253" s="139"/>
      <c r="CW253" s="139"/>
      <c r="CX253" s="139"/>
      <c r="CY253" s="139"/>
      <c r="EW253" s="139"/>
      <c r="EX253" s="139"/>
      <c r="EY253" s="139"/>
      <c r="EZ253" s="139"/>
      <c r="FA253" s="139"/>
      <c r="FB253" s="139"/>
      <c r="FC253" s="139"/>
      <c r="FD253" s="139"/>
      <c r="FE253" s="139"/>
      <c r="FF253" s="139"/>
      <c r="FG253" s="139"/>
      <c r="FH253" s="139"/>
      <c r="FI253" s="139"/>
      <c r="FJ253" s="139"/>
      <c r="FK253" s="139"/>
      <c r="FL253" s="139"/>
      <c r="FM253" s="139"/>
      <c r="FN253" s="139"/>
      <c r="FO253" s="139"/>
      <c r="FP253" s="139"/>
      <c r="FQ253" s="139"/>
      <c r="FR253" s="139"/>
      <c r="FS253" s="139"/>
      <c r="FT253" s="139"/>
      <c r="FU253" s="139"/>
      <c r="FV253" s="139"/>
      <c r="FW253" s="139"/>
      <c r="FX253" s="139"/>
      <c r="FY253" s="139"/>
      <c r="FZ253" s="139"/>
      <c r="GA253" s="139"/>
      <c r="GB253" s="139"/>
      <c r="GC253" s="139"/>
      <c r="GD253" s="139"/>
      <c r="GE253" s="139"/>
      <c r="GF253" s="139"/>
      <c r="GG253" s="139"/>
      <c r="GH253" s="139"/>
      <c r="GI253" s="139"/>
      <c r="GJ253" s="139"/>
      <c r="GK253" s="139"/>
      <c r="GL253" s="139"/>
      <c r="GM253" s="139"/>
      <c r="GN253" s="139"/>
      <c r="GO253" s="139"/>
      <c r="GP253" s="139"/>
      <c r="GQ253" s="139"/>
      <c r="GR253" s="139"/>
      <c r="GS253" s="25"/>
    </row>
    <row r="254">
      <c r="B254" s="57" t="s">
        <v>4833</v>
      </c>
      <c r="BD254" s="139"/>
      <c r="BE254" s="139"/>
      <c r="BF254" s="139"/>
      <c r="BG254" s="139"/>
      <c r="BH254" s="139"/>
      <c r="BI254" s="139"/>
      <c r="BJ254" s="139"/>
      <c r="BK254" s="139"/>
      <c r="BL254" s="139"/>
      <c r="BM254" s="139"/>
      <c r="BN254" s="139"/>
      <c r="BO254" s="139"/>
      <c r="BP254" s="139"/>
      <c r="BQ254" s="139"/>
      <c r="BR254" s="139"/>
      <c r="BS254" s="139"/>
      <c r="BT254" s="139"/>
      <c r="BU254" s="139"/>
      <c r="BV254" s="139"/>
      <c r="BW254" s="139"/>
      <c r="BX254" s="139"/>
      <c r="BY254" s="139"/>
      <c r="BZ254" s="139"/>
      <c r="CA254" s="139"/>
      <c r="CB254" s="139"/>
      <c r="CC254" s="139"/>
      <c r="CD254" s="139"/>
      <c r="CE254" s="139"/>
      <c r="CF254" s="139"/>
      <c r="CG254" s="139"/>
      <c r="CH254" s="139"/>
      <c r="CI254" s="139"/>
      <c r="CJ254" s="139"/>
      <c r="CK254" s="139"/>
      <c r="CL254" s="139"/>
      <c r="CM254" s="139"/>
      <c r="CN254" s="139"/>
      <c r="CO254" s="139"/>
      <c r="CP254" s="139"/>
      <c r="CQ254" s="139"/>
      <c r="CR254" s="139"/>
      <c r="CS254" s="139"/>
      <c r="CT254" s="139"/>
      <c r="CU254" s="139"/>
      <c r="CV254" s="139"/>
      <c r="CW254" s="139"/>
      <c r="CX254" s="139"/>
      <c r="CY254" s="139"/>
      <c r="EW254" s="139"/>
      <c r="EX254" s="139"/>
      <c r="EY254" s="139"/>
      <c r="EZ254" s="139"/>
      <c r="FA254" s="139"/>
      <c r="FB254" s="139"/>
      <c r="FC254" s="139"/>
      <c r="FD254" s="139"/>
      <c r="FE254" s="139"/>
      <c r="FF254" s="139"/>
      <c r="FG254" s="139"/>
      <c r="FH254" s="139"/>
      <c r="FI254" s="139"/>
      <c r="FJ254" s="139"/>
      <c r="FK254" s="139"/>
      <c r="FL254" s="139"/>
      <c r="FM254" s="139"/>
      <c r="FN254" s="139"/>
      <c r="FO254" s="139"/>
      <c r="FP254" s="139"/>
      <c r="FQ254" s="139"/>
      <c r="FR254" s="139"/>
      <c r="FS254" s="139"/>
      <c r="FT254" s="139"/>
      <c r="FU254" s="139"/>
      <c r="FV254" s="139"/>
      <c r="FW254" s="139"/>
      <c r="FX254" s="139"/>
      <c r="FY254" s="139"/>
      <c r="FZ254" s="139"/>
      <c r="GA254" s="139"/>
      <c r="GB254" s="139"/>
      <c r="GC254" s="139"/>
      <c r="GD254" s="139"/>
      <c r="GE254" s="139"/>
      <c r="GF254" s="139"/>
      <c r="GG254" s="139"/>
      <c r="GH254" s="139"/>
      <c r="GI254" s="139"/>
      <c r="GJ254" s="139"/>
      <c r="GK254" s="139"/>
      <c r="GL254" s="139"/>
      <c r="GM254" s="139"/>
      <c r="GN254" s="139"/>
      <c r="GO254" s="139"/>
      <c r="GP254" s="139"/>
      <c r="GQ254" s="139"/>
      <c r="GR254" s="139"/>
      <c r="GS254" s="25"/>
    </row>
    <row r="255">
      <c r="B255" s="57" t="s">
        <v>4834</v>
      </c>
      <c r="BD255" s="139"/>
      <c r="BE255" s="139"/>
      <c r="BF255" s="139"/>
      <c r="BG255" s="139"/>
      <c r="BH255" s="139"/>
      <c r="BI255" s="139"/>
      <c r="BJ255" s="139"/>
      <c r="BK255" s="139"/>
      <c r="BL255" s="139"/>
      <c r="BM255" s="139"/>
      <c r="BN255" s="139"/>
      <c r="BO255" s="139"/>
      <c r="BP255" s="139"/>
      <c r="BQ255" s="139"/>
      <c r="BR255" s="139"/>
      <c r="BS255" s="139"/>
      <c r="BT255" s="139"/>
      <c r="BU255" s="139"/>
      <c r="BV255" s="139"/>
      <c r="BW255" s="139"/>
      <c r="BX255" s="139"/>
      <c r="BY255" s="139"/>
      <c r="BZ255" s="139"/>
      <c r="CA255" s="139"/>
      <c r="CB255" s="139"/>
      <c r="CC255" s="139"/>
      <c r="CD255" s="139"/>
      <c r="CE255" s="139"/>
      <c r="CF255" s="139"/>
      <c r="CG255" s="139"/>
      <c r="CH255" s="139"/>
      <c r="CI255" s="139"/>
      <c r="CJ255" s="139"/>
      <c r="CK255" s="139"/>
      <c r="CL255" s="139"/>
      <c r="CM255" s="139"/>
      <c r="CN255" s="139"/>
      <c r="CO255" s="139"/>
      <c r="CP255" s="139"/>
      <c r="CQ255" s="139"/>
      <c r="CR255" s="139"/>
      <c r="CS255" s="139"/>
      <c r="CT255" s="139"/>
      <c r="CU255" s="139"/>
      <c r="CV255" s="139"/>
      <c r="CW255" s="139"/>
      <c r="CX255" s="139"/>
      <c r="CY255" s="139"/>
      <c r="EW255" s="139"/>
      <c r="EX255" s="139"/>
      <c r="EY255" s="139"/>
      <c r="EZ255" s="139"/>
      <c r="FA255" s="139"/>
      <c r="FB255" s="139"/>
      <c r="FC255" s="139"/>
      <c r="FD255" s="139"/>
      <c r="FE255" s="139"/>
      <c r="FF255" s="139"/>
      <c r="FG255" s="139"/>
      <c r="FH255" s="139"/>
      <c r="FI255" s="139"/>
      <c r="FJ255" s="139"/>
      <c r="FK255" s="139"/>
      <c r="FL255" s="139"/>
      <c r="FM255" s="139"/>
      <c r="FN255" s="139"/>
      <c r="FO255" s="139"/>
      <c r="FP255" s="139"/>
      <c r="FQ255" s="139"/>
      <c r="FR255" s="139"/>
      <c r="FS255" s="139"/>
      <c r="FT255" s="139"/>
      <c r="FU255" s="139"/>
      <c r="FV255" s="139"/>
      <c r="FW255" s="139"/>
      <c r="FX255" s="139"/>
      <c r="FY255" s="139"/>
      <c r="FZ255" s="139"/>
      <c r="GA255" s="139"/>
      <c r="GB255" s="139"/>
      <c r="GC255" s="139"/>
      <c r="GD255" s="139"/>
      <c r="GE255" s="139"/>
      <c r="GF255" s="139"/>
      <c r="GG255" s="139"/>
      <c r="GH255" s="139"/>
      <c r="GI255" s="139"/>
      <c r="GJ255" s="139"/>
      <c r="GK255" s="139"/>
      <c r="GL255" s="139"/>
      <c r="GM255" s="139"/>
      <c r="GN255" s="139"/>
      <c r="GO255" s="139"/>
      <c r="GP255" s="139"/>
      <c r="GQ255" s="139"/>
      <c r="GR255" s="139"/>
      <c r="GS255" s="25"/>
    </row>
    <row r="256">
      <c r="B256" s="57" t="s">
        <v>4835</v>
      </c>
      <c r="BD256" s="139"/>
      <c r="BE256" s="139"/>
      <c r="BF256" s="139"/>
      <c r="BG256" s="139"/>
      <c r="BH256" s="139"/>
      <c r="BI256" s="139"/>
      <c r="BJ256" s="139"/>
      <c r="BK256" s="139"/>
      <c r="BL256" s="139"/>
      <c r="BM256" s="139"/>
      <c r="BN256" s="139"/>
      <c r="BO256" s="139"/>
      <c r="BP256" s="139"/>
      <c r="BQ256" s="139"/>
      <c r="BR256" s="139"/>
      <c r="BS256" s="139"/>
      <c r="BT256" s="139"/>
      <c r="BU256" s="139"/>
      <c r="BV256" s="139"/>
      <c r="BW256" s="139"/>
      <c r="BX256" s="139"/>
      <c r="BY256" s="139"/>
      <c r="BZ256" s="139"/>
      <c r="CA256" s="139"/>
      <c r="CB256" s="139"/>
      <c r="CC256" s="139"/>
      <c r="CD256" s="139"/>
      <c r="CE256" s="139"/>
      <c r="CF256" s="139"/>
      <c r="CG256" s="139"/>
      <c r="CH256" s="139"/>
      <c r="CI256" s="139"/>
      <c r="CJ256" s="139"/>
      <c r="CK256" s="139"/>
      <c r="CL256" s="139"/>
      <c r="CM256" s="139"/>
      <c r="CN256" s="139"/>
      <c r="CO256" s="139"/>
      <c r="CP256" s="139"/>
      <c r="CQ256" s="139"/>
      <c r="CR256" s="139"/>
      <c r="CS256" s="139"/>
      <c r="CT256" s="139"/>
      <c r="CU256" s="139"/>
      <c r="CV256" s="139"/>
      <c r="CW256" s="139"/>
      <c r="CX256" s="139"/>
      <c r="CY256" s="139"/>
      <c r="EW256" s="139"/>
      <c r="EX256" s="139"/>
      <c r="EY256" s="139"/>
      <c r="EZ256" s="139"/>
      <c r="FA256" s="139"/>
      <c r="FB256" s="139"/>
      <c r="FC256" s="139"/>
      <c r="FD256" s="139"/>
      <c r="FE256" s="139"/>
      <c r="FF256" s="139"/>
      <c r="FG256" s="139"/>
      <c r="FH256" s="139"/>
      <c r="FI256" s="139"/>
      <c r="FJ256" s="139"/>
      <c r="FK256" s="139"/>
      <c r="FL256" s="139"/>
      <c r="FM256" s="139"/>
      <c r="FN256" s="139"/>
      <c r="FO256" s="139"/>
      <c r="FP256" s="139"/>
      <c r="FQ256" s="139"/>
      <c r="FR256" s="139"/>
      <c r="FS256" s="139"/>
      <c r="FT256" s="139"/>
      <c r="FU256" s="139"/>
      <c r="FV256" s="139"/>
      <c r="FW256" s="139"/>
      <c r="FX256" s="139"/>
      <c r="FY256" s="139"/>
      <c r="FZ256" s="139"/>
      <c r="GA256" s="139"/>
      <c r="GB256" s="139"/>
      <c r="GC256" s="139"/>
      <c r="GD256" s="139"/>
      <c r="GE256" s="139"/>
      <c r="GF256" s="139"/>
      <c r="GG256" s="139"/>
      <c r="GH256" s="139"/>
      <c r="GI256" s="139"/>
      <c r="GJ256" s="139"/>
      <c r="GK256" s="139"/>
      <c r="GL256" s="139"/>
      <c r="GM256" s="139"/>
      <c r="GN256" s="139"/>
      <c r="GO256" s="139"/>
      <c r="GP256" s="139"/>
      <c r="GQ256" s="139"/>
      <c r="GR256" s="139"/>
      <c r="GS256" s="25"/>
    </row>
    <row r="257">
      <c r="B257" s="57" t="s">
        <v>4836</v>
      </c>
      <c r="BD257" s="139"/>
      <c r="BE257" s="139"/>
      <c r="BF257" s="139"/>
      <c r="BG257" s="139"/>
      <c r="BH257" s="139"/>
      <c r="BI257" s="139"/>
      <c r="BJ257" s="139"/>
      <c r="BK257" s="139"/>
      <c r="BL257" s="139"/>
      <c r="BM257" s="139"/>
      <c r="BN257" s="139"/>
      <c r="BO257" s="139"/>
      <c r="BP257" s="139"/>
      <c r="BQ257" s="139"/>
      <c r="BR257" s="139"/>
      <c r="BS257" s="139"/>
      <c r="BT257" s="139"/>
      <c r="BU257" s="139"/>
      <c r="BV257" s="139"/>
      <c r="BW257" s="139"/>
      <c r="BX257" s="139"/>
      <c r="BY257" s="139"/>
      <c r="BZ257" s="139"/>
      <c r="CA257" s="139"/>
      <c r="CB257" s="139"/>
      <c r="CC257" s="139"/>
      <c r="CD257" s="139"/>
      <c r="CE257" s="139"/>
      <c r="CF257" s="139"/>
      <c r="CG257" s="139"/>
      <c r="CH257" s="139"/>
      <c r="CI257" s="139"/>
      <c r="CJ257" s="139"/>
      <c r="CK257" s="139"/>
      <c r="CL257" s="139"/>
      <c r="CM257" s="139"/>
      <c r="CN257" s="139"/>
      <c r="CO257" s="139"/>
      <c r="CP257" s="139"/>
      <c r="CQ257" s="139"/>
      <c r="CR257" s="139"/>
      <c r="CS257" s="139"/>
      <c r="CT257" s="139"/>
      <c r="CU257" s="139"/>
      <c r="CV257" s="139"/>
      <c r="CW257" s="139"/>
      <c r="CX257" s="139"/>
      <c r="CY257" s="139"/>
      <c r="EW257" s="139"/>
      <c r="EX257" s="139"/>
      <c r="EY257" s="139"/>
      <c r="EZ257" s="139"/>
      <c r="FA257" s="139"/>
      <c r="FB257" s="139"/>
      <c r="FC257" s="139"/>
      <c r="FD257" s="139"/>
      <c r="FE257" s="139"/>
      <c r="FF257" s="139"/>
      <c r="FG257" s="139"/>
      <c r="FH257" s="139"/>
      <c r="FI257" s="139"/>
      <c r="FJ257" s="139"/>
      <c r="FK257" s="139"/>
      <c r="FL257" s="139"/>
      <c r="FM257" s="139"/>
      <c r="FN257" s="139"/>
      <c r="FO257" s="139"/>
      <c r="FP257" s="139"/>
      <c r="FQ257" s="139"/>
      <c r="FR257" s="139"/>
      <c r="FS257" s="139"/>
      <c r="FT257" s="139"/>
      <c r="FU257" s="139"/>
      <c r="FV257" s="139"/>
      <c r="FW257" s="139"/>
      <c r="FX257" s="139"/>
      <c r="FY257" s="139"/>
      <c r="FZ257" s="139"/>
      <c r="GA257" s="139"/>
      <c r="GB257" s="139"/>
      <c r="GC257" s="139"/>
      <c r="GD257" s="139"/>
      <c r="GE257" s="139"/>
      <c r="GF257" s="139"/>
      <c r="GG257" s="139"/>
      <c r="GH257" s="139"/>
      <c r="GI257" s="139"/>
      <c r="GJ257" s="139"/>
      <c r="GK257" s="139"/>
      <c r="GL257" s="139"/>
      <c r="GM257" s="139"/>
      <c r="GN257" s="139"/>
      <c r="GO257" s="139"/>
      <c r="GP257" s="139"/>
      <c r="GQ257" s="139"/>
      <c r="GR257" s="139"/>
      <c r="GS257" s="25"/>
    </row>
    <row r="258">
      <c r="B258" s="57" t="s">
        <v>4837</v>
      </c>
      <c r="BD258" s="139"/>
      <c r="BE258" s="139"/>
      <c r="BF258" s="139"/>
      <c r="BG258" s="139"/>
      <c r="BH258" s="139"/>
      <c r="BI258" s="139"/>
      <c r="BJ258" s="139"/>
      <c r="BK258" s="139"/>
      <c r="BL258" s="139"/>
      <c r="BM258" s="139"/>
      <c r="BN258" s="139"/>
      <c r="BO258" s="139"/>
      <c r="BP258" s="139"/>
      <c r="BQ258" s="139"/>
      <c r="BR258" s="139"/>
      <c r="BS258" s="139"/>
      <c r="BT258" s="139"/>
      <c r="BU258" s="139"/>
      <c r="BV258" s="139"/>
      <c r="BW258" s="139"/>
      <c r="BX258" s="139"/>
      <c r="BY258" s="139"/>
      <c r="BZ258" s="139"/>
      <c r="CA258" s="139"/>
      <c r="CB258" s="139"/>
      <c r="CC258" s="139"/>
      <c r="CD258" s="139"/>
      <c r="CE258" s="139"/>
      <c r="CF258" s="139"/>
      <c r="CG258" s="139"/>
      <c r="CH258" s="139"/>
      <c r="CI258" s="139"/>
      <c r="CJ258" s="139"/>
      <c r="CK258" s="139"/>
      <c r="CL258" s="139"/>
      <c r="CM258" s="139"/>
      <c r="CN258" s="139"/>
      <c r="CO258" s="139"/>
      <c r="CP258" s="139"/>
      <c r="CQ258" s="139"/>
      <c r="CR258" s="139"/>
      <c r="CS258" s="139"/>
      <c r="CT258" s="139"/>
      <c r="CU258" s="139"/>
      <c r="CV258" s="139"/>
      <c r="CW258" s="139"/>
      <c r="CX258" s="139"/>
      <c r="CY258" s="139"/>
      <c r="EW258" s="139"/>
      <c r="EX258" s="139"/>
      <c r="EY258" s="139"/>
      <c r="EZ258" s="139"/>
      <c r="FA258" s="139"/>
      <c r="FB258" s="139"/>
      <c r="FC258" s="139"/>
      <c r="FD258" s="139"/>
      <c r="FE258" s="139"/>
      <c r="FF258" s="139"/>
      <c r="FG258" s="139"/>
      <c r="FH258" s="139"/>
      <c r="FI258" s="139"/>
      <c r="FJ258" s="139"/>
      <c r="FK258" s="139"/>
      <c r="FL258" s="139"/>
      <c r="FM258" s="139"/>
      <c r="FN258" s="139"/>
      <c r="FO258" s="139"/>
      <c r="FP258" s="139"/>
      <c r="FQ258" s="139"/>
      <c r="FR258" s="139"/>
      <c r="FS258" s="139"/>
      <c r="FT258" s="139"/>
      <c r="FU258" s="139"/>
      <c r="FV258" s="139"/>
      <c r="FW258" s="139"/>
      <c r="FX258" s="139"/>
      <c r="FY258" s="139"/>
      <c r="FZ258" s="139"/>
      <c r="GA258" s="139"/>
      <c r="GB258" s="139"/>
      <c r="GC258" s="139"/>
      <c r="GD258" s="139"/>
      <c r="GE258" s="139"/>
      <c r="GF258" s="139"/>
      <c r="GG258" s="139"/>
      <c r="GH258" s="139"/>
      <c r="GI258" s="139"/>
      <c r="GJ258" s="139"/>
      <c r="GK258" s="139"/>
      <c r="GL258" s="139"/>
      <c r="GM258" s="139"/>
      <c r="GN258" s="139"/>
      <c r="GO258" s="139"/>
      <c r="GP258" s="139"/>
      <c r="GQ258" s="139"/>
      <c r="GR258" s="139"/>
      <c r="GS258" s="25"/>
    </row>
    <row r="259">
      <c r="B259" s="57" t="s">
        <v>4838</v>
      </c>
      <c r="BD259" s="139"/>
      <c r="BE259" s="139"/>
      <c r="BF259" s="139"/>
      <c r="BG259" s="139"/>
      <c r="BH259" s="139"/>
      <c r="BI259" s="139"/>
      <c r="BJ259" s="139"/>
      <c r="BK259" s="139"/>
      <c r="BL259" s="139"/>
      <c r="BM259" s="139"/>
      <c r="BN259" s="139"/>
      <c r="BO259" s="139"/>
      <c r="BP259" s="139"/>
      <c r="BQ259" s="139"/>
      <c r="BR259" s="139"/>
      <c r="BS259" s="139"/>
      <c r="BT259" s="139"/>
      <c r="BU259" s="139"/>
      <c r="BV259" s="139"/>
      <c r="BW259" s="139"/>
      <c r="BX259" s="139"/>
      <c r="BY259" s="139"/>
      <c r="BZ259" s="139"/>
      <c r="CA259" s="139"/>
      <c r="CB259" s="139"/>
      <c r="CC259" s="139"/>
      <c r="CD259" s="139"/>
      <c r="CE259" s="139"/>
      <c r="CF259" s="139"/>
      <c r="CG259" s="139"/>
      <c r="CH259" s="139"/>
      <c r="CI259" s="139"/>
      <c r="CJ259" s="139"/>
      <c r="CK259" s="139"/>
      <c r="CL259" s="139"/>
      <c r="CM259" s="139"/>
      <c r="CN259" s="139"/>
      <c r="CO259" s="139"/>
      <c r="CP259" s="139"/>
      <c r="CQ259" s="139"/>
      <c r="CR259" s="139"/>
      <c r="CS259" s="139"/>
      <c r="CT259" s="139"/>
      <c r="CU259" s="139"/>
      <c r="CV259" s="139"/>
      <c r="CW259" s="139"/>
      <c r="CX259" s="139"/>
      <c r="CY259" s="139"/>
      <c r="EW259" s="139"/>
      <c r="EX259" s="139"/>
      <c r="EY259" s="139"/>
      <c r="EZ259" s="139"/>
      <c r="FA259" s="139"/>
      <c r="FB259" s="139"/>
      <c r="FC259" s="139"/>
      <c r="FD259" s="139"/>
      <c r="FE259" s="139"/>
      <c r="FF259" s="139"/>
      <c r="FG259" s="139"/>
      <c r="FH259" s="139"/>
      <c r="FI259" s="139"/>
      <c r="FJ259" s="139"/>
      <c r="FK259" s="139"/>
      <c r="FL259" s="139"/>
      <c r="FM259" s="139"/>
      <c r="FN259" s="139"/>
      <c r="FO259" s="139"/>
      <c r="FP259" s="139"/>
      <c r="FQ259" s="139"/>
      <c r="FR259" s="139"/>
      <c r="FS259" s="139"/>
      <c r="FT259" s="139"/>
      <c r="FU259" s="139"/>
      <c r="FV259" s="139"/>
      <c r="FW259" s="139"/>
      <c r="FX259" s="139"/>
      <c r="FY259" s="139"/>
      <c r="FZ259" s="139"/>
      <c r="GA259" s="139"/>
      <c r="GB259" s="139"/>
      <c r="GC259" s="139"/>
      <c r="GD259" s="139"/>
      <c r="GE259" s="139"/>
      <c r="GF259" s="139"/>
      <c r="GG259" s="139"/>
      <c r="GH259" s="139"/>
      <c r="GI259" s="139"/>
      <c r="GJ259" s="139"/>
      <c r="GK259" s="139"/>
      <c r="GL259" s="139"/>
      <c r="GM259" s="139"/>
      <c r="GN259" s="139"/>
      <c r="GO259" s="139"/>
      <c r="GP259" s="139"/>
      <c r="GQ259" s="139"/>
      <c r="GR259" s="139"/>
      <c r="GS259" s="25"/>
    </row>
    <row r="260">
      <c r="B260" s="57" t="s">
        <v>4839</v>
      </c>
      <c r="BD260" s="139"/>
      <c r="BE260" s="139"/>
      <c r="BF260" s="139"/>
      <c r="BG260" s="139"/>
      <c r="BH260" s="139"/>
      <c r="BI260" s="139"/>
      <c r="BJ260" s="139"/>
      <c r="BK260" s="139"/>
      <c r="BL260" s="139"/>
      <c r="BM260" s="139"/>
      <c r="BN260" s="139"/>
      <c r="BO260" s="139"/>
      <c r="BP260" s="139"/>
      <c r="BQ260" s="139"/>
      <c r="BR260" s="139"/>
      <c r="BS260" s="139"/>
      <c r="BT260" s="139"/>
      <c r="BU260" s="139"/>
      <c r="BV260" s="139"/>
      <c r="BW260" s="139"/>
      <c r="BX260" s="139"/>
      <c r="BY260" s="139"/>
      <c r="BZ260" s="139"/>
      <c r="CA260" s="139"/>
      <c r="CB260" s="139"/>
      <c r="CC260" s="139"/>
      <c r="CD260" s="139"/>
      <c r="CE260" s="139"/>
      <c r="CF260" s="139"/>
      <c r="CG260" s="139"/>
      <c r="CH260" s="139"/>
      <c r="CI260" s="139"/>
      <c r="CJ260" s="139"/>
      <c r="CK260" s="139"/>
      <c r="CL260" s="139"/>
      <c r="CM260" s="139"/>
      <c r="CN260" s="139"/>
      <c r="CO260" s="139"/>
      <c r="CP260" s="139"/>
      <c r="CQ260" s="139"/>
      <c r="CR260" s="139"/>
      <c r="CS260" s="139"/>
      <c r="CT260" s="139"/>
      <c r="CU260" s="139"/>
      <c r="CV260" s="139"/>
      <c r="CW260" s="139"/>
      <c r="CX260" s="139"/>
      <c r="CY260" s="139"/>
      <c r="EW260" s="139"/>
      <c r="EX260" s="139"/>
      <c r="EY260" s="139"/>
      <c r="EZ260" s="139"/>
      <c r="FA260" s="139"/>
      <c r="FB260" s="139"/>
      <c r="FC260" s="139"/>
      <c r="FD260" s="139"/>
      <c r="FE260" s="139"/>
      <c r="FF260" s="139"/>
      <c r="FG260" s="139"/>
      <c r="FH260" s="139"/>
      <c r="FI260" s="139"/>
      <c r="FJ260" s="139"/>
      <c r="FK260" s="139"/>
      <c r="FL260" s="139"/>
      <c r="FM260" s="139"/>
      <c r="FN260" s="139"/>
      <c r="FO260" s="139"/>
      <c r="FP260" s="139"/>
      <c r="FQ260" s="139"/>
      <c r="FR260" s="139"/>
      <c r="FS260" s="139"/>
      <c r="FT260" s="139"/>
      <c r="FU260" s="139"/>
      <c r="FV260" s="139"/>
      <c r="FW260" s="139"/>
      <c r="FX260" s="139"/>
      <c r="FY260" s="139"/>
      <c r="FZ260" s="139"/>
      <c r="GA260" s="139"/>
      <c r="GB260" s="139"/>
      <c r="GC260" s="139"/>
      <c r="GD260" s="139"/>
      <c r="GE260" s="139"/>
      <c r="GF260" s="139"/>
      <c r="GG260" s="139"/>
      <c r="GH260" s="139"/>
      <c r="GI260" s="139"/>
      <c r="GJ260" s="139"/>
      <c r="GK260" s="139"/>
      <c r="GL260" s="139"/>
      <c r="GM260" s="139"/>
      <c r="GN260" s="139"/>
      <c r="GO260" s="139"/>
      <c r="GP260" s="139"/>
      <c r="GQ260" s="139"/>
      <c r="GR260" s="139"/>
      <c r="GS260" s="25"/>
    </row>
    <row r="261">
      <c r="B261" s="57" t="s">
        <v>4840</v>
      </c>
      <c r="BD261" s="139"/>
      <c r="BE261" s="139"/>
      <c r="BF261" s="139"/>
      <c r="BG261" s="139"/>
      <c r="BH261" s="139"/>
      <c r="BI261" s="139"/>
      <c r="BJ261" s="139"/>
      <c r="BK261" s="139"/>
      <c r="BL261" s="139"/>
      <c r="BM261" s="139"/>
      <c r="BN261" s="139"/>
      <c r="BO261" s="139"/>
      <c r="BP261" s="139"/>
      <c r="BQ261" s="139"/>
      <c r="BR261" s="139"/>
      <c r="BS261" s="139"/>
      <c r="BT261" s="139"/>
      <c r="BU261" s="139"/>
      <c r="BV261" s="139"/>
      <c r="BW261" s="139"/>
      <c r="BX261" s="139"/>
      <c r="BY261" s="139"/>
      <c r="BZ261" s="139"/>
      <c r="CA261" s="139"/>
      <c r="CB261" s="139"/>
      <c r="CC261" s="139"/>
      <c r="CD261" s="139"/>
      <c r="CE261" s="139"/>
      <c r="CF261" s="139"/>
      <c r="CG261" s="139"/>
      <c r="CH261" s="139"/>
      <c r="CI261" s="139"/>
      <c r="CJ261" s="139"/>
      <c r="CK261" s="139"/>
      <c r="CL261" s="139"/>
      <c r="CM261" s="139"/>
      <c r="CN261" s="139"/>
      <c r="CO261" s="139"/>
      <c r="CP261" s="139"/>
      <c r="CQ261" s="139"/>
      <c r="CR261" s="139"/>
      <c r="CS261" s="139"/>
      <c r="CT261" s="139"/>
      <c r="CU261" s="139"/>
      <c r="CV261" s="139"/>
      <c r="CW261" s="139"/>
      <c r="CX261" s="139"/>
      <c r="CY261" s="139"/>
      <c r="EW261" s="139"/>
      <c r="EX261" s="139"/>
      <c r="EY261" s="139"/>
      <c r="EZ261" s="139"/>
      <c r="FA261" s="139"/>
      <c r="FB261" s="139"/>
      <c r="FC261" s="139"/>
      <c r="FD261" s="139"/>
      <c r="FE261" s="139"/>
      <c r="FF261" s="139"/>
      <c r="FG261" s="139"/>
      <c r="FH261" s="139"/>
      <c r="FI261" s="139"/>
      <c r="FJ261" s="139"/>
      <c r="FK261" s="139"/>
      <c r="FL261" s="139"/>
      <c r="FM261" s="139"/>
      <c r="FN261" s="139"/>
      <c r="FO261" s="139"/>
      <c r="FP261" s="139"/>
      <c r="FQ261" s="139"/>
      <c r="FR261" s="139"/>
      <c r="FS261" s="139"/>
      <c r="FT261" s="139"/>
      <c r="FU261" s="139"/>
      <c r="FV261" s="139"/>
      <c r="FW261" s="139"/>
      <c r="FX261" s="139"/>
      <c r="FY261" s="139"/>
      <c r="FZ261" s="139"/>
      <c r="GA261" s="139"/>
      <c r="GB261" s="139"/>
      <c r="GC261" s="139"/>
      <c r="GD261" s="139"/>
      <c r="GE261" s="139"/>
      <c r="GF261" s="139"/>
      <c r="GG261" s="139"/>
      <c r="GH261" s="139"/>
      <c r="GI261" s="139"/>
      <c r="GJ261" s="139"/>
      <c r="GK261" s="139"/>
      <c r="GL261" s="139"/>
      <c r="GM261" s="139"/>
      <c r="GN261" s="139"/>
      <c r="GO261" s="139"/>
      <c r="GP261" s="139"/>
      <c r="GQ261" s="139"/>
      <c r="GR261" s="139"/>
      <c r="GS261" s="25"/>
    </row>
    <row r="262">
      <c r="B262" s="57" t="s">
        <v>4841</v>
      </c>
      <c r="BD262" s="139"/>
      <c r="BE262" s="139"/>
      <c r="BF262" s="139"/>
      <c r="BG262" s="139"/>
      <c r="BH262" s="139"/>
      <c r="BI262" s="139"/>
      <c r="BJ262" s="139"/>
      <c r="BK262" s="139"/>
      <c r="BL262" s="139"/>
      <c r="BM262" s="139"/>
      <c r="BN262" s="139"/>
      <c r="BO262" s="139"/>
      <c r="BP262" s="139"/>
      <c r="BQ262" s="139"/>
      <c r="BR262" s="139"/>
      <c r="BS262" s="139"/>
      <c r="BT262" s="139"/>
      <c r="BU262" s="139"/>
      <c r="BV262" s="139"/>
      <c r="BW262" s="139"/>
      <c r="BX262" s="139"/>
      <c r="BY262" s="139"/>
      <c r="BZ262" s="139"/>
      <c r="CA262" s="139"/>
      <c r="CB262" s="139"/>
      <c r="CC262" s="139"/>
      <c r="CD262" s="139"/>
      <c r="CE262" s="139"/>
      <c r="CF262" s="139"/>
      <c r="CG262" s="139"/>
      <c r="CH262" s="139"/>
      <c r="CI262" s="139"/>
      <c r="CJ262" s="139"/>
      <c r="CK262" s="139"/>
      <c r="CL262" s="139"/>
      <c r="CM262" s="139"/>
      <c r="CN262" s="139"/>
      <c r="CO262" s="139"/>
      <c r="CP262" s="139"/>
      <c r="CQ262" s="139"/>
      <c r="CR262" s="139"/>
      <c r="CS262" s="139"/>
      <c r="CT262" s="139"/>
      <c r="CU262" s="139"/>
      <c r="CV262" s="139"/>
      <c r="CW262" s="139"/>
      <c r="CX262" s="139"/>
      <c r="CY262" s="139"/>
      <c r="EW262" s="139"/>
      <c r="EX262" s="139"/>
      <c r="EY262" s="139"/>
      <c r="EZ262" s="139"/>
      <c r="FA262" s="139"/>
      <c r="FB262" s="139"/>
      <c r="FC262" s="139"/>
      <c r="FD262" s="139"/>
      <c r="FE262" s="139"/>
      <c r="FF262" s="139"/>
      <c r="FG262" s="139"/>
      <c r="FH262" s="139"/>
      <c r="FI262" s="139"/>
      <c r="FJ262" s="139"/>
      <c r="FK262" s="139"/>
      <c r="FL262" s="139"/>
      <c r="FM262" s="139"/>
      <c r="FN262" s="139"/>
      <c r="FO262" s="139"/>
      <c r="FP262" s="139"/>
      <c r="FQ262" s="139"/>
      <c r="FR262" s="139"/>
      <c r="FS262" s="139"/>
      <c r="FT262" s="139"/>
      <c r="FU262" s="139"/>
      <c r="FV262" s="139"/>
      <c r="FW262" s="139"/>
      <c r="FX262" s="139"/>
      <c r="FY262" s="139"/>
      <c r="FZ262" s="139"/>
      <c r="GA262" s="139"/>
      <c r="GB262" s="139"/>
      <c r="GC262" s="139"/>
      <c r="GD262" s="139"/>
      <c r="GE262" s="139"/>
      <c r="GF262" s="139"/>
      <c r="GG262" s="139"/>
      <c r="GH262" s="139"/>
      <c r="GI262" s="139"/>
      <c r="GJ262" s="139"/>
      <c r="GK262" s="139"/>
      <c r="GL262" s="139"/>
      <c r="GM262" s="139"/>
      <c r="GN262" s="139"/>
      <c r="GO262" s="139"/>
      <c r="GP262" s="139"/>
      <c r="GQ262" s="139"/>
      <c r="GR262" s="139"/>
      <c r="GS262" s="25"/>
    </row>
    <row r="263">
      <c r="B263" s="57" t="s">
        <v>4842</v>
      </c>
      <c r="BD263" s="139"/>
      <c r="BE263" s="139"/>
      <c r="BF263" s="139"/>
      <c r="BG263" s="139"/>
      <c r="BH263" s="139"/>
      <c r="BI263" s="139"/>
      <c r="BJ263" s="139"/>
      <c r="BK263" s="139"/>
      <c r="BL263" s="139"/>
      <c r="BM263" s="139"/>
      <c r="BN263" s="139"/>
      <c r="BO263" s="139"/>
      <c r="BP263" s="139"/>
      <c r="BQ263" s="139"/>
      <c r="BR263" s="139"/>
      <c r="BS263" s="139"/>
      <c r="BT263" s="139"/>
      <c r="BU263" s="139"/>
      <c r="BV263" s="139"/>
      <c r="BW263" s="139"/>
      <c r="BX263" s="139"/>
      <c r="BY263" s="139"/>
      <c r="BZ263" s="139"/>
      <c r="CA263" s="139"/>
      <c r="CB263" s="139"/>
      <c r="CC263" s="139"/>
      <c r="CD263" s="139"/>
      <c r="CE263" s="139"/>
      <c r="CF263" s="139"/>
      <c r="CG263" s="139"/>
      <c r="CH263" s="139"/>
      <c r="CI263" s="139"/>
      <c r="CJ263" s="139"/>
      <c r="CK263" s="139"/>
      <c r="CL263" s="139"/>
      <c r="CM263" s="139"/>
      <c r="CN263" s="139"/>
      <c r="CO263" s="139"/>
      <c r="CP263" s="139"/>
      <c r="CQ263" s="139"/>
      <c r="CR263" s="139"/>
      <c r="CS263" s="139"/>
      <c r="CT263" s="139"/>
      <c r="CU263" s="139"/>
      <c r="CV263" s="139"/>
      <c r="CW263" s="139"/>
      <c r="CX263" s="139"/>
      <c r="CY263" s="139"/>
      <c r="EW263" s="139"/>
      <c r="EX263" s="139"/>
      <c r="EY263" s="139"/>
      <c r="EZ263" s="139"/>
      <c r="FA263" s="139"/>
      <c r="FB263" s="139"/>
      <c r="FC263" s="139"/>
      <c r="FD263" s="139"/>
      <c r="FE263" s="139"/>
      <c r="FF263" s="139"/>
      <c r="FG263" s="139"/>
      <c r="FH263" s="139"/>
      <c r="FI263" s="139"/>
      <c r="FJ263" s="139"/>
      <c r="FK263" s="139"/>
      <c r="FL263" s="139"/>
      <c r="FM263" s="139"/>
      <c r="FN263" s="139"/>
      <c r="FO263" s="139"/>
      <c r="FP263" s="139"/>
      <c r="FQ263" s="139"/>
      <c r="FR263" s="139"/>
      <c r="FS263" s="139"/>
      <c r="FT263" s="139"/>
      <c r="FU263" s="139"/>
      <c r="FV263" s="139"/>
      <c r="FW263" s="139"/>
      <c r="FX263" s="139"/>
      <c r="FY263" s="139"/>
      <c r="FZ263" s="139"/>
      <c r="GA263" s="139"/>
      <c r="GB263" s="139"/>
      <c r="GC263" s="139"/>
      <c r="GD263" s="139"/>
      <c r="GE263" s="139"/>
      <c r="GF263" s="139"/>
      <c r="GG263" s="139"/>
      <c r="GH263" s="139"/>
      <c r="GI263" s="139"/>
      <c r="GJ263" s="139"/>
      <c r="GK263" s="139"/>
      <c r="GL263" s="139"/>
      <c r="GM263" s="139"/>
      <c r="GN263" s="139"/>
      <c r="GO263" s="139"/>
      <c r="GP263" s="139"/>
      <c r="GQ263" s="139"/>
      <c r="GR263" s="139"/>
      <c r="GS263" s="25"/>
    </row>
    <row r="264">
      <c r="B264" s="57" t="s">
        <v>4843</v>
      </c>
      <c r="BD264" s="139"/>
      <c r="BE264" s="139"/>
      <c r="BF264" s="139"/>
      <c r="BG264" s="139"/>
      <c r="BH264" s="139"/>
      <c r="BI264" s="139"/>
      <c r="BJ264" s="139"/>
      <c r="BK264" s="139"/>
      <c r="BL264" s="139"/>
      <c r="BM264" s="139"/>
      <c r="BN264" s="139"/>
      <c r="BO264" s="139"/>
      <c r="BP264" s="139"/>
      <c r="BQ264" s="139"/>
      <c r="BR264" s="139"/>
      <c r="BS264" s="139"/>
      <c r="BT264" s="139"/>
      <c r="BU264" s="139"/>
      <c r="BV264" s="139"/>
      <c r="BW264" s="139"/>
      <c r="BX264" s="139"/>
      <c r="BY264" s="139"/>
      <c r="BZ264" s="139"/>
      <c r="CA264" s="139"/>
      <c r="CB264" s="139"/>
      <c r="CC264" s="139"/>
      <c r="CD264" s="139"/>
      <c r="CE264" s="139"/>
      <c r="CF264" s="139"/>
      <c r="CG264" s="139"/>
      <c r="CH264" s="139"/>
      <c r="CI264" s="139"/>
      <c r="CJ264" s="139"/>
      <c r="CK264" s="139"/>
      <c r="CL264" s="139"/>
      <c r="CM264" s="139"/>
      <c r="CN264" s="139"/>
      <c r="CO264" s="139"/>
      <c r="CP264" s="139"/>
      <c r="CQ264" s="139"/>
      <c r="CR264" s="139"/>
      <c r="CS264" s="139"/>
      <c r="CT264" s="139"/>
      <c r="CU264" s="139"/>
      <c r="CV264" s="139"/>
      <c r="CW264" s="139"/>
      <c r="CX264" s="139"/>
      <c r="CY264" s="139"/>
      <c r="EW264" s="139"/>
      <c r="EX264" s="139"/>
      <c r="EY264" s="139"/>
      <c r="EZ264" s="139"/>
      <c r="FA264" s="139"/>
      <c r="FB264" s="139"/>
      <c r="FC264" s="139"/>
      <c r="FD264" s="139"/>
      <c r="FE264" s="139"/>
      <c r="FF264" s="139"/>
      <c r="FG264" s="139"/>
      <c r="FH264" s="139"/>
      <c r="FI264" s="139"/>
      <c r="FJ264" s="139"/>
      <c r="FK264" s="139"/>
      <c r="FL264" s="139"/>
      <c r="FM264" s="139"/>
      <c r="FN264" s="139"/>
      <c r="FO264" s="139"/>
      <c r="FP264" s="139"/>
      <c r="FQ264" s="139"/>
      <c r="FR264" s="139"/>
      <c r="FS264" s="139"/>
      <c r="FT264" s="139"/>
      <c r="FU264" s="139"/>
      <c r="FV264" s="139"/>
      <c r="FW264" s="139"/>
      <c r="FX264" s="139"/>
      <c r="FY264" s="139"/>
      <c r="FZ264" s="139"/>
      <c r="GA264" s="139"/>
      <c r="GB264" s="139"/>
      <c r="GC264" s="139"/>
      <c r="GD264" s="139"/>
      <c r="GE264" s="139"/>
      <c r="GF264" s="139"/>
      <c r="GG264" s="139"/>
      <c r="GH264" s="139"/>
      <c r="GI264" s="139"/>
      <c r="GJ264" s="139"/>
      <c r="GK264" s="139"/>
      <c r="GL264" s="139"/>
      <c r="GM264" s="139"/>
      <c r="GN264" s="139"/>
      <c r="GO264" s="139"/>
      <c r="GP264" s="139"/>
      <c r="GQ264" s="139"/>
      <c r="GR264" s="139"/>
      <c r="GS264" s="25"/>
    </row>
    <row r="265">
      <c r="B265" s="57" t="s">
        <v>4844</v>
      </c>
      <c r="BD265" s="139"/>
      <c r="BE265" s="139"/>
      <c r="BF265" s="139"/>
      <c r="BG265" s="139"/>
      <c r="BH265" s="139"/>
      <c r="BI265" s="139"/>
      <c r="BJ265" s="139"/>
      <c r="BK265" s="139"/>
      <c r="BL265" s="139"/>
      <c r="BM265" s="139"/>
      <c r="BN265" s="139"/>
      <c r="BO265" s="139"/>
      <c r="BP265" s="139"/>
      <c r="BQ265" s="139"/>
      <c r="BR265" s="139"/>
      <c r="BS265" s="139"/>
      <c r="BT265" s="139"/>
      <c r="BU265" s="139"/>
      <c r="BV265" s="139"/>
      <c r="BW265" s="139"/>
      <c r="BX265" s="139"/>
      <c r="BY265" s="139"/>
      <c r="BZ265" s="139"/>
      <c r="CA265" s="139"/>
      <c r="CB265" s="139"/>
      <c r="CC265" s="139"/>
      <c r="CD265" s="139"/>
      <c r="CE265" s="139"/>
      <c r="CF265" s="139"/>
      <c r="CG265" s="139"/>
      <c r="CH265" s="139"/>
      <c r="CI265" s="139"/>
      <c r="CJ265" s="139"/>
      <c r="CK265" s="139"/>
      <c r="CL265" s="139"/>
      <c r="CM265" s="139"/>
      <c r="CN265" s="139"/>
      <c r="CO265" s="139"/>
      <c r="CP265" s="139"/>
      <c r="CQ265" s="139"/>
      <c r="CR265" s="139"/>
      <c r="CS265" s="139"/>
      <c r="CT265" s="139"/>
      <c r="CU265" s="139"/>
      <c r="CV265" s="139"/>
      <c r="CW265" s="139"/>
      <c r="CX265" s="139"/>
      <c r="CY265" s="139"/>
      <c r="EW265" s="139"/>
      <c r="EX265" s="139"/>
      <c r="EY265" s="139"/>
      <c r="EZ265" s="139"/>
      <c r="FA265" s="139"/>
      <c r="FB265" s="139"/>
      <c r="FC265" s="139"/>
      <c r="FD265" s="139"/>
      <c r="FE265" s="139"/>
      <c r="FF265" s="139"/>
      <c r="FG265" s="139"/>
      <c r="FH265" s="139"/>
      <c r="FI265" s="139"/>
      <c r="FJ265" s="139"/>
      <c r="FK265" s="139"/>
      <c r="FL265" s="139"/>
      <c r="FM265" s="139"/>
      <c r="FN265" s="139"/>
      <c r="FO265" s="139"/>
      <c r="FP265" s="139"/>
      <c r="FQ265" s="139"/>
      <c r="FR265" s="139"/>
      <c r="FS265" s="139"/>
      <c r="FT265" s="139"/>
      <c r="FU265" s="139"/>
      <c r="FV265" s="139"/>
      <c r="FW265" s="139"/>
      <c r="FX265" s="139"/>
      <c r="FY265" s="139"/>
      <c r="FZ265" s="139"/>
      <c r="GA265" s="139"/>
      <c r="GB265" s="139"/>
      <c r="GC265" s="139"/>
      <c r="GD265" s="139"/>
      <c r="GE265" s="139"/>
      <c r="GF265" s="139"/>
      <c r="GG265" s="139"/>
      <c r="GH265" s="139"/>
      <c r="GI265" s="139"/>
      <c r="GJ265" s="139"/>
      <c r="GK265" s="139"/>
      <c r="GL265" s="139"/>
      <c r="GM265" s="139"/>
      <c r="GN265" s="139"/>
      <c r="GO265" s="139"/>
      <c r="GP265" s="139"/>
      <c r="GQ265" s="139"/>
      <c r="GR265" s="139"/>
      <c r="GS265" s="25"/>
    </row>
    <row r="266">
      <c r="B266" s="57" t="s">
        <v>4845</v>
      </c>
      <c r="BD266" s="139"/>
      <c r="BE266" s="139"/>
      <c r="BF266" s="139"/>
      <c r="BG266" s="139"/>
      <c r="BH266" s="139"/>
      <c r="BI266" s="139"/>
      <c r="BJ266" s="139"/>
      <c r="BK266" s="139"/>
      <c r="BL266" s="139"/>
      <c r="BM266" s="139"/>
      <c r="BN266" s="139"/>
      <c r="BO266" s="139"/>
      <c r="BP266" s="139"/>
      <c r="BQ266" s="139"/>
      <c r="BR266" s="139"/>
      <c r="BS266" s="139"/>
      <c r="BT266" s="139"/>
      <c r="BU266" s="139"/>
      <c r="BV266" s="139"/>
      <c r="BW266" s="139"/>
      <c r="BX266" s="139"/>
      <c r="BY266" s="139"/>
      <c r="BZ266" s="139"/>
      <c r="CA266" s="139"/>
      <c r="CB266" s="139"/>
      <c r="CC266" s="139"/>
      <c r="CD266" s="139"/>
      <c r="CE266" s="139"/>
      <c r="CF266" s="139"/>
      <c r="CG266" s="139"/>
      <c r="CH266" s="139"/>
      <c r="CI266" s="139"/>
      <c r="CJ266" s="139"/>
      <c r="CK266" s="139"/>
      <c r="CL266" s="139"/>
      <c r="CM266" s="139"/>
      <c r="CN266" s="139"/>
      <c r="CO266" s="139"/>
      <c r="CP266" s="139"/>
      <c r="CQ266" s="139"/>
      <c r="CR266" s="139"/>
      <c r="CS266" s="139"/>
      <c r="CT266" s="139"/>
      <c r="CU266" s="139"/>
      <c r="CV266" s="139"/>
      <c r="CW266" s="139"/>
      <c r="CX266" s="139"/>
      <c r="CY266" s="139"/>
      <c r="EW266" s="139"/>
      <c r="EX266" s="139"/>
      <c r="EY266" s="139"/>
      <c r="EZ266" s="139"/>
      <c r="FA266" s="139"/>
      <c r="FB266" s="139"/>
      <c r="FC266" s="139"/>
      <c r="FD266" s="139"/>
      <c r="FE266" s="139"/>
      <c r="FF266" s="139"/>
      <c r="FG266" s="139"/>
      <c r="FH266" s="139"/>
      <c r="FI266" s="139"/>
      <c r="FJ266" s="139"/>
      <c r="FK266" s="139"/>
      <c r="FL266" s="139"/>
      <c r="FM266" s="139"/>
      <c r="FN266" s="139"/>
      <c r="FO266" s="139"/>
      <c r="FP266" s="139"/>
      <c r="FQ266" s="139"/>
      <c r="FR266" s="139"/>
      <c r="FS266" s="139"/>
      <c r="FT266" s="139"/>
      <c r="FU266" s="139"/>
      <c r="FV266" s="139"/>
      <c r="FW266" s="139"/>
      <c r="FX266" s="139"/>
      <c r="FY266" s="139"/>
      <c r="FZ266" s="139"/>
      <c r="GA266" s="139"/>
      <c r="GB266" s="139"/>
      <c r="GC266" s="139"/>
      <c r="GD266" s="139"/>
      <c r="GE266" s="139"/>
      <c r="GF266" s="139"/>
      <c r="GG266" s="139"/>
      <c r="GH266" s="139"/>
      <c r="GI266" s="139"/>
      <c r="GJ266" s="139"/>
      <c r="GK266" s="139"/>
      <c r="GL266" s="139"/>
      <c r="GM266" s="139"/>
      <c r="GN266" s="139"/>
      <c r="GO266" s="139"/>
      <c r="GP266" s="139"/>
      <c r="GQ266" s="139"/>
      <c r="GR266" s="139"/>
      <c r="GS266" s="25"/>
    </row>
    <row r="267">
      <c r="B267" s="57" t="s">
        <v>4846</v>
      </c>
      <c r="BD267" s="139"/>
      <c r="BE267" s="139"/>
      <c r="BF267" s="139"/>
      <c r="BG267" s="139"/>
      <c r="BH267" s="139"/>
      <c r="BI267" s="139"/>
      <c r="BJ267" s="139"/>
      <c r="BK267" s="139"/>
      <c r="BL267" s="139"/>
      <c r="BM267" s="139"/>
      <c r="BN267" s="139"/>
      <c r="BO267" s="139"/>
      <c r="BP267" s="139"/>
      <c r="BQ267" s="139"/>
      <c r="BR267" s="139"/>
      <c r="BS267" s="139"/>
      <c r="BT267" s="139"/>
      <c r="BU267" s="139"/>
      <c r="BV267" s="139"/>
      <c r="BW267" s="139"/>
      <c r="BX267" s="139"/>
      <c r="BY267" s="139"/>
      <c r="BZ267" s="139"/>
      <c r="CA267" s="139"/>
      <c r="CB267" s="139"/>
      <c r="CC267" s="139"/>
      <c r="CD267" s="139"/>
      <c r="CE267" s="139"/>
      <c r="CF267" s="139"/>
      <c r="CG267" s="139"/>
      <c r="CH267" s="139"/>
      <c r="CI267" s="139"/>
      <c r="CJ267" s="139"/>
      <c r="CK267" s="139"/>
      <c r="CL267" s="139"/>
      <c r="CM267" s="139"/>
      <c r="CN267" s="139"/>
      <c r="CO267" s="139"/>
      <c r="CP267" s="139"/>
      <c r="CQ267" s="139"/>
      <c r="CR267" s="139"/>
      <c r="CS267" s="139"/>
      <c r="CT267" s="139"/>
      <c r="CU267" s="139"/>
      <c r="CV267" s="139"/>
      <c r="CW267" s="139"/>
      <c r="CX267" s="139"/>
      <c r="CY267" s="139"/>
      <c r="EW267" s="139"/>
      <c r="EX267" s="139"/>
      <c r="EY267" s="139"/>
      <c r="EZ267" s="139"/>
      <c r="FA267" s="139"/>
      <c r="FB267" s="139"/>
      <c r="FC267" s="139"/>
      <c r="FD267" s="139"/>
      <c r="FE267" s="139"/>
      <c r="FF267" s="139"/>
      <c r="FG267" s="139"/>
      <c r="FH267" s="139"/>
      <c r="FI267" s="139"/>
      <c r="FJ267" s="139"/>
      <c r="FK267" s="139"/>
      <c r="FL267" s="139"/>
      <c r="FM267" s="139"/>
      <c r="FN267" s="139"/>
      <c r="FO267" s="139"/>
      <c r="FP267" s="139"/>
      <c r="FQ267" s="139"/>
      <c r="FR267" s="139"/>
      <c r="FS267" s="139"/>
      <c r="FT267" s="139"/>
      <c r="FU267" s="139"/>
      <c r="FV267" s="139"/>
      <c r="FW267" s="139"/>
      <c r="FX267" s="139"/>
      <c r="FY267" s="139"/>
      <c r="FZ267" s="139"/>
      <c r="GA267" s="139"/>
      <c r="GB267" s="139"/>
      <c r="GC267" s="139"/>
      <c r="GD267" s="139"/>
      <c r="GE267" s="139"/>
      <c r="GF267" s="139"/>
      <c r="GG267" s="139"/>
      <c r="GH267" s="139"/>
      <c r="GI267" s="139"/>
      <c r="GJ267" s="139"/>
      <c r="GK267" s="139"/>
      <c r="GL267" s="139"/>
      <c r="GM267" s="139"/>
      <c r="GN267" s="139"/>
      <c r="GO267" s="139"/>
      <c r="GP267" s="139"/>
      <c r="GQ267" s="139"/>
      <c r="GR267" s="139"/>
      <c r="GS267" s="25"/>
    </row>
    <row r="268">
      <c r="B268" s="57" t="s">
        <v>4847</v>
      </c>
      <c r="BD268" s="139"/>
      <c r="BE268" s="139"/>
      <c r="BF268" s="139"/>
      <c r="BG268" s="139"/>
      <c r="BH268" s="139"/>
      <c r="BI268" s="139"/>
      <c r="BJ268" s="139"/>
      <c r="BK268" s="139"/>
      <c r="BL268" s="139"/>
      <c r="BM268" s="139"/>
      <c r="BN268" s="139"/>
      <c r="BO268" s="139"/>
      <c r="BP268" s="139"/>
      <c r="BQ268" s="139"/>
      <c r="BR268" s="139"/>
      <c r="BS268" s="139"/>
      <c r="BT268" s="139"/>
      <c r="BU268" s="139"/>
      <c r="BV268" s="139"/>
      <c r="BW268" s="139"/>
      <c r="BX268" s="139"/>
      <c r="BY268" s="139"/>
      <c r="BZ268" s="139"/>
      <c r="CA268" s="139"/>
      <c r="CB268" s="139"/>
      <c r="CC268" s="139"/>
      <c r="CD268" s="139"/>
      <c r="CE268" s="139"/>
      <c r="CF268" s="139"/>
      <c r="CG268" s="139"/>
      <c r="CH268" s="139"/>
      <c r="CI268" s="139"/>
      <c r="CJ268" s="139"/>
      <c r="CK268" s="139"/>
      <c r="CL268" s="139"/>
      <c r="CM268" s="139"/>
      <c r="CN268" s="139"/>
      <c r="CO268" s="139"/>
      <c r="CP268" s="139"/>
      <c r="CQ268" s="139"/>
      <c r="CR268" s="139"/>
      <c r="CS268" s="139"/>
      <c r="CT268" s="139"/>
      <c r="CU268" s="139"/>
      <c r="CV268" s="139"/>
      <c r="CW268" s="139"/>
      <c r="CX268" s="139"/>
      <c r="CY268" s="139"/>
      <c r="EW268" s="139"/>
      <c r="EX268" s="139"/>
      <c r="EY268" s="139"/>
      <c r="EZ268" s="139"/>
      <c r="FA268" s="139"/>
      <c r="FB268" s="139"/>
      <c r="FC268" s="139"/>
      <c r="FD268" s="139"/>
      <c r="FE268" s="139"/>
      <c r="FF268" s="139"/>
      <c r="FG268" s="139"/>
      <c r="FH268" s="139"/>
      <c r="FI268" s="139"/>
      <c r="FJ268" s="139"/>
      <c r="FK268" s="139"/>
      <c r="FL268" s="139"/>
      <c r="FM268" s="139"/>
      <c r="FN268" s="139"/>
      <c r="FO268" s="139"/>
      <c r="FP268" s="139"/>
      <c r="FQ268" s="139"/>
      <c r="FR268" s="139"/>
      <c r="FS268" s="139"/>
      <c r="FT268" s="139"/>
      <c r="FU268" s="139"/>
      <c r="FV268" s="139"/>
      <c r="FW268" s="139"/>
      <c r="FX268" s="139"/>
      <c r="FY268" s="139"/>
      <c r="FZ268" s="139"/>
      <c r="GA268" s="139"/>
      <c r="GB268" s="139"/>
      <c r="GC268" s="139"/>
      <c r="GD268" s="139"/>
      <c r="GE268" s="139"/>
      <c r="GF268" s="139"/>
      <c r="GG268" s="139"/>
      <c r="GH268" s="139"/>
      <c r="GI268" s="139"/>
      <c r="GJ268" s="139"/>
      <c r="GK268" s="139"/>
      <c r="GL268" s="139"/>
      <c r="GM268" s="139"/>
      <c r="GN268" s="139"/>
      <c r="GO268" s="139"/>
      <c r="GP268" s="139"/>
      <c r="GQ268" s="139"/>
      <c r="GR268" s="139"/>
      <c r="GS268" s="25"/>
    </row>
    <row r="269">
      <c r="B269" s="57" t="s">
        <v>4848</v>
      </c>
      <c r="BD269" s="139"/>
      <c r="BE269" s="139"/>
      <c r="BF269" s="139"/>
      <c r="BG269" s="139"/>
      <c r="BH269" s="139"/>
      <c r="BI269" s="139"/>
      <c r="BJ269" s="139"/>
      <c r="BK269" s="139"/>
      <c r="BL269" s="139"/>
      <c r="BM269" s="139"/>
      <c r="BN269" s="139"/>
      <c r="BO269" s="139"/>
      <c r="BP269" s="139"/>
      <c r="BQ269" s="139"/>
      <c r="BR269" s="139"/>
      <c r="BS269" s="139"/>
      <c r="BT269" s="139"/>
      <c r="BU269" s="139"/>
      <c r="BV269" s="139"/>
      <c r="BW269" s="139"/>
      <c r="BX269" s="139"/>
      <c r="BY269" s="139"/>
      <c r="BZ269" s="139"/>
      <c r="CA269" s="139"/>
      <c r="CB269" s="139"/>
      <c r="CC269" s="139"/>
      <c r="CD269" s="139"/>
      <c r="CE269" s="139"/>
      <c r="CF269" s="139"/>
      <c r="CG269" s="139"/>
      <c r="CH269" s="139"/>
      <c r="CI269" s="139"/>
      <c r="CJ269" s="139"/>
      <c r="CK269" s="139"/>
      <c r="CL269" s="139"/>
      <c r="CM269" s="139"/>
      <c r="CN269" s="139"/>
      <c r="CO269" s="139"/>
      <c r="CP269" s="139"/>
      <c r="CQ269" s="139"/>
      <c r="CR269" s="139"/>
      <c r="CS269" s="139"/>
      <c r="CT269" s="139"/>
      <c r="CU269" s="139"/>
      <c r="CV269" s="139"/>
      <c r="CW269" s="139"/>
      <c r="CX269" s="139"/>
      <c r="CY269" s="139"/>
      <c r="EW269" s="139"/>
      <c r="EX269" s="139"/>
      <c r="EY269" s="139"/>
      <c r="EZ269" s="139"/>
      <c r="FA269" s="139"/>
      <c r="FB269" s="139"/>
      <c r="FC269" s="139"/>
      <c r="FD269" s="139"/>
      <c r="FE269" s="139"/>
      <c r="FF269" s="139"/>
      <c r="FG269" s="139"/>
      <c r="FH269" s="139"/>
      <c r="FI269" s="139"/>
      <c r="FJ269" s="139"/>
      <c r="FK269" s="139"/>
      <c r="FL269" s="139"/>
      <c r="FM269" s="139"/>
      <c r="FN269" s="139"/>
      <c r="FO269" s="139"/>
      <c r="FP269" s="139"/>
      <c r="FQ269" s="139"/>
      <c r="FR269" s="139"/>
      <c r="FS269" s="139"/>
      <c r="FT269" s="139"/>
      <c r="FU269" s="139"/>
      <c r="FV269" s="139"/>
      <c r="FW269" s="139"/>
      <c r="FX269" s="139"/>
      <c r="FY269" s="139"/>
      <c r="FZ269" s="139"/>
      <c r="GA269" s="139"/>
      <c r="GB269" s="139"/>
      <c r="GC269" s="139"/>
      <c r="GD269" s="139"/>
      <c r="GE269" s="139"/>
      <c r="GF269" s="139"/>
      <c r="GG269" s="139"/>
      <c r="GH269" s="139"/>
      <c r="GI269" s="139"/>
      <c r="GJ269" s="139"/>
      <c r="GK269" s="139"/>
      <c r="GL269" s="139"/>
      <c r="GM269" s="139"/>
      <c r="GN269" s="139"/>
      <c r="GO269" s="139"/>
      <c r="GP269" s="139"/>
      <c r="GQ269" s="139"/>
      <c r="GR269" s="139"/>
      <c r="GS269" s="25"/>
    </row>
    <row r="270">
      <c r="B270" s="57" t="s">
        <v>4849</v>
      </c>
      <c r="BD270" s="139"/>
      <c r="BE270" s="139"/>
      <c r="BF270" s="139"/>
      <c r="BG270" s="139"/>
      <c r="BH270" s="139"/>
      <c r="BI270" s="139"/>
      <c r="BJ270" s="139"/>
      <c r="BK270" s="139"/>
      <c r="BL270" s="139"/>
      <c r="BM270" s="139"/>
      <c r="BN270" s="139"/>
      <c r="BO270" s="139"/>
      <c r="BP270" s="139"/>
      <c r="BQ270" s="139"/>
      <c r="BR270" s="139"/>
      <c r="BS270" s="139"/>
      <c r="BT270" s="139"/>
      <c r="BU270" s="139"/>
      <c r="BV270" s="139"/>
      <c r="BW270" s="139"/>
      <c r="BX270" s="139"/>
      <c r="BY270" s="139"/>
      <c r="BZ270" s="139"/>
      <c r="CA270" s="139"/>
      <c r="CB270" s="139"/>
      <c r="CC270" s="139"/>
      <c r="CD270" s="139"/>
      <c r="CE270" s="139"/>
      <c r="CF270" s="139"/>
      <c r="CG270" s="139"/>
      <c r="CH270" s="139"/>
      <c r="CI270" s="139"/>
      <c r="CJ270" s="139"/>
      <c r="CK270" s="139"/>
      <c r="CL270" s="139"/>
      <c r="CM270" s="139"/>
      <c r="CN270" s="139"/>
      <c r="CO270" s="139"/>
      <c r="CP270" s="139"/>
      <c r="CQ270" s="139"/>
      <c r="CR270" s="139"/>
      <c r="CS270" s="139"/>
      <c r="CT270" s="139"/>
      <c r="CU270" s="139"/>
      <c r="CV270" s="139"/>
      <c r="CW270" s="139"/>
      <c r="CX270" s="139"/>
      <c r="CY270" s="139"/>
      <c r="EW270" s="139"/>
      <c r="EX270" s="139"/>
      <c r="EY270" s="139"/>
      <c r="EZ270" s="139"/>
      <c r="FA270" s="139"/>
      <c r="FB270" s="139"/>
      <c r="FC270" s="139"/>
      <c r="FD270" s="139"/>
      <c r="FE270" s="139"/>
      <c r="FF270" s="139"/>
      <c r="FG270" s="139"/>
      <c r="FH270" s="139"/>
      <c r="FI270" s="139"/>
      <c r="FJ270" s="139"/>
      <c r="FK270" s="139"/>
      <c r="FL270" s="139"/>
      <c r="FM270" s="139"/>
      <c r="FN270" s="139"/>
      <c r="FO270" s="139"/>
      <c r="FP270" s="139"/>
      <c r="FQ270" s="139"/>
      <c r="FR270" s="139"/>
      <c r="FS270" s="139"/>
      <c r="FT270" s="139"/>
      <c r="FU270" s="139"/>
      <c r="FV270" s="139"/>
      <c r="FW270" s="139"/>
      <c r="FX270" s="139"/>
      <c r="FY270" s="139"/>
      <c r="FZ270" s="139"/>
      <c r="GA270" s="139"/>
      <c r="GB270" s="139"/>
      <c r="GC270" s="139"/>
      <c r="GD270" s="139"/>
      <c r="GE270" s="139"/>
      <c r="GF270" s="139"/>
      <c r="GG270" s="139"/>
      <c r="GH270" s="139"/>
      <c r="GI270" s="139"/>
      <c r="GJ270" s="139"/>
      <c r="GK270" s="139"/>
      <c r="GL270" s="139"/>
      <c r="GM270" s="139"/>
      <c r="GN270" s="139"/>
      <c r="GO270" s="139"/>
      <c r="GP270" s="139"/>
      <c r="GQ270" s="139"/>
      <c r="GR270" s="139"/>
      <c r="GS270" s="25"/>
    </row>
    <row r="271">
      <c r="B271" s="57" t="s">
        <v>4850</v>
      </c>
      <c r="BD271" s="139"/>
      <c r="BE271" s="139"/>
      <c r="BF271" s="139"/>
      <c r="BG271" s="139"/>
      <c r="BH271" s="139"/>
      <c r="BI271" s="139"/>
      <c r="BJ271" s="139"/>
      <c r="BK271" s="139"/>
      <c r="BL271" s="139"/>
      <c r="BM271" s="139"/>
      <c r="BN271" s="139"/>
      <c r="BO271" s="139"/>
      <c r="BP271" s="139"/>
      <c r="BQ271" s="139"/>
      <c r="BR271" s="139"/>
      <c r="BS271" s="139"/>
      <c r="BT271" s="139"/>
      <c r="BU271" s="139"/>
      <c r="BV271" s="139"/>
      <c r="BW271" s="139"/>
      <c r="BX271" s="139"/>
      <c r="BY271" s="139"/>
      <c r="BZ271" s="139"/>
      <c r="CA271" s="139"/>
      <c r="CB271" s="139"/>
      <c r="CC271" s="139"/>
      <c r="CD271" s="139"/>
      <c r="CE271" s="139"/>
      <c r="CF271" s="139"/>
      <c r="CG271" s="139"/>
      <c r="CH271" s="139"/>
      <c r="CI271" s="139"/>
      <c r="CJ271" s="139"/>
      <c r="CK271" s="139"/>
      <c r="CL271" s="139"/>
      <c r="CM271" s="139"/>
      <c r="CN271" s="139"/>
      <c r="CO271" s="139"/>
      <c r="CP271" s="139"/>
      <c r="CQ271" s="139"/>
      <c r="CR271" s="139"/>
      <c r="CS271" s="139"/>
      <c r="CT271" s="139"/>
      <c r="CU271" s="139"/>
      <c r="CV271" s="139"/>
      <c r="CW271" s="139"/>
      <c r="CX271" s="139"/>
      <c r="CY271" s="139"/>
      <c r="EW271" s="139"/>
      <c r="EX271" s="139"/>
      <c r="EY271" s="139"/>
      <c r="EZ271" s="139"/>
      <c r="FA271" s="139"/>
      <c r="FB271" s="139"/>
      <c r="FC271" s="139"/>
      <c r="FD271" s="139"/>
      <c r="FE271" s="139"/>
      <c r="FF271" s="139"/>
      <c r="FG271" s="139"/>
      <c r="FH271" s="139"/>
      <c r="FI271" s="139"/>
      <c r="FJ271" s="139"/>
      <c r="FK271" s="139"/>
      <c r="FL271" s="139"/>
      <c r="FM271" s="139"/>
      <c r="FN271" s="139"/>
      <c r="FO271" s="139"/>
      <c r="FP271" s="139"/>
      <c r="FQ271" s="139"/>
      <c r="FR271" s="139"/>
      <c r="FS271" s="139"/>
      <c r="FT271" s="139"/>
      <c r="FU271" s="139"/>
      <c r="FV271" s="139"/>
      <c r="FW271" s="139"/>
      <c r="FX271" s="139"/>
      <c r="FY271" s="139"/>
      <c r="FZ271" s="139"/>
      <c r="GA271" s="139"/>
      <c r="GB271" s="139"/>
      <c r="GC271" s="139"/>
      <c r="GD271" s="139"/>
      <c r="GE271" s="139"/>
      <c r="GF271" s="139"/>
      <c r="GG271" s="139"/>
      <c r="GH271" s="139"/>
      <c r="GI271" s="139"/>
      <c r="GJ271" s="139"/>
      <c r="GK271" s="139"/>
      <c r="GL271" s="139"/>
      <c r="GM271" s="139"/>
      <c r="GN271" s="139"/>
      <c r="GO271" s="139"/>
      <c r="GP271" s="139"/>
      <c r="GQ271" s="139"/>
      <c r="GR271" s="139"/>
      <c r="GS271" s="25"/>
    </row>
    <row r="272">
      <c r="B272" s="57" t="s">
        <v>4851</v>
      </c>
      <c r="BD272" s="139"/>
      <c r="BE272" s="139"/>
      <c r="BF272" s="139"/>
      <c r="BG272" s="139"/>
      <c r="BH272" s="139"/>
      <c r="BI272" s="139"/>
      <c r="BJ272" s="139"/>
      <c r="BK272" s="139"/>
      <c r="BL272" s="139"/>
      <c r="BM272" s="139"/>
      <c r="BN272" s="139"/>
      <c r="BO272" s="139"/>
      <c r="BP272" s="139"/>
      <c r="BQ272" s="139"/>
      <c r="BR272" s="139"/>
      <c r="BS272" s="139"/>
      <c r="BT272" s="139"/>
      <c r="BU272" s="139"/>
      <c r="BV272" s="139"/>
      <c r="BW272" s="139"/>
      <c r="BX272" s="139"/>
      <c r="BY272" s="139"/>
      <c r="BZ272" s="139"/>
      <c r="CA272" s="139"/>
      <c r="CB272" s="139"/>
      <c r="CC272" s="139"/>
      <c r="CD272" s="139"/>
      <c r="CE272" s="139"/>
      <c r="CF272" s="139"/>
      <c r="CG272" s="139"/>
      <c r="CH272" s="139"/>
      <c r="CI272" s="139"/>
      <c r="CJ272" s="139"/>
      <c r="CK272" s="139"/>
      <c r="CL272" s="139"/>
      <c r="CM272" s="139"/>
      <c r="CN272" s="139"/>
      <c r="CO272" s="139"/>
      <c r="CP272" s="139"/>
      <c r="CQ272" s="139"/>
      <c r="CR272" s="139"/>
      <c r="CS272" s="139"/>
      <c r="CT272" s="139"/>
      <c r="CU272" s="139"/>
      <c r="CV272" s="139"/>
      <c r="CW272" s="139"/>
      <c r="CX272" s="139"/>
      <c r="CY272" s="139"/>
      <c r="EW272" s="139"/>
      <c r="EX272" s="139"/>
      <c r="EY272" s="139"/>
      <c r="EZ272" s="139"/>
      <c r="FA272" s="139"/>
      <c r="FB272" s="139"/>
      <c r="FC272" s="139"/>
      <c r="FD272" s="139"/>
      <c r="FE272" s="139"/>
      <c r="FF272" s="139"/>
      <c r="FG272" s="139"/>
      <c r="FH272" s="139"/>
      <c r="FI272" s="139"/>
      <c r="FJ272" s="139"/>
      <c r="FK272" s="139"/>
      <c r="FL272" s="139"/>
      <c r="FM272" s="139"/>
      <c r="FN272" s="139"/>
      <c r="FO272" s="139"/>
      <c r="FP272" s="139"/>
      <c r="FQ272" s="139"/>
      <c r="FR272" s="139"/>
      <c r="FS272" s="139"/>
      <c r="FT272" s="139"/>
      <c r="FU272" s="139"/>
      <c r="FV272" s="139"/>
      <c r="FW272" s="139"/>
      <c r="FX272" s="139"/>
      <c r="FY272" s="139"/>
      <c r="FZ272" s="139"/>
      <c r="GA272" s="139"/>
      <c r="GB272" s="139"/>
      <c r="GC272" s="139"/>
      <c r="GD272" s="139"/>
      <c r="GE272" s="139"/>
      <c r="GF272" s="139"/>
      <c r="GG272" s="139"/>
      <c r="GH272" s="139"/>
      <c r="GI272" s="139"/>
      <c r="GJ272" s="139"/>
      <c r="GK272" s="139"/>
      <c r="GL272" s="139"/>
      <c r="GM272" s="139"/>
      <c r="GN272" s="139"/>
      <c r="GO272" s="139"/>
      <c r="GP272" s="139"/>
      <c r="GQ272" s="139"/>
      <c r="GR272" s="139"/>
      <c r="GS272" s="25"/>
    </row>
    <row r="273">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c r="CT273" s="25"/>
      <c r="CU273" s="25"/>
      <c r="CV273" s="25"/>
      <c r="CW273" s="25"/>
      <c r="CX273" s="25"/>
      <c r="CY273" s="25"/>
      <c r="EW273" s="25"/>
      <c r="EX273" s="25"/>
      <c r="EY273" s="25"/>
      <c r="EZ273" s="25"/>
      <c r="FA273" s="25"/>
      <c r="FB273" s="25"/>
      <c r="FC273" s="25"/>
      <c r="FD273" s="25"/>
      <c r="FE273" s="25"/>
      <c r="FF273" s="25"/>
      <c r="FG273" s="25"/>
      <c r="FH273" s="25"/>
      <c r="FI273" s="25"/>
      <c r="FJ273" s="25"/>
      <c r="FK273" s="25"/>
      <c r="FL273" s="25"/>
      <c r="FM273" s="25"/>
      <c r="FN273" s="25"/>
      <c r="FO273" s="25"/>
      <c r="FP273" s="25"/>
      <c r="FQ273" s="25"/>
      <c r="FR273" s="25"/>
      <c r="FS273" s="25"/>
      <c r="FT273" s="25"/>
      <c r="FU273" s="25"/>
      <c r="FV273" s="25"/>
      <c r="FW273" s="25"/>
      <c r="FX273" s="25"/>
      <c r="FY273" s="25"/>
      <c r="FZ273" s="25"/>
      <c r="GA273" s="25"/>
      <c r="GB273" s="25"/>
      <c r="GC273" s="25"/>
      <c r="GD273" s="25"/>
      <c r="GE273" s="25"/>
      <c r="GF273" s="25"/>
      <c r="GG273" s="25"/>
      <c r="GH273" s="25"/>
      <c r="GI273" s="25"/>
      <c r="GJ273" s="25"/>
      <c r="GK273" s="25"/>
      <c r="GL273" s="25"/>
      <c r="GM273" s="25"/>
      <c r="GN273" s="25"/>
      <c r="GO273" s="25"/>
      <c r="GP273" s="25"/>
      <c r="GQ273" s="25"/>
      <c r="GR273" s="25"/>
      <c r="GS273" s="25"/>
    </row>
    <row r="274">
      <c r="B274" s="57" t="s">
        <v>4852</v>
      </c>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c r="CT274" s="25"/>
      <c r="CU274" s="25"/>
      <c r="CV274" s="25"/>
      <c r="CW274" s="25"/>
      <c r="CX274" s="25"/>
      <c r="CY274" s="25"/>
      <c r="EW274" s="25"/>
      <c r="EX274" s="25"/>
      <c r="EY274" s="25"/>
      <c r="EZ274" s="25"/>
      <c r="FA274" s="25"/>
      <c r="FB274" s="25"/>
      <c r="FC274" s="25"/>
      <c r="FD274" s="25"/>
      <c r="FE274" s="25"/>
      <c r="FF274" s="25"/>
      <c r="FG274" s="25"/>
      <c r="FH274" s="25"/>
      <c r="FI274" s="25"/>
      <c r="FJ274" s="25"/>
      <c r="FK274" s="25"/>
      <c r="FL274" s="25"/>
      <c r="FM274" s="25"/>
      <c r="FN274" s="25"/>
      <c r="FO274" s="25"/>
      <c r="FP274" s="25"/>
      <c r="FQ274" s="25"/>
      <c r="FR274" s="25"/>
      <c r="FS274" s="25"/>
      <c r="FT274" s="25"/>
      <c r="FU274" s="25"/>
      <c r="FV274" s="25"/>
      <c r="FW274" s="25"/>
      <c r="FX274" s="25"/>
      <c r="FY274" s="25"/>
      <c r="FZ274" s="25"/>
      <c r="GA274" s="25"/>
      <c r="GB274" s="25"/>
      <c r="GC274" s="25"/>
      <c r="GD274" s="25"/>
      <c r="GE274" s="25"/>
      <c r="GF274" s="25"/>
      <c r="GG274" s="25"/>
      <c r="GH274" s="25"/>
      <c r="GI274" s="25"/>
      <c r="GJ274" s="25"/>
      <c r="GK274" s="25"/>
      <c r="GL274" s="25"/>
      <c r="GM274" s="25"/>
      <c r="GN274" s="25"/>
      <c r="GO274" s="25"/>
      <c r="GP274" s="25"/>
      <c r="GQ274" s="25"/>
      <c r="GR274" s="25"/>
      <c r="GS274" s="25"/>
    </row>
    <row r="275">
      <c r="B275" s="57" t="s">
        <v>4853</v>
      </c>
      <c r="BD275" s="139"/>
      <c r="BE275" s="139"/>
      <c r="BF275" s="139"/>
      <c r="BG275" s="139"/>
      <c r="BH275" s="139"/>
      <c r="BI275" s="139"/>
      <c r="BJ275" s="139"/>
      <c r="BK275" s="139"/>
      <c r="BL275" s="139"/>
      <c r="BM275" s="139"/>
      <c r="BN275" s="139"/>
      <c r="BO275" s="139"/>
      <c r="BP275" s="139"/>
      <c r="BQ275" s="139"/>
      <c r="BR275" s="139"/>
      <c r="BS275" s="139"/>
      <c r="BT275" s="139"/>
      <c r="BU275" s="139"/>
      <c r="BV275" s="139"/>
      <c r="BW275" s="139"/>
      <c r="BX275" s="139"/>
      <c r="BY275" s="139"/>
      <c r="BZ275" s="139"/>
      <c r="CA275" s="139"/>
      <c r="CB275" s="139"/>
      <c r="CC275" s="139"/>
      <c r="CD275" s="139"/>
      <c r="CE275" s="139"/>
      <c r="CF275" s="139"/>
      <c r="CG275" s="139"/>
      <c r="CH275" s="139"/>
      <c r="CI275" s="139"/>
      <c r="CJ275" s="139"/>
      <c r="CK275" s="139"/>
      <c r="CL275" s="139"/>
      <c r="CM275" s="139"/>
      <c r="CN275" s="139"/>
      <c r="CO275" s="139"/>
      <c r="CP275" s="139"/>
      <c r="CQ275" s="139"/>
      <c r="CR275" s="139"/>
      <c r="CS275" s="139"/>
      <c r="CT275" s="139"/>
      <c r="CU275" s="139"/>
      <c r="CV275" s="139"/>
      <c r="CW275" s="139"/>
      <c r="CX275" s="139"/>
      <c r="CY275" s="139"/>
      <c r="EW275" s="139"/>
      <c r="EX275" s="139"/>
      <c r="EY275" s="139"/>
      <c r="EZ275" s="139"/>
      <c r="FA275" s="139"/>
      <c r="FB275" s="139"/>
      <c r="FC275" s="139"/>
      <c r="FD275" s="139"/>
      <c r="FE275" s="139"/>
      <c r="FF275" s="139"/>
      <c r="FG275" s="139"/>
      <c r="FH275" s="139"/>
      <c r="FI275" s="139"/>
      <c r="FJ275" s="139"/>
      <c r="FK275" s="139"/>
      <c r="FL275" s="139"/>
      <c r="FM275" s="139"/>
      <c r="FN275" s="139"/>
      <c r="FO275" s="139"/>
      <c r="FP275" s="139"/>
      <c r="FQ275" s="139"/>
      <c r="FR275" s="139"/>
      <c r="FS275" s="139"/>
      <c r="FT275" s="139"/>
      <c r="FU275" s="139"/>
      <c r="FV275" s="139"/>
      <c r="FW275" s="139"/>
      <c r="FX275" s="139"/>
      <c r="FY275" s="139"/>
      <c r="FZ275" s="139"/>
      <c r="GA275" s="139"/>
      <c r="GB275" s="139"/>
      <c r="GC275" s="139"/>
      <c r="GD275" s="139"/>
      <c r="GE275" s="139"/>
      <c r="GF275" s="139"/>
      <c r="GG275" s="139"/>
      <c r="GH275" s="139"/>
      <c r="GI275" s="139"/>
      <c r="GJ275" s="139"/>
      <c r="GK275" s="139"/>
      <c r="GL275" s="139"/>
      <c r="GM275" s="139"/>
      <c r="GN275" s="139"/>
      <c r="GO275" s="139"/>
      <c r="GP275" s="139"/>
      <c r="GQ275" s="139"/>
      <c r="GR275" s="139"/>
      <c r="GS275" s="25"/>
    </row>
    <row r="276">
      <c r="B276" s="57" t="s">
        <v>4854</v>
      </c>
      <c r="BD276" s="139"/>
      <c r="BE276" s="139"/>
      <c r="BF276" s="139"/>
      <c r="BG276" s="139"/>
      <c r="BH276" s="139"/>
      <c r="BI276" s="139"/>
      <c r="BJ276" s="139"/>
      <c r="BK276" s="139"/>
      <c r="BL276" s="139"/>
      <c r="BM276" s="139"/>
      <c r="BN276" s="139"/>
      <c r="BO276" s="139"/>
      <c r="BP276" s="139"/>
      <c r="BQ276" s="139"/>
      <c r="BR276" s="139"/>
      <c r="BS276" s="139"/>
      <c r="BT276" s="139"/>
      <c r="BU276" s="139"/>
      <c r="BV276" s="139"/>
      <c r="BW276" s="139"/>
      <c r="BX276" s="139"/>
      <c r="BY276" s="139"/>
      <c r="BZ276" s="139"/>
      <c r="CA276" s="139"/>
      <c r="CB276" s="139"/>
      <c r="CC276" s="139"/>
      <c r="CD276" s="139"/>
      <c r="CE276" s="139"/>
      <c r="CF276" s="139"/>
      <c r="CG276" s="139"/>
      <c r="CH276" s="139"/>
      <c r="CI276" s="139"/>
      <c r="CJ276" s="139"/>
      <c r="CK276" s="139"/>
      <c r="CL276" s="139"/>
      <c r="CM276" s="139"/>
      <c r="CN276" s="139"/>
      <c r="CO276" s="139"/>
      <c r="CP276" s="139"/>
      <c r="CQ276" s="139"/>
      <c r="CR276" s="139"/>
      <c r="CS276" s="139"/>
      <c r="CT276" s="139"/>
      <c r="CU276" s="139"/>
      <c r="CV276" s="139"/>
      <c r="CW276" s="139"/>
      <c r="CX276" s="139"/>
      <c r="CY276" s="139"/>
      <c r="EW276" s="139"/>
      <c r="EX276" s="139"/>
      <c r="EY276" s="139"/>
      <c r="EZ276" s="139"/>
      <c r="FA276" s="139"/>
      <c r="FB276" s="139"/>
      <c r="FC276" s="139"/>
      <c r="FD276" s="139"/>
      <c r="FE276" s="139"/>
      <c r="FF276" s="139"/>
      <c r="FG276" s="139"/>
      <c r="FH276" s="139"/>
      <c r="FI276" s="139"/>
      <c r="FJ276" s="139"/>
      <c r="FK276" s="139"/>
      <c r="FL276" s="139"/>
      <c r="FM276" s="139"/>
      <c r="FN276" s="139"/>
      <c r="FO276" s="139"/>
      <c r="FP276" s="139"/>
      <c r="FQ276" s="139"/>
      <c r="FR276" s="139"/>
      <c r="FS276" s="139"/>
      <c r="FT276" s="139"/>
      <c r="FU276" s="139"/>
      <c r="FV276" s="139"/>
      <c r="FW276" s="139"/>
      <c r="FX276" s="139"/>
      <c r="FY276" s="139"/>
      <c r="FZ276" s="139"/>
      <c r="GA276" s="139"/>
      <c r="GB276" s="139"/>
      <c r="GC276" s="139"/>
      <c r="GD276" s="139"/>
      <c r="GE276" s="139"/>
      <c r="GF276" s="139"/>
      <c r="GG276" s="139"/>
      <c r="GH276" s="139"/>
      <c r="GI276" s="139"/>
      <c r="GJ276" s="139"/>
      <c r="GK276" s="139"/>
      <c r="GL276" s="139"/>
      <c r="GM276" s="139"/>
      <c r="GN276" s="139"/>
      <c r="GO276" s="139"/>
      <c r="GP276" s="139"/>
      <c r="GQ276" s="139"/>
      <c r="GR276" s="139"/>
      <c r="GS276" s="25"/>
    </row>
    <row r="277">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c r="CT277" s="25"/>
      <c r="CU277" s="25"/>
      <c r="CV277" s="25"/>
      <c r="CW277" s="25"/>
      <c r="CX277" s="25"/>
      <c r="CY277" s="25"/>
      <c r="EW277" s="25"/>
      <c r="EX277" s="25"/>
      <c r="EY277" s="25"/>
      <c r="EZ277" s="25"/>
      <c r="FA277" s="25"/>
      <c r="FB277" s="25"/>
      <c r="FC277" s="25"/>
      <c r="FD277" s="25"/>
      <c r="FE277" s="25"/>
      <c r="FF277" s="25"/>
      <c r="FG277" s="25"/>
      <c r="FH277" s="25"/>
      <c r="FI277" s="25"/>
      <c r="FJ277" s="25"/>
      <c r="FK277" s="25"/>
      <c r="FL277" s="25"/>
      <c r="FM277" s="25"/>
      <c r="FN277" s="25"/>
      <c r="FO277" s="25"/>
      <c r="FP277" s="25"/>
      <c r="FQ277" s="25"/>
      <c r="FR277" s="25"/>
      <c r="FS277" s="25"/>
      <c r="FT277" s="25"/>
      <c r="FU277" s="25"/>
      <c r="FV277" s="25"/>
      <c r="FW277" s="25"/>
      <c r="FX277" s="25"/>
      <c r="FY277" s="25"/>
      <c r="FZ277" s="25"/>
      <c r="GA277" s="25"/>
      <c r="GB277" s="25"/>
      <c r="GC277" s="25"/>
      <c r="GD277" s="25"/>
      <c r="GE277" s="25"/>
      <c r="GF277" s="25"/>
      <c r="GG277" s="25"/>
      <c r="GH277" s="25"/>
      <c r="GI277" s="25"/>
      <c r="GJ277" s="25"/>
      <c r="GK277" s="25"/>
      <c r="GL277" s="25"/>
      <c r="GM277" s="25"/>
      <c r="GN277" s="25"/>
      <c r="GO277" s="25"/>
      <c r="GP277" s="25"/>
      <c r="GQ277" s="25"/>
      <c r="GR277" s="25"/>
      <c r="GS277" s="25"/>
    </row>
    <row r="278">
      <c r="B278" s="57" t="s">
        <v>4855</v>
      </c>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c r="CT278" s="25"/>
      <c r="CU278" s="25"/>
      <c r="CV278" s="25"/>
      <c r="CW278" s="25"/>
      <c r="CX278" s="25"/>
      <c r="CY278" s="25"/>
      <c r="EW278" s="25"/>
      <c r="EX278" s="25"/>
      <c r="EY278" s="25"/>
      <c r="EZ278" s="25"/>
      <c r="FA278" s="25"/>
      <c r="FB278" s="25"/>
      <c r="FC278" s="25"/>
      <c r="FD278" s="25"/>
      <c r="FE278" s="25"/>
      <c r="FF278" s="25"/>
      <c r="FG278" s="25"/>
      <c r="FH278" s="25"/>
      <c r="FI278" s="25"/>
      <c r="FJ278" s="25"/>
      <c r="FK278" s="25"/>
      <c r="FL278" s="25"/>
      <c r="FM278" s="25"/>
      <c r="FN278" s="25"/>
      <c r="FO278" s="25"/>
      <c r="FP278" s="25"/>
      <c r="FQ278" s="25"/>
      <c r="FR278" s="25"/>
      <c r="FS278" s="25"/>
      <c r="FT278" s="25"/>
      <c r="FU278" s="25"/>
      <c r="FV278" s="25"/>
      <c r="FW278" s="25"/>
      <c r="FX278" s="25"/>
      <c r="FY278" s="25"/>
      <c r="FZ278" s="25"/>
      <c r="GA278" s="25"/>
      <c r="GB278" s="25"/>
      <c r="GC278" s="25"/>
      <c r="GD278" s="25"/>
      <c r="GE278" s="25"/>
      <c r="GF278" s="25"/>
      <c r="GG278" s="25"/>
      <c r="GH278" s="25"/>
      <c r="GI278" s="25"/>
      <c r="GJ278" s="25"/>
      <c r="GK278" s="25"/>
      <c r="GL278" s="25"/>
      <c r="GM278" s="25"/>
      <c r="GN278" s="25"/>
      <c r="GO278" s="25"/>
      <c r="GP278" s="25"/>
      <c r="GQ278" s="25"/>
      <c r="GR278" s="25"/>
      <c r="GS278" s="25"/>
    </row>
    <row r="279">
      <c r="B279" s="57" t="s">
        <v>4856</v>
      </c>
      <c r="BD279" s="139"/>
      <c r="BE279" s="139"/>
      <c r="BF279" s="139"/>
      <c r="BG279" s="139"/>
      <c r="BH279" s="139"/>
      <c r="BI279" s="139"/>
      <c r="BJ279" s="139"/>
      <c r="BK279" s="139"/>
      <c r="BL279" s="139"/>
      <c r="BM279" s="139"/>
      <c r="BN279" s="139"/>
      <c r="BO279" s="139"/>
      <c r="BP279" s="139"/>
      <c r="BQ279" s="139"/>
      <c r="BR279" s="139"/>
      <c r="BS279" s="139"/>
      <c r="BT279" s="139"/>
      <c r="BU279" s="139"/>
      <c r="BV279" s="139"/>
      <c r="BW279" s="139"/>
      <c r="BX279" s="139"/>
      <c r="BY279" s="139"/>
      <c r="BZ279" s="139"/>
      <c r="CA279" s="139"/>
      <c r="CB279" s="139"/>
      <c r="CC279" s="139"/>
      <c r="CD279" s="139"/>
      <c r="CE279" s="139"/>
      <c r="CF279" s="139"/>
      <c r="CG279" s="139"/>
      <c r="CH279" s="139"/>
      <c r="CI279" s="139"/>
      <c r="CJ279" s="139"/>
      <c r="CK279" s="139"/>
      <c r="CL279" s="139"/>
      <c r="CM279" s="139"/>
      <c r="CN279" s="139"/>
      <c r="CO279" s="139"/>
      <c r="CP279" s="139"/>
      <c r="CQ279" s="139"/>
      <c r="CR279" s="139"/>
      <c r="CS279" s="139"/>
      <c r="CT279" s="139"/>
      <c r="CU279" s="139"/>
      <c r="CV279" s="139"/>
      <c r="CW279" s="139"/>
      <c r="CX279" s="139"/>
      <c r="CY279" s="139"/>
      <c r="EW279" s="139"/>
      <c r="EX279" s="139"/>
      <c r="EY279" s="139"/>
      <c r="EZ279" s="139"/>
      <c r="FA279" s="139"/>
      <c r="FB279" s="139"/>
      <c r="FC279" s="139"/>
      <c r="FD279" s="139"/>
      <c r="FE279" s="139"/>
      <c r="FF279" s="139"/>
      <c r="FG279" s="139"/>
      <c r="FH279" s="139"/>
      <c r="FI279" s="139"/>
      <c r="FJ279" s="139"/>
      <c r="FK279" s="139"/>
      <c r="FL279" s="139"/>
      <c r="FM279" s="139"/>
      <c r="FN279" s="139"/>
      <c r="FO279" s="139"/>
      <c r="FP279" s="139"/>
      <c r="FQ279" s="139"/>
      <c r="FR279" s="139"/>
      <c r="FS279" s="139"/>
      <c r="FT279" s="139"/>
      <c r="FU279" s="139"/>
      <c r="FV279" s="139"/>
      <c r="FW279" s="139"/>
      <c r="FX279" s="139"/>
      <c r="FY279" s="139"/>
      <c r="FZ279" s="139"/>
      <c r="GA279" s="139"/>
      <c r="GB279" s="139"/>
      <c r="GC279" s="139"/>
      <c r="GD279" s="139"/>
      <c r="GE279" s="139"/>
      <c r="GF279" s="139"/>
      <c r="GG279" s="139"/>
      <c r="GH279" s="139"/>
      <c r="GI279" s="139"/>
      <c r="GJ279" s="139"/>
      <c r="GK279" s="139"/>
      <c r="GL279" s="139"/>
      <c r="GM279" s="139"/>
      <c r="GN279" s="139"/>
      <c r="GO279" s="139"/>
      <c r="GP279" s="139"/>
      <c r="GQ279" s="139"/>
      <c r="GR279" s="139"/>
      <c r="GS279" s="25"/>
    </row>
    <row r="280">
      <c r="B280" s="57" t="s">
        <v>4857</v>
      </c>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c r="CT280" s="25"/>
      <c r="CU280" s="25"/>
      <c r="CV280" s="25"/>
      <c r="CW280" s="25"/>
      <c r="CX280" s="25"/>
      <c r="CY280" s="25"/>
      <c r="EW280" s="25"/>
      <c r="EX280" s="25"/>
      <c r="EY280" s="25"/>
      <c r="EZ280" s="25"/>
      <c r="FA280" s="25"/>
      <c r="FB280" s="25"/>
      <c r="FC280" s="25"/>
      <c r="FD280" s="25"/>
      <c r="FE280" s="25"/>
      <c r="FF280" s="25"/>
      <c r="FG280" s="25"/>
      <c r="FH280" s="25"/>
      <c r="FI280" s="25"/>
      <c r="FJ280" s="25"/>
      <c r="FK280" s="25"/>
      <c r="FL280" s="25"/>
      <c r="FM280" s="25"/>
      <c r="FN280" s="25"/>
      <c r="FO280" s="25"/>
      <c r="FP280" s="25"/>
      <c r="FQ280" s="25"/>
      <c r="FR280" s="25"/>
      <c r="FS280" s="25"/>
      <c r="FT280" s="25"/>
      <c r="FU280" s="25"/>
      <c r="FV280" s="25"/>
      <c r="FW280" s="25"/>
      <c r="FX280" s="25"/>
      <c r="FY280" s="25"/>
      <c r="FZ280" s="25"/>
      <c r="GA280" s="25"/>
      <c r="GB280" s="25"/>
      <c r="GC280" s="25"/>
      <c r="GD280" s="25"/>
      <c r="GE280" s="25"/>
      <c r="GF280" s="25"/>
      <c r="GG280" s="25"/>
      <c r="GH280" s="25"/>
      <c r="GI280" s="25"/>
      <c r="GJ280" s="25"/>
      <c r="GK280" s="25"/>
      <c r="GL280" s="25"/>
      <c r="GM280" s="25"/>
      <c r="GN280" s="25"/>
      <c r="GO280" s="25"/>
      <c r="GP280" s="25"/>
      <c r="GQ280" s="25"/>
      <c r="GR280" s="25"/>
      <c r="GS280" s="25"/>
    </row>
    <row r="281">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c r="CT281" s="25"/>
      <c r="CU281" s="25"/>
      <c r="CV281" s="25"/>
      <c r="CW281" s="25"/>
      <c r="CX281" s="25"/>
      <c r="CY281" s="25"/>
      <c r="EW281" s="25"/>
      <c r="EX281" s="25"/>
      <c r="EY281" s="25"/>
      <c r="EZ281" s="25"/>
      <c r="FA281" s="25"/>
      <c r="FB281" s="25"/>
      <c r="FC281" s="25"/>
      <c r="FD281" s="25"/>
      <c r="FE281" s="25"/>
      <c r="FF281" s="25"/>
      <c r="FG281" s="25"/>
      <c r="FH281" s="25"/>
      <c r="FI281" s="25"/>
      <c r="FJ281" s="25"/>
      <c r="FK281" s="25"/>
      <c r="FL281" s="25"/>
      <c r="FM281" s="25"/>
      <c r="FN281" s="25"/>
      <c r="FO281" s="25"/>
      <c r="FP281" s="25"/>
      <c r="FQ281" s="25"/>
      <c r="FR281" s="25"/>
      <c r="FS281" s="25"/>
      <c r="FT281" s="25"/>
      <c r="FU281" s="25"/>
      <c r="FV281" s="25"/>
      <c r="FW281" s="25"/>
      <c r="FX281" s="25"/>
      <c r="FY281" s="25"/>
      <c r="FZ281" s="25"/>
      <c r="GA281" s="25"/>
      <c r="GB281" s="25"/>
      <c r="GC281" s="25"/>
      <c r="GD281" s="25"/>
      <c r="GE281" s="25"/>
      <c r="GF281" s="25"/>
      <c r="GG281" s="25"/>
      <c r="GH281" s="25"/>
      <c r="GI281" s="25"/>
      <c r="GJ281" s="25"/>
      <c r="GK281" s="25"/>
      <c r="GL281" s="25"/>
      <c r="GM281" s="25"/>
      <c r="GN281" s="25"/>
      <c r="GO281" s="25"/>
      <c r="GP281" s="25"/>
      <c r="GQ281" s="25"/>
      <c r="GR281" s="25"/>
      <c r="GS281" s="25"/>
    </row>
    <row r="282">
      <c r="B282" s="57" t="s">
        <v>4858</v>
      </c>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c r="CT282" s="25"/>
      <c r="CU282" s="25"/>
      <c r="CV282" s="25"/>
      <c r="CW282" s="25"/>
      <c r="CX282" s="25"/>
      <c r="CY282" s="25"/>
      <c r="EW282" s="25"/>
      <c r="EX282" s="25"/>
      <c r="EY282" s="25"/>
      <c r="EZ282" s="25"/>
      <c r="FA282" s="25"/>
      <c r="FB282" s="25"/>
      <c r="FC282" s="25"/>
      <c r="FD282" s="25"/>
      <c r="FE282" s="25"/>
      <c r="FF282" s="25"/>
      <c r="FG282" s="25"/>
      <c r="FH282" s="25"/>
      <c r="FI282" s="25"/>
      <c r="FJ282" s="25"/>
      <c r="FK282" s="25"/>
      <c r="FL282" s="25"/>
      <c r="FM282" s="25"/>
      <c r="FN282" s="25"/>
      <c r="FO282" s="25"/>
      <c r="FP282" s="25"/>
      <c r="FQ282" s="25"/>
      <c r="FR282" s="25"/>
      <c r="FS282" s="25"/>
      <c r="FT282" s="25"/>
      <c r="FU282" s="25"/>
      <c r="FV282" s="25"/>
      <c r="FW282" s="25"/>
      <c r="FX282" s="25"/>
      <c r="FY282" s="25"/>
      <c r="FZ282" s="25"/>
      <c r="GA282" s="25"/>
      <c r="GB282" s="25"/>
      <c r="GC282" s="25"/>
      <c r="GD282" s="25"/>
      <c r="GE282" s="25"/>
      <c r="GF282" s="25"/>
      <c r="GG282" s="25"/>
      <c r="GH282" s="25"/>
      <c r="GI282" s="25"/>
      <c r="GJ282" s="25"/>
      <c r="GK282" s="25"/>
      <c r="GL282" s="25"/>
      <c r="GM282" s="25"/>
      <c r="GN282" s="25"/>
      <c r="GO282" s="25"/>
      <c r="GP282" s="25"/>
      <c r="GQ282" s="25"/>
      <c r="GR282" s="25"/>
      <c r="GS282" s="25"/>
    </row>
    <row r="283">
      <c r="B283" s="57" t="s">
        <v>4859</v>
      </c>
      <c r="BD283" s="139"/>
      <c r="BE283" s="139"/>
      <c r="BF283" s="139"/>
      <c r="BG283" s="139"/>
      <c r="BH283" s="139"/>
      <c r="BI283" s="139"/>
      <c r="BJ283" s="139"/>
      <c r="BK283" s="139"/>
      <c r="BL283" s="139"/>
      <c r="BM283" s="139"/>
      <c r="BN283" s="139"/>
      <c r="BO283" s="139"/>
      <c r="BP283" s="139"/>
      <c r="BQ283" s="139"/>
      <c r="BR283" s="139"/>
      <c r="BS283" s="139"/>
      <c r="BT283" s="139"/>
      <c r="BU283" s="139"/>
      <c r="BV283" s="139"/>
      <c r="BW283" s="139"/>
      <c r="BX283" s="139"/>
      <c r="BY283" s="139"/>
      <c r="BZ283" s="139"/>
      <c r="CA283" s="139"/>
      <c r="CB283" s="139"/>
      <c r="CC283" s="139"/>
      <c r="CD283" s="139"/>
      <c r="CE283" s="139"/>
      <c r="CF283" s="139"/>
      <c r="CG283" s="139"/>
      <c r="CH283" s="139"/>
      <c r="CI283" s="139"/>
      <c r="CJ283" s="139"/>
      <c r="CK283" s="139"/>
      <c r="CL283" s="139"/>
      <c r="CM283" s="139"/>
      <c r="CN283" s="139"/>
      <c r="CO283" s="139"/>
      <c r="CP283" s="139"/>
      <c r="CQ283" s="139"/>
      <c r="CR283" s="139"/>
      <c r="CS283" s="139"/>
      <c r="CT283" s="139"/>
      <c r="CU283" s="139"/>
      <c r="CV283" s="139"/>
      <c r="CW283" s="139"/>
      <c r="CX283" s="139"/>
      <c r="CY283" s="139"/>
      <c r="EW283" s="139"/>
      <c r="EX283" s="139"/>
      <c r="EY283" s="139"/>
      <c r="EZ283" s="139"/>
      <c r="FA283" s="139"/>
      <c r="FB283" s="139"/>
      <c r="FC283" s="139"/>
      <c r="FD283" s="139"/>
      <c r="FE283" s="139"/>
      <c r="FF283" s="139"/>
      <c r="FG283" s="139"/>
      <c r="FH283" s="139"/>
      <c r="FI283" s="139"/>
      <c r="FJ283" s="139"/>
      <c r="FK283" s="139"/>
      <c r="FL283" s="139"/>
      <c r="FM283" s="139"/>
      <c r="FN283" s="139"/>
      <c r="FO283" s="139"/>
      <c r="FP283" s="139"/>
      <c r="FQ283" s="139"/>
      <c r="FR283" s="139"/>
      <c r="FS283" s="139"/>
      <c r="FT283" s="139"/>
      <c r="FU283" s="139"/>
      <c r="FV283" s="139"/>
      <c r="FW283" s="139"/>
      <c r="FX283" s="139"/>
      <c r="FY283" s="139"/>
      <c r="FZ283" s="139"/>
      <c r="GA283" s="139"/>
      <c r="GB283" s="139"/>
      <c r="GC283" s="139"/>
      <c r="GD283" s="139"/>
      <c r="GE283" s="139"/>
      <c r="GF283" s="139"/>
      <c r="GG283" s="139"/>
      <c r="GH283" s="139"/>
      <c r="GI283" s="139"/>
      <c r="GJ283" s="139"/>
      <c r="GK283" s="139"/>
      <c r="GL283" s="139"/>
      <c r="GM283" s="139"/>
      <c r="GN283" s="139"/>
      <c r="GO283" s="139"/>
      <c r="GP283" s="139"/>
      <c r="GQ283" s="139"/>
      <c r="GR283" s="139"/>
      <c r="GS283" s="25"/>
    </row>
    <row r="284">
      <c r="B284" s="57" t="s">
        <v>4860</v>
      </c>
      <c r="BD284" s="139"/>
      <c r="BE284" s="139"/>
      <c r="BF284" s="139"/>
      <c r="BG284" s="139"/>
      <c r="BH284" s="139"/>
      <c r="BI284" s="139"/>
      <c r="BJ284" s="139"/>
      <c r="BK284" s="139"/>
      <c r="BL284" s="139"/>
      <c r="BM284" s="139"/>
      <c r="BN284" s="139"/>
      <c r="BO284" s="139"/>
      <c r="BP284" s="139"/>
      <c r="BQ284" s="139"/>
      <c r="BR284" s="139"/>
      <c r="BS284" s="139"/>
      <c r="BT284" s="139"/>
      <c r="BU284" s="139"/>
      <c r="BV284" s="139"/>
      <c r="BW284" s="139"/>
      <c r="BX284" s="139"/>
      <c r="BY284" s="139"/>
      <c r="BZ284" s="139"/>
      <c r="CA284" s="139"/>
      <c r="CB284" s="139"/>
      <c r="CC284" s="139"/>
      <c r="CD284" s="139"/>
      <c r="CE284" s="139"/>
      <c r="CF284" s="139"/>
      <c r="CG284" s="139"/>
      <c r="CH284" s="139"/>
      <c r="CI284" s="139"/>
      <c r="CJ284" s="139"/>
      <c r="CK284" s="139"/>
      <c r="CL284" s="139"/>
      <c r="CM284" s="139"/>
      <c r="CN284" s="139"/>
      <c r="CO284" s="139"/>
      <c r="CP284" s="139"/>
      <c r="CQ284" s="139"/>
      <c r="CR284" s="139"/>
      <c r="CS284" s="139"/>
      <c r="CT284" s="139"/>
      <c r="CU284" s="139"/>
      <c r="CV284" s="139"/>
      <c r="CW284" s="139"/>
      <c r="CX284" s="139"/>
      <c r="CY284" s="139"/>
      <c r="EW284" s="139"/>
      <c r="EX284" s="139"/>
      <c r="EY284" s="139"/>
      <c r="EZ284" s="139"/>
      <c r="FA284" s="139"/>
      <c r="FB284" s="139"/>
      <c r="FC284" s="139"/>
      <c r="FD284" s="139"/>
      <c r="FE284" s="139"/>
      <c r="FF284" s="139"/>
      <c r="FG284" s="139"/>
      <c r="FH284" s="139"/>
      <c r="FI284" s="139"/>
      <c r="FJ284" s="139"/>
      <c r="FK284" s="139"/>
      <c r="FL284" s="139"/>
      <c r="FM284" s="139"/>
      <c r="FN284" s="139"/>
      <c r="FO284" s="139"/>
      <c r="FP284" s="139"/>
      <c r="FQ284" s="139"/>
      <c r="FR284" s="139"/>
      <c r="FS284" s="139"/>
      <c r="FT284" s="139"/>
      <c r="FU284" s="139"/>
      <c r="FV284" s="139"/>
      <c r="FW284" s="139"/>
      <c r="FX284" s="139"/>
      <c r="FY284" s="139"/>
      <c r="FZ284" s="139"/>
      <c r="GA284" s="139"/>
      <c r="GB284" s="139"/>
      <c r="GC284" s="139"/>
      <c r="GD284" s="139"/>
      <c r="GE284" s="139"/>
      <c r="GF284" s="139"/>
      <c r="GG284" s="139"/>
      <c r="GH284" s="139"/>
      <c r="GI284" s="139"/>
      <c r="GJ284" s="139"/>
      <c r="GK284" s="139"/>
      <c r="GL284" s="139"/>
      <c r="GM284" s="139"/>
      <c r="GN284" s="139"/>
      <c r="GO284" s="139"/>
      <c r="GP284" s="139"/>
      <c r="GQ284" s="139"/>
      <c r="GR284" s="139"/>
      <c r="GS284" s="25"/>
    </row>
    <row r="28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c r="CT285" s="25"/>
      <c r="CU285" s="25"/>
      <c r="CV285" s="25"/>
      <c r="CW285" s="25"/>
      <c r="CX285" s="25"/>
      <c r="CY285" s="25"/>
      <c r="EW285" s="25"/>
      <c r="EX285" s="25"/>
      <c r="EY285" s="25"/>
      <c r="EZ285" s="25"/>
      <c r="FA285" s="25"/>
      <c r="FB285" s="25"/>
      <c r="FC285" s="25"/>
      <c r="FD285" s="25"/>
      <c r="FE285" s="25"/>
      <c r="FF285" s="25"/>
      <c r="FG285" s="25"/>
      <c r="FH285" s="25"/>
      <c r="FI285" s="25"/>
      <c r="FJ285" s="25"/>
      <c r="FK285" s="25"/>
      <c r="FL285" s="25"/>
      <c r="FM285" s="25"/>
      <c r="FN285" s="25"/>
      <c r="FO285" s="25"/>
      <c r="FP285" s="25"/>
      <c r="FQ285" s="25"/>
      <c r="FR285" s="25"/>
      <c r="FS285" s="25"/>
      <c r="FT285" s="25"/>
      <c r="FU285" s="25"/>
      <c r="FV285" s="25"/>
      <c r="FW285" s="25"/>
      <c r="FX285" s="25"/>
      <c r="FY285" s="25"/>
      <c r="FZ285" s="25"/>
      <c r="GA285" s="25"/>
      <c r="GB285" s="25"/>
      <c r="GC285" s="25"/>
      <c r="GD285" s="25"/>
      <c r="GE285" s="25"/>
      <c r="GF285" s="25"/>
      <c r="GG285" s="25"/>
      <c r="GH285" s="25"/>
      <c r="GI285" s="25"/>
      <c r="GJ285" s="25"/>
      <c r="GK285" s="25"/>
      <c r="GL285" s="25"/>
      <c r="GM285" s="25"/>
      <c r="GN285" s="25"/>
      <c r="GO285" s="25"/>
      <c r="GP285" s="25"/>
      <c r="GQ285" s="25"/>
      <c r="GR285" s="25"/>
      <c r="GS285" s="25"/>
    </row>
    <row r="286">
      <c r="B286" s="57" t="s">
        <v>4861</v>
      </c>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c r="CT286" s="25"/>
      <c r="CU286" s="25"/>
      <c r="CV286" s="25"/>
      <c r="CW286" s="25"/>
      <c r="CX286" s="25"/>
      <c r="CY286" s="25"/>
      <c r="EW286" s="25"/>
      <c r="EX286" s="25"/>
      <c r="EY286" s="25"/>
      <c r="EZ286" s="25"/>
      <c r="FA286" s="25"/>
      <c r="FB286" s="25"/>
      <c r="FC286" s="25"/>
      <c r="FD286" s="25"/>
      <c r="FE286" s="25"/>
      <c r="FF286" s="25"/>
      <c r="FG286" s="25"/>
      <c r="FH286" s="25"/>
      <c r="FI286" s="25"/>
      <c r="FJ286" s="25"/>
      <c r="FK286" s="25"/>
      <c r="FL286" s="25"/>
      <c r="FM286" s="25"/>
      <c r="FN286" s="25"/>
      <c r="FO286" s="25"/>
      <c r="FP286" s="25"/>
      <c r="FQ286" s="25"/>
      <c r="FR286" s="25"/>
      <c r="FS286" s="25"/>
      <c r="FT286" s="25"/>
      <c r="FU286" s="25"/>
      <c r="FV286" s="25"/>
      <c r="FW286" s="25"/>
      <c r="FX286" s="25"/>
      <c r="FY286" s="25"/>
      <c r="FZ286" s="25"/>
      <c r="GA286" s="25"/>
      <c r="GB286" s="25"/>
      <c r="GC286" s="25"/>
      <c r="GD286" s="25"/>
      <c r="GE286" s="25"/>
      <c r="GF286" s="25"/>
      <c r="GG286" s="25"/>
      <c r="GH286" s="25"/>
      <c r="GI286" s="25"/>
      <c r="GJ286" s="25"/>
      <c r="GK286" s="25"/>
      <c r="GL286" s="25"/>
      <c r="GM286" s="25"/>
      <c r="GN286" s="25"/>
      <c r="GO286" s="25"/>
      <c r="GP286" s="25"/>
      <c r="GQ286" s="25"/>
      <c r="GR286" s="25"/>
      <c r="GS286" s="25"/>
    </row>
    <row r="287">
      <c r="B287" s="57" t="s">
        <v>4862</v>
      </c>
      <c r="BD287" s="139"/>
      <c r="BE287" s="139"/>
      <c r="BF287" s="139"/>
      <c r="BG287" s="139"/>
      <c r="BH287" s="139"/>
      <c r="BI287" s="139"/>
      <c r="BJ287" s="139"/>
      <c r="BK287" s="139"/>
      <c r="BL287" s="139"/>
      <c r="BM287" s="139"/>
      <c r="BN287" s="139"/>
      <c r="BO287" s="139"/>
      <c r="BP287" s="139"/>
      <c r="BQ287" s="139"/>
      <c r="BR287" s="139"/>
      <c r="BS287" s="139"/>
      <c r="BT287" s="139"/>
      <c r="BU287" s="139"/>
      <c r="BV287" s="139"/>
      <c r="BW287" s="139"/>
      <c r="BX287" s="139"/>
      <c r="BY287" s="139"/>
      <c r="BZ287" s="139"/>
      <c r="CA287" s="139"/>
      <c r="CB287" s="139"/>
      <c r="CC287" s="139"/>
      <c r="CD287" s="139"/>
      <c r="CE287" s="139"/>
      <c r="CF287" s="139"/>
      <c r="CG287" s="139"/>
      <c r="CH287" s="139"/>
      <c r="CI287" s="139"/>
      <c r="CJ287" s="139"/>
      <c r="CK287" s="139"/>
      <c r="CL287" s="139"/>
      <c r="CM287" s="139"/>
      <c r="CN287" s="139"/>
      <c r="CO287" s="139"/>
      <c r="CP287" s="139"/>
      <c r="CQ287" s="139"/>
      <c r="CR287" s="139"/>
      <c r="CS287" s="139"/>
      <c r="CT287" s="139"/>
      <c r="CU287" s="139"/>
      <c r="CV287" s="139"/>
      <c r="CW287" s="139"/>
      <c r="CX287" s="139"/>
      <c r="CY287" s="139"/>
      <c r="EW287" s="139"/>
      <c r="EX287" s="139"/>
      <c r="EY287" s="139"/>
      <c r="EZ287" s="139"/>
      <c r="FA287" s="139"/>
      <c r="FB287" s="139"/>
      <c r="FC287" s="139"/>
      <c r="FD287" s="139"/>
      <c r="FE287" s="139"/>
      <c r="FF287" s="139"/>
      <c r="FG287" s="139"/>
      <c r="FH287" s="139"/>
      <c r="FI287" s="139"/>
      <c r="FJ287" s="139"/>
      <c r="FK287" s="139"/>
      <c r="FL287" s="139"/>
      <c r="FM287" s="139"/>
      <c r="FN287" s="139"/>
      <c r="FO287" s="139"/>
      <c r="FP287" s="139"/>
      <c r="FQ287" s="139"/>
      <c r="FR287" s="139"/>
      <c r="FS287" s="139"/>
      <c r="FT287" s="139"/>
      <c r="FU287" s="139"/>
      <c r="FV287" s="139"/>
      <c r="FW287" s="139"/>
      <c r="FX287" s="139"/>
      <c r="FY287" s="139"/>
      <c r="FZ287" s="139"/>
      <c r="GA287" s="139"/>
      <c r="GB287" s="139"/>
      <c r="GC287" s="139"/>
      <c r="GD287" s="139"/>
      <c r="GE287" s="139"/>
      <c r="GF287" s="139"/>
      <c r="GG287" s="139"/>
      <c r="GH287" s="139"/>
      <c r="GI287" s="139"/>
      <c r="GJ287" s="139"/>
      <c r="GK287" s="139"/>
      <c r="GL287" s="139"/>
      <c r="GM287" s="139"/>
      <c r="GN287" s="139"/>
      <c r="GO287" s="139"/>
      <c r="GP287" s="139"/>
      <c r="GQ287" s="139"/>
      <c r="GR287" s="139"/>
      <c r="GS287" s="25"/>
    </row>
    <row r="288">
      <c r="B288" s="57" t="s">
        <v>4863</v>
      </c>
      <c r="BD288" s="139"/>
      <c r="BE288" s="139"/>
      <c r="BF288" s="139"/>
      <c r="BG288" s="139"/>
      <c r="BH288" s="139"/>
      <c r="BI288" s="139"/>
      <c r="BJ288" s="139"/>
      <c r="BK288" s="139"/>
      <c r="BL288" s="139"/>
      <c r="BM288" s="139"/>
      <c r="BN288" s="139"/>
      <c r="BO288" s="139"/>
      <c r="BP288" s="139"/>
      <c r="BQ288" s="139"/>
      <c r="BR288" s="139"/>
      <c r="BS288" s="139"/>
      <c r="BT288" s="139"/>
      <c r="BU288" s="139"/>
      <c r="BV288" s="139"/>
      <c r="BW288" s="139"/>
      <c r="BX288" s="139"/>
      <c r="BY288" s="139"/>
      <c r="BZ288" s="139"/>
      <c r="CA288" s="139"/>
      <c r="CB288" s="139"/>
      <c r="CC288" s="139"/>
      <c r="CD288" s="139"/>
      <c r="CE288" s="139"/>
      <c r="CF288" s="139"/>
      <c r="CG288" s="139"/>
      <c r="CH288" s="139"/>
      <c r="CI288" s="139"/>
      <c r="CJ288" s="139"/>
      <c r="CK288" s="139"/>
      <c r="CL288" s="139"/>
      <c r="CM288" s="139"/>
      <c r="CN288" s="139"/>
      <c r="CO288" s="139"/>
      <c r="CP288" s="139"/>
      <c r="CQ288" s="139"/>
      <c r="CR288" s="139"/>
      <c r="CS288" s="139"/>
      <c r="CT288" s="139"/>
      <c r="CU288" s="139"/>
      <c r="CV288" s="139"/>
      <c r="CW288" s="139"/>
      <c r="CX288" s="139"/>
      <c r="CY288" s="139"/>
      <c r="EW288" s="139"/>
      <c r="EX288" s="139"/>
      <c r="EY288" s="139"/>
      <c r="EZ288" s="139"/>
      <c r="FA288" s="139"/>
      <c r="FB288" s="139"/>
      <c r="FC288" s="139"/>
      <c r="FD288" s="139"/>
      <c r="FE288" s="139"/>
      <c r="FF288" s="139"/>
      <c r="FG288" s="139"/>
      <c r="FH288" s="139"/>
      <c r="FI288" s="139"/>
      <c r="FJ288" s="139"/>
      <c r="FK288" s="139"/>
      <c r="FL288" s="139"/>
      <c r="FM288" s="139"/>
      <c r="FN288" s="139"/>
      <c r="FO288" s="139"/>
      <c r="FP288" s="139"/>
      <c r="FQ288" s="139"/>
      <c r="FR288" s="139"/>
      <c r="FS288" s="139"/>
      <c r="FT288" s="139"/>
      <c r="FU288" s="139"/>
      <c r="FV288" s="139"/>
      <c r="FW288" s="139"/>
      <c r="FX288" s="139"/>
      <c r="FY288" s="139"/>
      <c r="FZ288" s="139"/>
      <c r="GA288" s="139"/>
      <c r="GB288" s="139"/>
      <c r="GC288" s="139"/>
      <c r="GD288" s="139"/>
      <c r="GE288" s="139"/>
      <c r="GF288" s="139"/>
      <c r="GG288" s="139"/>
      <c r="GH288" s="139"/>
      <c r="GI288" s="139"/>
      <c r="GJ288" s="139"/>
      <c r="GK288" s="139"/>
      <c r="GL288" s="139"/>
      <c r="GM288" s="139"/>
      <c r="GN288" s="139"/>
      <c r="GO288" s="139"/>
      <c r="GP288" s="139"/>
      <c r="GQ288" s="139"/>
      <c r="GR288" s="139"/>
      <c r="GS288" s="25"/>
    </row>
    <row r="289">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c r="CT289" s="25"/>
      <c r="CU289" s="25"/>
      <c r="CV289" s="25"/>
      <c r="CW289" s="25"/>
      <c r="CX289" s="25"/>
      <c r="CY289" s="25"/>
      <c r="EW289" s="25"/>
      <c r="EX289" s="25"/>
      <c r="EY289" s="25"/>
      <c r="EZ289" s="25"/>
      <c r="FA289" s="25"/>
      <c r="FB289" s="25"/>
      <c r="FC289" s="25"/>
      <c r="FD289" s="25"/>
      <c r="FE289" s="25"/>
      <c r="FF289" s="25"/>
      <c r="FG289" s="25"/>
      <c r="FH289" s="25"/>
      <c r="FI289" s="25"/>
      <c r="FJ289" s="25"/>
      <c r="FK289" s="25"/>
      <c r="FL289" s="25"/>
      <c r="FM289" s="25"/>
      <c r="FN289" s="25"/>
      <c r="FO289" s="25"/>
      <c r="FP289" s="25"/>
      <c r="FQ289" s="25"/>
      <c r="FR289" s="25"/>
      <c r="FS289" s="25"/>
      <c r="FT289" s="25"/>
      <c r="FU289" s="25"/>
      <c r="FV289" s="25"/>
      <c r="FW289" s="25"/>
      <c r="FX289" s="25"/>
      <c r="FY289" s="25"/>
      <c r="FZ289" s="25"/>
      <c r="GA289" s="25"/>
      <c r="GB289" s="25"/>
      <c r="GC289" s="25"/>
      <c r="GD289" s="25"/>
      <c r="GE289" s="25"/>
      <c r="GF289" s="25"/>
      <c r="GG289" s="25"/>
      <c r="GH289" s="25"/>
      <c r="GI289" s="25"/>
      <c r="GJ289" s="25"/>
      <c r="GK289" s="25"/>
      <c r="GL289" s="25"/>
      <c r="GM289" s="25"/>
      <c r="GN289" s="25"/>
      <c r="GO289" s="25"/>
      <c r="GP289" s="25"/>
      <c r="GQ289" s="25"/>
      <c r="GR289" s="25"/>
      <c r="GS289" s="25"/>
    </row>
    <row r="290">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c r="CT290" s="25"/>
      <c r="CU290" s="25"/>
      <c r="CV290" s="25"/>
      <c r="CW290" s="25"/>
      <c r="CX290" s="25"/>
      <c r="CY290" s="25"/>
      <c r="EW290" s="25"/>
      <c r="EX290" s="25"/>
      <c r="EY290" s="25"/>
      <c r="EZ290" s="25"/>
      <c r="FA290" s="25"/>
      <c r="FB290" s="25"/>
      <c r="FC290" s="25"/>
      <c r="FD290" s="25"/>
      <c r="FE290" s="25"/>
      <c r="FF290" s="25"/>
      <c r="FG290" s="25"/>
      <c r="FH290" s="25"/>
      <c r="FI290" s="25"/>
      <c r="FJ290" s="25"/>
      <c r="FK290" s="25"/>
      <c r="FL290" s="25"/>
      <c r="FM290" s="25"/>
      <c r="FN290" s="25"/>
      <c r="FO290" s="25"/>
      <c r="FP290" s="25"/>
      <c r="FQ290" s="25"/>
      <c r="FR290" s="25"/>
      <c r="FS290" s="25"/>
      <c r="FT290" s="25"/>
      <c r="FU290" s="25"/>
      <c r="FV290" s="25"/>
      <c r="FW290" s="25"/>
      <c r="FX290" s="25"/>
      <c r="FY290" s="25"/>
      <c r="FZ290" s="25"/>
      <c r="GA290" s="25"/>
      <c r="GB290" s="25"/>
      <c r="GC290" s="25"/>
      <c r="GD290" s="25"/>
      <c r="GE290" s="25"/>
      <c r="GF290" s="25"/>
      <c r="GG290" s="25"/>
      <c r="GH290" s="25"/>
      <c r="GI290" s="25"/>
      <c r="GJ290" s="25"/>
      <c r="GK290" s="25"/>
      <c r="GL290" s="25"/>
      <c r="GM290" s="25"/>
      <c r="GN290" s="25"/>
      <c r="GO290" s="25"/>
      <c r="GP290" s="25"/>
      <c r="GQ290" s="25"/>
      <c r="GR290" s="25"/>
      <c r="GS290" s="25"/>
    </row>
    <row r="291">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c r="CT291" s="25"/>
      <c r="CU291" s="25"/>
      <c r="CV291" s="25"/>
      <c r="CW291" s="25"/>
      <c r="CX291" s="25"/>
      <c r="CY291" s="25"/>
      <c r="EW291" s="25"/>
      <c r="EX291" s="25"/>
      <c r="EY291" s="25"/>
      <c r="EZ291" s="25"/>
      <c r="FA291" s="25"/>
      <c r="FB291" s="25"/>
      <c r="FC291" s="25"/>
      <c r="FD291" s="25"/>
      <c r="FE291" s="25"/>
      <c r="FF291" s="25"/>
      <c r="FG291" s="25"/>
      <c r="FH291" s="25"/>
      <c r="FI291" s="25"/>
      <c r="FJ291" s="25"/>
      <c r="FK291" s="25"/>
      <c r="FL291" s="25"/>
      <c r="FM291" s="25"/>
      <c r="FN291" s="25"/>
      <c r="FO291" s="25"/>
      <c r="FP291" s="25"/>
      <c r="FQ291" s="25"/>
      <c r="FR291" s="25"/>
      <c r="FS291" s="25"/>
      <c r="FT291" s="25"/>
      <c r="FU291" s="25"/>
      <c r="FV291" s="25"/>
      <c r="FW291" s="25"/>
      <c r="FX291" s="25"/>
      <c r="FY291" s="25"/>
      <c r="FZ291" s="25"/>
      <c r="GA291" s="25"/>
      <c r="GB291" s="25"/>
      <c r="GC291" s="25"/>
      <c r="GD291" s="25"/>
      <c r="GE291" s="25"/>
      <c r="GF291" s="25"/>
      <c r="GG291" s="25"/>
      <c r="GH291" s="25"/>
      <c r="GI291" s="25"/>
      <c r="GJ291" s="25"/>
      <c r="GK291" s="25"/>
      <c r="GL291" s="25"/>
      <c r="GM291" s="25"/>
      <c r="GN291" s="25"/>
      <c r="GO291" s="25"/>
      <c r="GP291" s="25"/>
      <c r="GQ291" s="25"/>
      <c r="GR291" s="25"/>
      <c r="GS291" s="25"/>
    </row>
    <row r="292">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c r="CT292" s="25"/>
      <c r="CU292" s="25"/>
      <c r="CV292" s="25"/>
      <c r="CW292" s="25"/>
      <c r="CX292" s="25"/>
      <c r="CY292" s="25"/>
      <c r="EW292" s="25"/>
      <c r="EX292" s="25"/>
      <c r="EY292" s="25"/>
      <c r="EZ292" s="25"/>
      <c r="FA292" s="25"/>
      <c r="FB292" s="25"/>
      <c r="FC292" s="25"/>
      <c r="FD292" s="25"/>
      <c r="FE292" s="25"/>
      <c r="FF292" s="25"/>
      <c r="FG292" s="25"/>
      <c r="FH292" s="25"/>
      <c r="FI292" s="25"/>
      <c r="FJ292" s="25"/>
      <c r="FK292" s="25"/>
      <c r="FL292" s="25"/>
      <c r="FM292" s="25"/>
      <c r="FN292" s="25"/>
      <c r="FO292" s="25"/>
      <c r="FP292" s="25"/>
      <c r="FQ292" s="25"/>
      <c r="FR292" s="25"/>
      <c r="FS292" s="25"/>
      <c r="FT292" s="25"/>
      <c r="FU292" s="25"/>
      <c r="FV292" s="25"/>
      <c r="FW292" s="25"/>
      <c r="FX292" s="25"/>
      <c r="FY292" s="25"/>
      <c r="FZ292" s="25"/>
      <c r="GA292" s="25"/>
      <c r="GB292" s="25"/>
      <c r="GC292" s="25"/>
      <c r="GD292" s="25"/>
      <c r="GE292" s="25"/>
      <c r="GF292" s="25"/>
      <c r="GG292" s="25"/>
      <c r="GH292" s="25"/>
      <c r="GI292" s="25"/>
      <c r="GJ292" s="25"/>
      <c r="GK292" s="25"/>
      <c r="GL292" s="25"/>
      <c r="GM292" s="25"/>
      <c r="GN292" s="25"/>
      <c r="GO292" s="25"/>
      <c r="GP292" s="25"/>
      <c r="GQ292" s="25"/>
      <c r="GR292" s="25"/>
      <c r="GS292" s="25"/>
    </row>
    <row r="293">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c r="CT293" s="25"/>
      <c r="CU293" s="25"/>
      <c r="CV293" s="25"/>
      <c r="CW293" s="25"/>
      <c r="CX293" s="25"/>
      <c r="CY293" s="25"/>
      <c r="EW293" s="25"/>
      <c r="EX293" s="25"/>
      <c r="EY293" s="25"/>
      <c r="EZ293" s="25"/>
      <c r="FA293" s="25"/>
      <c r="FB293" s="25"/>
      <c r="FC293" s="25"/>
      <c r="FD293" s="25"/>
      <c r="FE293" s="25"/>
      <c r="FF293" s="25"/>
      <c r="FG293" s="25"/>
      <c r="FH293" s="25"/>
      <c r="FI293" s="25"/>
      <c r="FJ293" s="25"/>
      <c r="FK293" s="25"/>
      <c r="FL293" s="25"/>
      <c r="FM293" s="25"/>
      <c r="FN293" s="25"/>
      <c r="FO293" s="25"/>
      <c r="FP293" s="25"/>
      <c r="FQ293" s="25"/>
      <c r="FR293" s="25"/>
      <c r="FS293" s="25"/>
      <c r="FT293" s="25"/>
      <c r="FU293" s="25"/>
      <c r="FV293" s="25"/>
      <c r="FW293" s="25"/>
      <c r="FX293" s="25"/>
      <c r="FY293" s="25"/>
      <c r="FZ293" s="25"/>
      <c r="GA293" s="25"/>
      <c r="GB293" s="25"/>
      <c r="GC293" s="25"/>
      <c r="GD293" s="25"/>
      <c r="GE293" s="25"/>
      <c r="GF293" s="25"/>
      <c r="GG293" s="25"/>
      <c r="GH293" s="25"/>
      <c r="GI293" s="25"/>
      <c r="GJ293" s="25"/>
      <c r="GK293" s="25"/>
      <c r="GL293" s="25"/>
      <c r="GM293" s="25"/>
      <c r="GN293" s="25"/>
      <c r="GO293" s="25"/>
      <c r="GP293" s="25"/>
      <c r="GQ293" s="25"/>
      <c r="GR293" s="25"/>
      <c r="GS293" s="25"/>
    </row>
    <row r="294">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c r="CT294" s="25"/>
      <c r="CU294" s="25"/>
      <c r="CV294" s="25"/>
      <c r="CW294" s="25"/>
      <c r="CX294" s="25"/>
      <c r="CY294" s="25"/>
      <c r="EW294" s="25"/>
      <c r="EX294" s="25"/>
      <c r="EY294" s="25"/>
      <c r="EZ294" s="25"/>
      <c r="FA294" s="25"/>
      <c r="FB294" s="25"/>
      <c r="FC294" s="25"/>
      <c r="FD294" s="25"/>
      <c r="FE294" s="25"/>
      <c r="FF294" s="25"/>
      <c r="FG294" s="25"/>
      <c r="FH294" s="25"/>
      <c r="FI294" s="25"/>
      <c r="FJ294" s="25"/>
      <c r="FK294" s="25"/>
      <c r="FL294" s="25"/>
      <c r="FM294" s="25"/>
      <c r="FN294" s="25"/>
      <c r="FO294" s="25"/>
      <c r="FP294" s="25"/>
      <c r="FQ294" s="25"/>
      <c r="FR294" s="25"/>
      <c r="FS294" s="25"/>
      <c r="FT294" s="25"/>
      <c r="FU294" s="25"/>
      <c r="FV294" s="25"/>
      <c r="FW294" s="25"/>
      <c r="FX294" s="25"/>
      <c r="FY294" s="25"/>
      <c r="FZ294" s="25"/>
      <c r="GA294" s="25"/>
      <c r="GB294" s="25"/>
      <c r="GC294" s="25"/>
      <c r="GD294" s="25"/>
      <c r="GE294" s="25"/>
      <c r="GF294" s="25"/>
      <c r="GG294" s="25"/>
      <c r="GH294" s="25"/>
      <c r="GI294" s="25"/>
      <c r="GJ294" s="25"/>
      <c r="GK294" s="25"/>
      <c r="GL294" s="25"/>
      <c r="GM294" s="25"/>
      <c r="GN294" s="25"/>
      <c r="GO294" s="25"/>
      <c r="GP294" s="25"/>
      <c r="GQ294" s="25"/>
      <c r="GR294" s="25"/>
      <c r="GS294" s="25"/>
    </row>
    <row r="29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c r="CT295" s="25"/>
      <c r="CU295" s="25"/>
      <c r="CV295" s="25"/>
      <c r="CW295" s="25"/>
      <c r="CX295" s="25"/>
      <c r="CY295" s="25"/>
      <c r="EW295" s="25"/>
      <c r="EX295" s="25"/>
      <c r="EY295" s="25"/>
      <c r="EZ295" s="25"/>
      <c r="FA295" s="25"/>
      <c r="FB295" s="25"/>
      <c r="FC295" s="25"/>
      <c r="FD295" s="25"/>
      <c r="FE295" s="25"/>
      <c r="FF295" s="25"/>
      <c r="FG295" s="25"/>
      <c r="FH295" s="25"/>
      <c r="FI295" s="25"/>
      <c r="FJ295" s="25"/>
      <c r="FK295" s="25"/>
      <c r="FL295" s="25"/>
      <c r="FM295" s="25"/>
      <c r="FN295" s="25"/>
      <c r="FO295" s="25"/>
      <c r="FP295" s="25"/>
      <c r="FQ295" s="25"/>
      <c r="FR295" s="25"/>
      <c r="FS295" s="25"/>
      <c r="FT295" s="25"/>
      <c r="FU295" s="25"/>
      <c r="FV295" s="25"/>
      <c r="FW295" s="25"/>
      <c r="FX295" s="25"/>
      <c r="FY295" s="25"/>
      <c r="FZ295" s="25"/>
      <c r="GA295" s="25"/>
      <c r="GB295" s="25"/>
      <c r="GC295" s="25"/>
      <c r="GD295" s="25"/>
      <c r="GE295" s="25"/>
      <c r="GF295" s="25"/>
      <c r="GG295" s="25"/>
      <c r="GH295" s="25"/>
      <c r="GI295" s="25"/>
      <c r="GJ295" s="25"/>
      <c r="GK295" s="25"/>
      <c r="GL295" s="25"/>
      <c r="GM295" s="25"/>
      <c r="GN295" s="25"/>
      <c r="GO295" s="25"/>
      <c r="GP295" s="25"/>
      <c r="GQ295" s="25"/>
      <c r="GR295" s="25"/>
      <c r="GS295" s="25"/>
    </row>
    <row r="296">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c r="CT296" s="25"/>
      <c r="CU296" s="25"/>
      <c r="CV296" s="25"/>
      <c r="CW296" s="25"/>
      <c r="CX296" s="25"/>
      <c r="CY296" s="25"/>
      <c r="EW296" s="25"/>
      <c r="EX296" s="25"/>
      <c r="EY296" s="25"/>
      <c r="EZ296" s="25"/>
      <c r="FA296" s="25"/>
      <c r="FB296" s="25"/>
      <c r="FC296" s="25"/>
      <c r="FD296" s="25"/>
      <c r="FE296" s="25"/>
      <c r="FF296" s="25"/>
      <c r="FG296" s="25"/>
      <c r="FH296" s="25"/>
      <c r="FI296" s="25"/>
      <c r="FJ296" s="25"/>
      <c r="FK296" s="25"/>
      <c r="FL296" s="25"/>
      <c r="FM296" s="25"/>
      <c r="FN296" s="25"/>
      <c r="FO296" s="25"/>
      <c r="FP296" s="25"/>
      <c r="FQ296" s="25"/>
      <c r="FR296" s="25"/>
      <c r="FS296" s="25"/>
      <c r="FT296" s="25"/>
      <c r="FU296" s="25"/>
      <c r="FV296" s="25"/>
      <c r="FW296" s="25"/>
      <c r="FX296" s="25"/>
      <c r="FY296" s="25"/>
      <c r="FZ296" s="25"/>
      <c r="GA296" s="25"/>
      <c r="GB296" s="25"/>
      <c r="GC296" s="25"/>
      <c r="GD296" s="25"/>
      <c r="GE296" s="25"/>
      <c r="GF296" s="25"/>
      <c r="GG296" s="25"/>
      <c r="GH296" s="25"/>
      <c r="GI296" s="25"/>
      <c r="GJ296" s="25"/>
      <c r="GK296" s="25"/>
      <c r="GL296" s="25"/>
      <c r="GM296" s="25"/>
      <c r="GN296" s="25"/>
      <c r="GO296" s="25"/>
      <c r="GP296" s="25"/>
      <c r="GQ296" s="25"/>
      <c r="GR296" s="25"/>
      <c r="GS296" s="25"/>
    </row>
    <row r="297">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c r="CT297" s="25"/>
      <c r="CU297" s="25"/>
      <c r="CV297" s="25"/>
      <c r="CW297" s="25"/>
      <c r="CX297" s="25"/>
      <c r="CY297" s="25"/>
      <c r="EW297" s="25"/>
      <c r="EX297" s="25"/>
      <c r="EY297" s="25"/>
      <c r="EZ297" s="25"/>
      <c r="FA297" s="25"/>
      <c r="FB297" s="25"/>
      <c r="FC297" s="25"/>
      <c r="FD297" s="25"/>
      <c r="FE297" s="25"/>
      <c r="FF297" s="25"/>
      <c r="FG297" s="25"/>
      <c r="FH297" s="25"/>
      <c r="FI297" s="25"/>
      <c r="FJ297" s="25"/>
      <c r="FK297" s="25"/>
      <c r="FL297" s="25"/>
      <c r="FM297" s="25"/>
      <c r="FN297" s="25"/>
      <c r="FO297" s="25"/>
      <c r="FP297" s="25"/>
      <c r="FQ297" s="25"/>
      <c r="FR297" s="25"/>
      <c r="FS297" s="25"/>
      <c r="FT297" s="25"/>
      <c r="FU297" s="25"/>
      <c r="FV297" s="25"/>
      <c r="FW297" s="25"/>
      <c r="FX297" s="25"/>
      <c r="FY297" s="25"/>
      <c r="FZ297" s="25"/>
      <c r="GA297" s="25"/>
      <c r="GB297" s="25"/>
      <c r="GC297" s="25"/>
      <c r="GD297" s="25"/>
      <c r="GE297" s="25"/>
      <c r="GF297" s="25"/>
      <c r="GG297" s="25"/>
      <c r="GH297" s="25"/>
      <c r="GI297" s="25"/>
      <c r="GJ297" s="25"/>
      <c r="GK297" s="25"/>
      <c r="GL297" s="25"/>
      <c r="GM297" s="25"/>
      <c r="GN297" s="25"/>
      <c r="GO297" s="25"/>
      <c r="GP297" s="25"/>
      <c r="GQ297" s="25"/>
      <c r="GR297" s="25"/>
      <c r="GS297" s="25"/>
    </row>
    <row r="298">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c r="CT298" s="25"/>
      <c r="CU298" s="25"/>
      <c r="CV298" s="25"/>
      <c r="CW298" s="25"/>
      <c r="CX298" s="25"/>
      <c r="CY298" s="25"/>
      <c r="EW298" s="25"/>
      <c r="EX298" s="25"/>
      <c r="EY298" s="25"/>
      <c r="EZ298" s="25"/>
      <c r="FA298" s="25"/>
      <c r="FB298" s="25"/>
      <c r="FC298" s="25"/>
      <c r="FD298" s="25"/>
      <c r="FE298" s="25"/>
      <c r="FF298" s="25"/>
      <c r="FG298" s="25"/>
      <c r="FH298" s="25"/>
      <c r="FI298" s="25"/>
      <c r="FJ298" s="25"/>
      <c r="FK298" s="25"/>
      <c r="FL298" s="25"/>
      <c r="FM298" s="25"/>
      <c r="FN298" s="25"/>
      <c r="FO298" s="25"/>
      <c r="FP298" s="25"/>
      <c r="FQ298" s="25"/>
      <c r="FR298" s="25"/>
      <c r="FS298" s="25"/>
      <c r="FT298" s="25"/>
      <c r="FU298" s="25"/>
      <c r="FV298" s="25"/>
      <c r="FW298" s="25"/>
      <c r="FX298" s="25"/>
      <c r="FY298" s="25"/>
      <c r="FZ298" s="25"/>
      <c r="GA298" s="25"/>
      <c r="GB298" s="25"/>
      <c r="GC298" s="25"/>
      <c r="GD298" s="25"/>
      <c r="GE298" s="25"/>
      <c r="GF298" s="25"/>
      <c r="GG298" s="25"/>
      <c r="GH298" s="25"/>
      <c r="GI298" s="25"/>
      <c r="GJ298" s="25"/>
      <c r="GK298" s="25"/>
      <c r="GL298" s="25"/>
      <c r="GM298" s="25"/>
      <c r="GN298" s="25"/>
      <c r="GO298" s="25"/>
      <c r="GP298" s="25"/>
      <c r="GQ298" s="25"/>
      <c r="GR298" s="25"/>
      <c r="GS298" s="25"/>
    </row>
    <row r="299">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c r="CT299" s="25"/>
      <c r="CU299" s="25"/>
      <c r="CV299" s="25"/>
      <c r="CW299" s="25"/>
      <c r="CX299" s="25"/>
      <c r="CY299" s="25"/>
      <c r="EW299" s="25"/>
      <c r="EX299" s="25"/>
      <c r="EY299" s="25"/>
      <c r="EZ299" s="25"/>
      <c r="FA299" s="25"/>
      <c r="FB299" s="25"/>
      <c r="FC299" s="25"/>
      <c r="FD299" s="25"/>
      <c r="FE299" s="25"/>
      <c r="FF299" s="25"/>
      <c r="FG299" s="25"/>
      <c r="FH299" s="25"/>
      <c r="FI299" s="25"/>
      <c r="FJ299" s="25"/>
      <c r="FK299" s="25"/>
      <c r="FL299" s="25"/>
      <c r="FM299" s="25"/>
      <c r="FN299" s="25"/>
      <c r="FO299" s="25"/>
      <c r="FP299" s="25"/>
      <c r="FQ299" s="25"/>
      <c r="FR299" s="25"/>
      <c r="FS299" s="25"/>
      <c r="FT299" s="25"/>
      <c r="FU299" s="25"/>
      <c r="FV299" s="25"/>
      <c r="FW299" s="25"/>
      <c r="FX299" s="25"/>
      <c r="FY299" s="25"/>
      <c r="FZ299" s="25"/>
      <c r="GA299" s="25"/>
      <c r="GB299" s="25"/>
      <c r="GC299" s="25"/>
      <c r="GD299" s="25"/>
      <c r="GE299" s="25"/>
      <c r="GF299" s="25"/>
      <c r="GG299" s="25"/>
      <c r="GH299" s="25"/>
      <c r="GI299" s="25"/>
      <c r="GJ299" s="25"/>
      <c r="GK299" s="25"/>
      <c r="GL299" s="25"/>
      <c r="GM299" s="25"/>
      <c r="GN299" s="25"/>
      <c r="GO299" s="25"/>
      <c r="GP299" s="25"/>
      <c r="GQ299" s="25"/>
      <c r="GR299" s="25"/>
      <c r="GS299" s="25"/>
    </row>
    <row r="300">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c r="CD300" s="25"/>
      <c r="CE300" s="25"/>
      <c r="CF300" s="25"/>
      <c r="CG300" s="25"/>
      <c r="CH300" s="25"/>
      <c r="CI300" s="25"/>
      <c r="CJ300" s="25"/>
      <c r="CK300" s="25"/>
      <c r="CL300" s="25"/>
      <c r="CM300" s="25"/>
      <c r="CN300" s="25"/>
      <c r="CO300" s="25"/>
      <c r="CP300" s="25"/>
      <c r="CQ300" s="25"/>
      <c r="CR300" s="25"/>
      <c r="CS300" s="25"/>
      <c r="CT300" s="25"/>
      <c r="CU300" s="25"/>
      <c r="CV300" s="25"/>
      <c r="CW300" s="25"/>
      <c r="CX300" s="25"/>
      <c r="CY300" s="25"/>
      <c r="EW300" s="25"/>
      <c r="EX300" s="25"/>
      <c r="EY300" s="25"/>
      <c r="EZ300" s="25"/>
      <c r="FA300" s="25"/>
      <c r="FB300" s="25"/>
      <c r="FC300" s="25"/>
      <c r="FD300" s="25"/>
      <c r="FE300" s="25"/>
      <c r="FF300" s="25"/>
      <c r="FG300" s="25"/>
      <c r="FH300" s="25"/>
      <c r="FI300" s="25"/>
      <c r="FJ300" s="25"/>
      <c r="FK300" s="25"/>
      <c r="FL300" s="25"/>
      <c r="FM300" s="25"/>
      <c r="FN300" s="25"/>
      <c r="FO300" s="25"/>
      <c r="FP300" s="25"/>
      <c r="FQ300" s="25"/>
      <c r="FR300" s="25"/>
      <c r="FS300" s="25"/>
      <c r="FT300" s="25"/>
      <c r="FU300" s="25"/>
      <c r="FV300" s="25"/>
      <c r="FW300" s="25"/>
      <c r="FX300" s="25"/>
      <c r="FY300" s="25"/>
      <c r="FZ300" s="25"/>
      <c r="GA300" s="25"/>
      <c r="GB300" s="25"/>
      <c r="GC300" s="25"/>
      <c r="GD300" s="25"/>
      <c r="GE300" s="25"/>
      <c r="GF300" s="25"/>
      <c r="GG300" s="25"/>
      <c r="GH300" s="25"/>
      <c r="GI300" s="25"/>
      <c r="GJ300" s="25"/>
      <c r="GK300" s="25"/>
      <c r="GL300" s="25"/>
      <c r="GM300" s="25"/>
      <c r="GN300" s="25"/>
      <c r="GO300" s="25"/>
      <c r="GP300" s="25"/>
      <c r="GQ300" s="25"/>
      <c r="GR300" s="25"/>
      <c r="GS300" s="25"/>
    </row>
    <row r="301">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c r="CT301" s="25"/>
      <c r="CU301" s="25"/>
      <c r="CV301" s="25"/>
      <c r="CW301" s="25"/>
      <c r="CX301" s="25"/>
      <c r="CY301" s="25"/>
      <c r="EW301" s="25"/>
      <c r="EX301" s="25"/>
      <c r="EY301" s="25"/>
      <c r="EZ301" s="25"/>
      <c r="FA301" s="25"/>
      <c r="FB301" s="25"/>
      <c r="FC301" s="25"/>
      <c r="FD301" s="25"/>
      <c r="FE301" s="25"/>
      <c r="FF301" s="25"/>
      <c r="FG301" s="25"/>
      <c r="FH301" s="25"/>
      <c r="FI301" s="25"/>
      <c r="FJ301" s="25"/>
      <c r="FK301" s="25"/>
      <c r="FL301" s="25"/>
      <c r="FM301" s="25"/>
      <c r="FN301" s="25"/>
      <c r="FO301" s="25"/>
      <c r="FP301" s="25"/>
      <c r="FQ301" s="25"/>
      <c r="FR301" s="25"/>
      <c r="FS301" s="25"/>
      <c r="FT301" s="25"/>
      <c r="FU301" s="25"/>
      <c r="FV301" s="25"/>
      <c r="FW301" s="25"/>
      <c r="FX301" s="25"/>
      <c r="FY301" s="25"/>
      <c r="FZ301" s="25"/>
      <c r="GA301" s="25"/>
      <c r="GB301" s="25"/>
      <c r="GC301" s="25"/>
      <c r="GD301" s="25"/>
      <c r="GE301" s="25"/>
      <c r="GF301" s="25"/>
      <c r="GG301" s="25"/>
      <c r="GH301" s="25"/>
      <c r="GI301" s="25"/>
      <c r="GJ301" s="25"/>
      <c r="GK301" s="25"/>
      <c r="GL301" s="25"/>
      <c r="GM301" s="25"/>
      <c r="GN301" s="25"/>
      <c r="GO301" s="25"/>
      <c r="GP301" s="25"/>
      <c r="GQ301" s="25"/>
      <c r="GR301" s="25"/>
      <c r="GS301" s="25"/>
    </row>
    <row r="302">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c r="CT302" s="25"/>
      <c r="CU302" s="25"/>
      <c r="CV302" s="25"/>
      <c r="CW302" s="25"/>
      <c r="CX302" s="25"/>
      <c r="CY302" s="25"/>
      <c r="EW302" s="25"/>
      <c r="EX302" s="25"/>
      <c r="EY302" s="25"/>
      <c r="EZ302" s="25"/>
      <c r="FA302" s="25"/>
      <c r="FB302" s="25"/>
      <c r="FC302" s="25"/>
      <c r="FD302" s="25"/>
      <c r="FE302" s="25"/>
      <c r="FF302" s="25"/>
      <c r="FG302" s="25"/>
      <c r="FH302" s="25"/>
      <c r="FI302" s="25"/>
      <c r="FJ302" s="25"/>
      <c r="FK302" s="25"/>
      <c r="FL302" s="25"/>
      <c r="FM302" s="25"/>
      <c r="FN302" s="25"/>
      <c r="FO302" s="25"/>
      <c r="FP302" s="25"/>
      <c r="FQ302" s="25"/>
      <c r="FR302" s="25"/>
      <c r="FS302" s="25"/>
      <c r="FT302" s="25"/>
      <c r="FU302" s="25"/>
      <c r="FV302" s="25"/>
      <c r="FW302" s="25"/>
      <c r="FX302" s="25"/>
      <c r="FY302" s="25"/>
      <c r="FZ302" s="25"/>
      <c r="GA302" s="25"/>
      <c r="GB302" s="25"/>
      <c r="GC302" s="25"/>
      <c r="GD302" s="25"/>
      <c r="GE302" s="25"/>
      <c r="GF302" s="25"/>
      <c r="GG302" s="25"/>
      <c r="GH302" s="25"/>
      <c r="GI302" s="25"/>
      <c r="GJ302" s="25"/>
      <c r="GK302" s="25"/>
      <c r="GL302" s="25"/>
      <c r="GM302" s="25"/>
      <c r="GN302" s="25"/>
      <c r="GO302" s="25"/>
      <c r="GP302" s="25"/>
      <c r="GQ302" s="25"/>
      <c r="GR302" s="25"/>
      <c r="GS302" s="25"/>
    </row>
    <row r="303">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c r="CC303" s="25"/>
      <c r="CD303" s="25"/>
      <c r="CE303" s="25"/>
      <c r="CF303" s="25"/>
      <c r="CG303" s="25"/>
      <c r="CH303" s="25"/>
      <c r="CI303" s="25"/>
      <c r="CJ303" s="25"/>
      <c r="CK303" s="25"/>
      <c r="CL303" s="25"/>
      <c r="CM303" s="25"/>
      <c r="CN303" s="25"/>
      <c r="CO303" s="25"/>
      <c r="CP303" s="25"/>
      <c r="CQ303" s="25"/>
      <c r="CR303" s="25"/>
      <c r="CS303" s="25"/>
      <c r="CT303" s="25"/>
      <c r="CU303" s="25"/>
      <c r="CV303" s="25"/>
      <c r="CW303" s="25"/>
      <c r="CX303" s="25"/>
      <c r="CY303" s="25"/>
      <c r="EW303" s="25"/>
      <c r="EX303" s="25"/>
      <c r="EY303" s="25"/>
      <c r="EZ303" s="25"/>
      <c r="FA303" s="25"/>
      <c r="FB303" s="25"/>
      <c r="FC303" s="25"/>
      <c r="FD303" s="25"/>
      <c r="FE303" s="25"/>
      <c r="FF303" s="25"/>
      <c r="FG303" s="25"/>
      <c r="FH303" s="25"/>
      <c r="FI303" s="25"/>
      <c r="FJ303" s="25"/>
      <c r="FK303" s="25"/>
      <c r="FL303" s="25"/>
      <c r="FM303" s="25"/>
      <c r="FN303" s="25"/>
      <c r="FO303" s="25"/>
      <c r="FP303" s="25"/>
      <c r="FQ303" s="25"/>
      <c r="FR303" s="25"/>
      <c r="FS303" s="25"/>
      <c r="FT303" s="25"/>
      <c r="FU303" s="25"/>
      <c r="FV303" s="25"/>
      <c r="FW303" s="25"/>
      <c r="FX303" s="25"/>
      <c r="FY303" s="25"/>
      <c r="FZ303" s="25"/>
      <c r="GA303" s="25"/>
      <c r="GB303" s="25"/>
      <c r="GC303" s="25"/>
      <c r="GD303" s="25"/>
      <c r="GE303" s="25"/>
      <c r="GF303" s="25"/>
      <c r="GG303" s="25"/>
      <c r="GH303" s="25"/>
      <c r="GI303" s="25"/>
      <c r="GJ303" s="25"/>
      <c r="GK303" s="25"/>
      <c r="GL303" s="25"/>
      <c r="GM303" s="25"/>
      <c r="GN303" s="25"/>
      <c r="GO303" s="25"/>
      <c r="GP303" s="25"/>
      <c r="GQ303" s="25"/>
      <c r="GR303" s="25"/>
      <c r="GS303" s="25"/>
    </row>
    <row r="304">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c r="CD304" s="25"/>
      <c r="CE304" s="25"/>
      <c r="CF304" s="25"/>
      <c r="CG304" s="25"/>
      <c r="CH304" s="25"/>
      <c r="CI304" s="25"/>
      <c r="CJ304" s="25"/>
      <c r="CK304" s="25"/>
      <c r="CL304" s="25"/>
      <c r="CM304" s="25"/>
      <c r="CN304" s="25"/>
      <c r="CO304" s="25"/>
      <c r="CP304" s="25"/>
      <c r="CQ304" s="25"/>
      <c r="CR304" s="25"/>
      <c r="CS304" s="25"/>
      <c r="CT304" s="25"/>
      <c r="CU304" s="25"/>
      <c r="CV304" s="25"/>
      <c r="CW304" s="25"/>
      <c r="CX304" s="25"/>
      <c r="CY304" s="25"/>
      <c r="EW304" s="25"/>
      <c r="EX304" s="25"/>
      <c r="EY304" s="25"/>
      <c r="EZ304" s="25"/>
      <c r="FA304" s="25"/>
      <c r="FB304" s="25"/>
      <c r="FC304" s="25"/>
      <c r="FD304" s="25"/>
      <c r="FE304" s="25"/>
      <c r="FF304" s="25"/>
      <c r="FG304" s="25"/>
      <c r="FH304" s="25"/>
      <c r="FI304" s="25"/>
      <c r="FJ304" s="25"/>
      <c r="FK304" s="25"/>
      <c r="FL304" s="25"/>
      <c r="FM304" s="25"/>
      <c r="FN304" s="25"/>
      <c r="FO304" s="25"/>
      <c r="FP304" s="25"/>
      <c r="FQ304" s="25"/>
      <c r="FR304" s="25"/>
      <c r="FS304" s="25"/>
      <c r="FT304" s="25"/>
      <c r="FU304" s="25"/>
      <c r="FV304" s="25"/>
      <c r="FW304" s="25"/>
      <c r="FX304" s="25"/>
      <c r="FY304" s="25"/>
      <c r="FZ304" s="25"/>
      <c r="GA304" s="25"/>
      <c r="GB304" s="25"/>
      <c r="GC304" s="25"/>
      <c r="GD304" s="25"/>
      <c r="GE304" s="25"/>
      <c r="GF304" s="25"/>
      <c r="GG304" s="25"/>
      <c r="GH304" s="25"/>
      <c r="GI304" s="25"/>
      <c r="GJ304" s="25"/>
      <c r="GK304" s="25"/>
      <c r="GL304" s="25"/>
      <c r="GM304" s="25"/>
      <c r="GN304" s="25"/>
      <c r="GO304" s="25"/>
      <c r="GP304" s="25"/>
      <c r="GQ304" s="25"/>
      <c r="GR304" s="25"/>
      <c r="GS304" s="25"/>
    </row>
    <row r="30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c r="CD305" s="25"/>
      <c r="CE305" s="25"/>
      <c r="CF305" s="25"/>
      <c r="CG305" s="25"/>
      <c r="CH305" s="25"/>
      <c r="CI305" s="25"/>
      <c r="CJ305" s="25"/>
      <c r="CK305" s="25"/>
      <c r="CL305" s="25"/>
      <c r="CM305" s="25"/>
      <c r="CN305" s="25"/>
      <c r="CO305" s="25"/>
      <c r="CP305" s="25"/>
      <c r="CQ305" s="25"/>
      <c r="CR305" s="25"/>
      <c r="CS305" s="25"/>
      <c r="CT305" s="25"/>
      <c r="CU305" s="25"/>
      <c r="CV305" s="25"/>
      <c r="CW305" s="25"/>
      <c r="CX305" s="25"/>
      <c r="CY305" s="25"/>
      <c r="EW305" s="25"/>
      <c r="EX305" s="25"/>
      <c r="EY305" s="25"/>
      <c r="EZ305" s="25"/>
      <c r="FA305" s="25"/>
      <c r="FB305" s="25"/>
      <c r="FC305" s="25"/>
      <c r="FD305" s="25"/>
      <c r="FE305" s="25"/>
      <c r="FF305" s="25"/>
      <c r="FG305" s="25"/>
      <c r="FH305" s="25"/>
      <c r="FI305" s="25"/>
      <c r="FJ305" s="25"/>
      <c r="FK305" s="25"/>
      <c r="FL305" s="25"/>
      <c r="FM305" s="25"/>
      <c r="FN305" s="25"/>
      <c r="FO305" s="25"/>
      <c r="FP305" s="25"/>
      <c r="FQ305" s="25"/>
      <c r="FR305" s="25"/>
      <c r="FS305" s="25"/>
      <c r="FT305" s="25"/>
      <c r="FU305" s="25"/>
      <c r="FV305" s="25"/>
      <c r="FW305" s="25"/>
      <c r="FX305" s="25"/>
      <c r="FY305" s="25"/>
      <c r="FZ305" s="25"/>
      <c r="GA305" s="25"/>
      <c r="GB305" s="25"/>
      <c r="GC305" s="25"/>
      <c r="GD305" s="25"/>
      <c r="GE305" s="25"/>
      <c r="GF305" s="25"/>
      <c r="GG305" s="25"/>
      <c r="GH305" s="25"/>
      <c r="GI305" s="25"/>
      <c r="GJ305" s="25"/>
      <c r="GK305" s="25"/>
      <c r="GL305" s="25"/>
      <c r="GM305" s="25"/>
      <c r="GN305" s="25"/>
      <c r="GO305" s="25"/>
      <c r="GP305" s="25"/>
      <c r="GQ305" s="25"/>
      <c r="GR305" s="25"/>
      <c r="GS305" s="25"/>
    </row>
    <row r="306">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c r="CT306" s="25"/>
      <c r="CU306" s="25"/>
      <c r="CV306" s="25"/>
      <c r="CW306" s="25"/>
      <c r="CX306" s="25"/>
      <c r="CY306" s="25"/>
      <c r="EW306" s="25"/>
      <c r="EX306" s="25"/>
      <c r="EY306" s="25"/>
      <c r="EZ306" s="25"/>
      <c r="FA306" s="25"/>
      <c r="FB306" s="25"/>
      <c r="FC306" s="25"/>
      <c r="FD306" s="25"/>
      <c r="FE306" s="25"/>
      <c r="FF306" s="25"/>
      <c r="FG306" s="25"/>
      <c r="FH306" s="25"/>
      <c r="FI306" s="25"/>
      <c r="FJ306" s="25"/>
      <c r="FK306" s="25"/>
      <c r="FL306" s="25"/>
      <c r="FM306" s="25"/>
      <c r="FN306" s="25"/>
      <c r="FO306" s="25"/>
      <c r="FP306" s="25"/>
      <c r="FQ306" s="25"/>
      <c r="FR306" s="25"/>
      <c r="FS306" s="25"/>
      <c r="FT306" s="25"/>
      <c r="FU306" s="25"/>
      <c r="FV306" s="25"/>
      <c r="FW306" s="25"/>
      <c r="FX306" s="25"/>
      <c r="FY306" s="25"/>
      <c r="FZ306" s="25"/>
      <c r="GA306" s="25"/>
      <c r="GB306" s="25"/>
      <c r="GC306" s="25"/>
      <c r="GD306" s="25"/>
      <c r="GE306" s="25"/>
      <c r="GF306" s="25"/>
      <c r="GG306" s="25"/>
      <c r="GH306" s="25"/>
      <c r="GI306" s="25"/>
      <c r="GJ306" s="25"/>
      <c r="GK306" s="25"/>
      <c r="GL306" s="25"/>
      <c r="GM306" s="25"/>
      <c r="GN306" s="25"/>
      <c r="GO306" s="25"/>
      <c r="GP306" s="25"/>
      <c r="GQ306" s="25"/>
      <c r="GR306" s="25"/>
      <c r="GS306" s="25"/>
    </row>
    <row r="307">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c r="CT307" s="25"/>
      <c r="CU307" s="25"/>
      <c r="CV307" s="25"/>
      <c r="CW307" s="25"/>
      <c r="CX307" s="25"/>
      <c r="CY307" s="25"/>
      <c r="EW307" s="25"/>
      <c r="EX307" s="25"/>
      <c r="EY307" s="25"/>
      <c r="EZ307" s="25"/>
      <c r="FA307" s="25"/>
      <c r="FB307" s="25"/>
      <c r="FC307" s="25"/>
      <c r="FD307" s="25"/>
      <c r="FE307" s="25"/>
      <c r="FF307" s="25"/>
      <c r="FG307" s="25"/>
      <c r="FH307" s="25"/>
      <c r="FI307" s="25"/>
      <c r="FJ307" s="25"/>
      <c r="FK307" s="25"/>
      <c r="FL307" s="25"/>
      <c r="FM307" s="25"/>
      <c r="FN307" s="25"/>
      <c r="FO307" s="25"/>
      <c r="FP307" s="25"/>
      <c r="FQ307" s="25"/>
      <c r="FR307" s="25"/>
      <c r="FS307" s="25"/>
      <c r="FT307" s="25"/>
      <c r="FU307" s="25"/>
      <c r="FV307" s="25"/>
      <c r="FW307" s="25"/>
      <c r="FX307" s="25"/>
      <c r="FY307" s="25"/>
      <c r="FZ307" s="25"/>
      <c r="GA307" s="25"/>
      <c r="GB307" s="25"/>
      <c r="GC307" s="25"/>
      <c r="GD307" s="25"/>
      <c r="GE307" s="25"/>
      <c r="GF307" s="25"/>
      <c r="GG307" s="25"/>
      <c r="GH307" s="25"/>
      <c r="GI307" s="25"/>
      <c r="GJ307" s="25"/>
      <c r="GK307" s="25"/>
      <c r="GL307" s="25"/>
      <c r="GM307" s="25"/>
      <c r="GN307" s="25"/>
      <c r="GO307" s="25"/>
      <c r="GP307" s="25"/>
      <c r="GQ307" s="25"/>
      <c r="GR307" s="25"/>
      <c r="GS307" s="25"/>
    </row>
    <row r="308">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c r="CD308" s="25"/>
      <c r="CE308" s="25"/>
      <c r="CF308" s="25"/>
      <c r="CG308" s="25"/>
      <c r="CH308" s="25"/>
      <c r="CI308" s="25"/>
      <c r="CJ308" s="25"/>
      <c r="CK308" s="25"/>
      <c r="CL308" s="25"/>
      <c r="CM308" s="25"/>
      <c r="CN308" s="25"/>
      <c r="CO308" s="25"/>
      <c r="CP308" s="25"/>
      <c r="CQ308" s="25"/>
      <c r="CR308" s="25"/>
      <c r="CS308" s="25"/>
      <c r="CT308" s="25"/>
      <c r="CU308" s="25"/>
      <c r="CV308" s="25"/>
      <c r="CW308" s="25"/>
      <c r="CX308" s="25"/>
      <c r="CY308" s="25"/>
      <c r="EW308" s="25"/>
      <c r="EX308" s="25"/>
      <c r="EY308" s="25"/>
      <c r="EZ308" s="25"/>
      <c r="FA308" s="25"/>
      <c r="FB308" s="25"/>
      <c r="FC308" s="25"/>
      <c r="FD308" s="25"/>
      <c r="FE308" s="25"/>
      <c r="FF308" s="25"/>
      <c r="FG308" s="25"/>
      <c r="FH308" s="25"/>
      <c r="FI308" s="25"/>
      <c r="FJ308" s="25"/>
      <c r="FK308" s="25"/>
      <c r="FL308" s="25"/>
      <c r="FM308" s="25"/>
      <c r="FN308" s="25"/>
      <c r="FO308" s="25"/>
      <c r="FP308" s="25"/>
      <c r="FQ308" s="25"/>
      <c r="FR308" s="25"/>
      <c r="FS308" s="25"/>
      <c r="FT308" s="25"/>
      <c r="FU308" s="25"/>
      <c r="FV308" s="25"/>
      <c r="FW308" s="25"/>
      <c r="FX308" s="25"/>
      <c r="FY308" s="25"/>
      <c r="FZ308" s="25"/>
      <c r="GA308" s="25"/>
      <c r="GB308" s="25"/>
      <c r="GC308" s="25"/>
      <c r="GD308" s="25"/>
      <c r="GE308" s="25"/>
      <c r="GF308" s="25"/>
      <c r="GG308" s="25"/>
      <c r="GH308" s="25"/>
      <c r="GI308" s="25"/>
      <c r="GJ308" s="25"/>
      <c r="GK308" s="25"/>
      <c r="GL308" s="25"/>
      <c r="GM308" s="25"/>
      <c r="GN308" s="25"/>
      <c r="GO308" s="25"/>
      <c r="GP308" s="25"/>
      <c r="GQ308" s="25"/>
      <c r="GR308" s="25"/>
      <c r="GS308" s="25"/>
    </row>
    <row r="309">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c r="CD309" s="25"/>
      <c r="CE309" s="25"/>
      <c r="CF309" s="25"/>
      <c r="CG309" s="25"/>
      <c r="CH309" s="25"/>
      <c r="CI309" s="25"/>
      <c r="CJ309" s="25"/>
      <c r="CK309" s="25"/>
      <c r="CL309" s="25"/>
      <c r="CM309" s="25"/>
      <c r="CN309" s="25"/>
      <c r="CO309" s="25"/>
      <c r="CP309" s="25"/>
      <c r="CQ309" s="25"/>
      <c r="CR309" s="25"/>
      <c r="CS309" s="25"/>
      <c r="CT309" s="25"/>
      <c r="CU309" s="25"/>
      <c r="CV309" s="25"/>
      <c r="CW309" s="25"/>
      <c r="CX309" s="25"/>
      <c r="CY309" s="25"/>
      <c r="EW309" s="25"/>
      <c r="EX309" s="25"/>
      <c r="EY309" s="25"/>
      <c r="EZ309" s="25"/>
      <c r="FA309" s="25"/>
      <c r="FB309" s="25"/>
      <c r="FC309" s="25"/>
      <c r="FD309" s="25"/>
      <c r="FE309" s="25"/>
      <c r="FF309" s="25"/>
      <c r="FG309" s="25"/>
      <c r="FH309" s="25"/>
      <c r="FI309" s="25"/>
      <c r="FJ309" s="25"/>
      <c r="FK309" s="25"/>
      <c r="FL309" s="25"/>
      <c r="FM309" s="25"/>
      <c r="FN309" s="25"/>
      <c r="FO309" s="25"/>
      <c r="FP309" s="25"/>
      <c r="FQ309" s="25"/>
      <c r="FR309" s="25"/>
      <c r="FS309" s="25"/>
      <c r="FT309" s="25"/>
      <c r="FU309" s="25"/>
      <c r="FV309" s="25"/>
      <c r="FW309" s="25"/>
      <c r="FX309" s="25"/>
      <c r="FY309" s="25"/>
      <c r="FZ309" s="25"/>
      <c r="GA309" s="25"/>
      <c r="GB309" s="25"/>
      <c r="GC309" s="25"/>
      <c r="GD309" s="25"/>
      <c r="GE309" s="25"/>
      <c r="GF309" s="25"/>
      <c r="GG309" s="25"/>
      <c r="GH309" s="25"/>
      <c r="GI309" s="25"/>
      <c r="GJ309" s="25"/>
      <c r="GK309" s="25"/>
      <c r="GL309" s="25"/>
      <c r="GM309" s="25"/>
      <c r="GN309" s="25"/>
      <c r="GO309" s="25"/>
      <c r="GP309" s="25"/>
      <c r="GQ309" s="25"/>
      <c r="GR309" s="25"/>
      <c r="GS309" s="25"/>
    </row>
    <row r="310">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c r="CT310" s="25"/>
      <c r="CU310" s="25"/>
      <c r="CV310" s="25"/>
      <c r="CW310" s="25"/>
      <c r="CX310" s="25"/>
      <c r="CY310" s="25"/>
      <c r="EW310" s="25"/>
      <c r="EX310" s="25"/>
      <c r="EY310" s="25"/>
      <c r="EZ310" s="25"/>
      <c r="FA310" s="25"/>
      <c r="FB310" s="25"/>
      <c r="FC310" s="25"/>
      <c r="FD310" s="25"/>
      <c r="FE310" s="25"/>
      <c r="FF310" s="25"/>
      <c r="FG310" s="25"/>
      <c r="FH310" s="25"/>
      <c r="FI310" s="25"/>
      <c r="FJ310" s="25"/>
      <c r="FK310" s="25"/>
      <c r="FL310" s="25"/>
      <c r="FM310" s="25"/>
      <c r="FN310" s="25"/>
      <c r="FO310" s="25"/>
      <c r="FP310" s="25"/>
      <c r="FQ310" s="25"/>
      <c r="FR310" s="25"/>
      <c r="FS310" s="25"/>
      <c r="FT310" s="25"/>
      <c r="FU310" s="25"/>
      <c r="FV310" s="25"/>
      <c r="FW310" s="25"/>
      <c r="FX310" s="25"/>
      <c r="FY310" s="25"/>
      <c r="FZ310" s="25"/>
      <c r="GA310" s="25"/>
      <c r="GB310" s="25"/>
      <c r="GC310" s="25"/>
      <c r="GD310" s="25"/>
      <c r="GE310" s="25"/>
      <c r="GF310" s="25"/>
      <c r="GG310" s="25"/>
      <c r="GH310" s="25"/>
      <c r="GI310" s="25"/>
      <c r="GJ310" s="25"/>
      <c r="GK310" s="25"/>
      <c r="GL310" s="25"/>
      <c r="GM310" s="25"/>
      <c r="GN310" s="25"/>
      <c r="GO310" s="25"/>
      <c r="GP310" s="25"/>
      <c r="GQ310" s="25"/>
      <c r="GR310" s="25"/>
      <c r="GS310" s="25"/>
    </row>
    <row r="311">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c r="CD311" s="25"/>
      <c r="CE311" s="25"/>
      <c r="CF311" s="25"/>
      <c r="CG311" s="25"/>
      <c r="CH311" s="25"/>
      <c r="CI311" s="25"/>
      <c r="CJ311" s="25"/>
      <c r="CK311" s="25"/>
      <c r="CL311" s="25"/>
      <c r="CM311" s="25"/>
      <c r="CN311" s="25"/>
      <c r="CO311" s="25"/>
      <c r="CP311" s="25"/>
      <c r="CQ311" s="25"/>
      <c r="CR311" s="25"/>
      <c r="CS311" s="25"/>
      <c r="CT311" s="25"/>
      <c r="CU311" s="25"/>
      <c r="CV311" s="25"/>
      <c r="CW311" s="25"/>
      <c r="CX311" s="25"/>
      <c r="CY311" s="25"/>
      <c r="EW311" s="25"/>
      <c r="EX311" s="25"/>
      <c r="EY311" s="25"/>
      <c r="EZ311" s="25"/>
      <c r="FA311" s="25"/>
      <c r="FB311" s="25"/>
      <c r="FC311" s="25"/>
      <c r="FD311" s="25"/>
      <c r="FE311" s="25"/>
      <c r="FF311" s="25"/>
      <c r="FG311" s="25"/>
      <c r="FH311" s="25"/>
      <c r="FI311" s="25"/>
      <c r="FJ311" s="25"/>
      <c r="FK311" s="25"/>
      <c r="FL311" s="25"/>
      <c r="FM311" s="25"/>
      <c r="FN311" s="25"/>
      <c r="FO311" s="25"/>
      <c r="FP311" s="25"/>
      <c r="FQ311" s="25"/>
      <c r="FR311" s="25"/>
      <c r="FS311" s="25"/>
      <c r="FT311" s="25"/>
      <c r="FU311" s="25"/>
      <c r="FV311" s="25"/>
      <c r="FW311" s="25"/>
      <c r="FX311" s="25"/>
      <c r="FY311" s="25"/>
      <c r="FZ311" s="25"/>
      <c r="GA311" s="25"/>
      <c r="GB311" s="25"/>
      <c r="GC311" s="25"/>
      <c r="GD311" s="25"/>
      <c r="GE311" s="25"/>
      <c r="GF311" s="25"/>
      <c r="GG311" s="25"/>
      <c r="GH311" s="25"/>
      <c r="GI311" s="25"/>
      <c r="GJ311" s="25"/>
      <c r="GK311" s="25"/>
      <c r="GL311" s="25"/>
      <c r="GM311" s="25"/>
      <c r="GN311" s="25"/>
      <c r="GO311" s="25"/>
      <c r="GP311" s="25"/>
      <c r="GQ311" s="25"/>
      <c r="GR311" s="25"/>
      <c r="GS311" s="25"/>
    </row>
    <row r="312">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c r="CD312" s="25"/>
      <c r="CE312" s="25"/>
      <c r="CF312" s="25"/>
      <c r="CG312" s="25"/>
      <c r="CH312" s="25"/>
      <c r="CI312" s="25"/>
      <c r="CJ312" s="25"/>
      <c r="CK312" s="25"/>
      <c r="CL312" s="25"/>
      <c r="CM312" s="25"/>
      <c r="CN312" s="25"/>
      <c r="CO312" s="25"/>
      <c r="CP312" s="25"/>
      <c r="CQ312" s="25"/>
      <c r="CR312" s="25"/>
      <c r="CS312" s="25"/>
      <c r="CT312" s="25"/>
      <c r="CU312" s="25"/>
      <c r="CV312" s="25"/>
      <c r="CW312" s="25"/>
      <c r="CX312" s="25"/>
      <c r="CY312" s="25"/>
      <c r="EW312" s="25"/>
      <c r="EX312" s="25"/>
      <c r="EY312" s="25"/>
      <c r="EZ312" s="25"/>
      <c r="FA312" s="25"/>
      <c r="FB312" s="25"/>
      <c r="FC312" s="25"/>
      <c r="FD312" s="25"/>
      <c r="FE312" s="25"/>
      <c r="FF312" s="25"/>
      <c r="FG312" s="25"/>
      <c r="FH312" s="25"/>
      <c r="FI312" s="25"/>
      <c r="FJ312" s="25"/>
      <c r="FK312" s="25"/>
      <c r="FL312" s="25"/>
      <c r="FM312" s="25"/>
      <c r="FN312" s="25"/>
      <c r="FO312" s="25"/>
      <c r="FP312" s="25"/>
      <c r="FQ312" s="25"/>
      <c r="FR312" s="25"/>
      <c r="FS312" s="25"/>
      <c r="FT312" s="25"/>
      <c r="FU312" s="25"/>
      <c r="FV312" s="25"/>
      <c r="FW312" s="25"/>
      <c r="FX312" s="25"/>
      <c r="FY312" s="25"/>
      <c r="FZ312" s="25"/>
      <c r="GA312" s="25"/>
      <c r="GB312" s="25"/>
      <c r="GC312" s="25"/>
      <c r="GD312" s="25"/>
      <c r="GE312" s="25"/>
      <c r="GF312" s="25"/>
      <c r="GG312" s="25"/>
      <c r="GH312" s="25"/>
      <c r="GI312" s="25"/>
      <c r="GJ312" s="25"/>
      <c r="GK312" s="25"/>
      <c r="GL312" s="25"/>
      <c r="GM312" s="25"/>
      <c r="GN312" s="25"/>
      <c r="GO312" s="25"/>
      <c r="GP312" s="25"/>
      <c r="GQ312" s="25"/>
      <c r="GR312" s="25"/>
      <c r="GS312" s="25"/>
    </row>
    <row r="313">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c r="CD313" s="25"/>
      <c r="CE313" s="25"/>
      <c r="CF313" s="25"/>
      <c r="CG313" s="25"/>
      <c r="CH313" s="25"/>
      <c r="CI313" s="25"/>
      <c r="CJ313" s="25"/>
      <c r="CK313" s="25"/>
      <c r="CL313" s="25"/>
      <c r="CM313" s="25"/>
      <c r="CN313" s="25"/>
      <c r="CO313" s="25"/>
      <c r="CP313" s="25"/>
      <c r="CQ313" s="25"/>
      <c r="CR313" s="25"/>
      <c r="CS313" s="25"/>
      <c r="CT313" s="25"/>
      <c r="CU313" s="25"/>
      <c r="CV313" s="25"/>
      <c r="CW313" s="25"/>
      <c r="CX313" s="25"/>
      <c r="CY313" s="25"/>
      <c r="EW313" s="25"/>
      <c r="EX313" s="25"/>
      <c r="EY313" s="25"/>
      <c r="EZ313" s="25"/>
      <c r="FA313" s="25"/>
      <c r="FB313" s="25"/>
      <c r="FC313" s="25"/>
      <c r="FD313" s="25"/>
      <c r="FE313" s="25"/>
      <c r="FF313" s="25"/>
      <c r="FG313" s="25"/>
      <c r="FH313" s="25"/>
      <c r="FI313" s="25"/>
      <c r="FJ313" s="25"/>
      <c r="FK313" s="25"/>
      <c r="FL313" s="25"/>
      <c r="FM313" s="25"/>
      <c r="FN313" s="25"/>
      <c r="FO313" s="25"/>
      <c r="FP313" s="25"/>
      <c r="FQ313" s="25"/>
      <c r="FR313" s="25"/>
      <c r="FS313" s="25"/>
      <c r="FT313" s="25"/>
      <c r="FU313" s="25"/>
      <c r="FV313" s="25"/>
      <c r="FW313" s="25"/>
      <c r="FX313" s="25"/>
      <c r="FY313" s="25"/>
      <c r="FZ313" s="25"/>
      <c r="GA313" s="25"/>
      <c r="GB313" s="25"/>
      <c r="GC313" s="25"/>
      <c r="GD313" s="25"/>
      <c r="GE313" s="25"/>
      <c r="GF313" s="25"/>
      <c r="GG313" s="25"/>
      <c r="GH313" s="25"/>
      <c r="GI313" s="25"/>
      <c r="GJ313" s="25"/>
      <c r="GK313" s="25"/>
      <c r="GL313" s="25"/>
      <c r="GM313" s="25"/>
      <c r="GN313" s="25"/>
      <c r="GO313" s="25"/>
      <c r="GP313" s="25"/>
      <c r="GQ313" s="25"/>
      <c r="GR313" s="25"/>
      <c r="GS313" s="25"/>
    </row>
    <row r="314">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c r="CD314" s="25"/>
      <c r="CE314" s="25"/>
      <c r="CF314" s="25"/>
      <c r="CG314" s="25"/>
      <c r="CH314" s="25"/>
      <c r="CI314" s="25"/>
      <c r="CJ314" s="25"/>
      <c r="CK314" s="25"/>
      <c r="CL314" s="25"/>
      <c r="CM314" s="25"/>
      <c r="CN314" s="25"/>
      <c r="CO314" s="25"/>
      <c r="CP314" s="25"/>
      <c r="CQ314" s="25"/>
      <c r="CR314" s="25"/>
      <c r="CS314" s="25"/>
      <c r="CT314" s="25"/>
      <c r="CU314" s="25"/>
      <c r="CV314" s="25"/>
      <c r="CW314" s="25"/>
      <c r="CX314" s="25"/>
      <c r="CY314" s="25"/>
      <c r="EW314" s="25"/>
      <c r="EX314" s="25"/>
      <c r="EY314" s="25"/>
      <c r="EZ314" s="25"/>
      <c r="FA314" s="25"/>
      <c r="FB314" s="25"/>
      <c r="FC314" s="25"/>
      <c r="FD314" s="25"/>
      <c r="FE314" s="25"/>
      <c r="FF314" s="25"/>
      <c r="FG314" s="25"/>
      <c r="FH314" s="25"/>
      <c r="FI314" s="25"/>
      <c r="FJ314" s="25"/>
      <c r="FK314" s="25"/>
      <c r="FL314" s="25"/>
      <c r="FM314" s="25"/>
      <c r="FN314" s="25"/>
      <c r="FO314" s="25"/>
      <c r="FP314" s="25"/>
      <c r="FQ314" s="25"/>
      <c r="FR314" s="25"/>
      <c r="FS314" s="25"/>
      <c r="FT314" s="25"/>
      <c r="FU314" s="25"/>
      <c r="FV314" s="25"/>
      <c r="FW314" s="25"/>
      <c r="FX314" s="25"/>
      <c r="FY314" s="25"/>
      <c r="FZ314" s="25"/>
      <c r="GA314" s="25"/>
      <c r="GB314" s="25"/>
      <c r="GC314" s="25"/>
      <c r="GD314" s="25"/>
      <c r="GE314" s="25"/>
      <c r="GF314" s="25"/>
      <c r="GG314" s="25"/>
      <c r="GH314" s="25"/>
      <c r="GI314" s="25"/>
      <c r="GJ314" s="25"/>
      <c r="GK314" s="25"/>
      <c r="GL314" s="25"/>
      <c r="GM314" s="25"/>
      <c r="GN314" s="25"/>
      <c r="GO314" s="25"/>
      <c r="GP314" s="25"/>
      <c r="GQ314" s="25"/>
      <c r="GR314" s="25"/>
      <c r="GS314" s="25"/>
    </row>
    <row r="31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c r="CD315" s="25"/>
      <c r="CE315" s="25"/>
      <c r="CF315" s="25"/>
      <c r="CG315" s="25"/>
      <c r="CH315" s="25"/>
      <c r="CI315" s="25"/>
      <c r="CJ315" s="25"/>
      <c r="CK315" s="25"/>
      <c r="CL315" s="25"/>
      <c r="CM315" s="25"/>
      <c r="CN315" s="25"/>
      <c r="CO315" s="25"/>
      <c r="CP315" s="25"/>
      <c r="CQ315" s="25"/>
      <c r="CR315" s="25"/>
      <c r="CS315" s="25"/>
      <c r="CT315" s="25"/>
      <c r="CU315" s="25"/>
      <c r="CV315" s="25"/>
      <c r="CW315" s="25"/>
      <c r="CX315" s="25"/>
      <c r="CY315" s="25"/>
      <c r="EW315" s="25"/>
      <c r="EX315" s="25"/>
      <c r="EY315" s="25"/>
      <c r="EZ315" s="25"/>
      <c r="FA315" s="25"/>
      <c r="FB315" s="25"/>
      <c r="FC315" s="25"/>
      <c r="FD315" s="25"/>
      <c r="FE315" s="25"/>
      <c r="FF315" s="25"/>
      <c r="FG315" s="25"/>
      <c r="FH315" s="25"/>
      <c r="FI315" s="25"/>
      <c r="FJ315" s="25"/>
      <c r="FK315" s="25"/>
      <c r="FL315" s="25"/>
      <c r="FM315" s="25"/>
      <c r="FN315" s="25"/>
      <c r="FO315" s="25"/>
      <c r="FP315" s="25"/>
      <c r="FQ315" s="25"/>
      <c r="FR315" s="25"/>
      <c r="FS315" s="25"/>
      <c r="FT315" s="25"/>
      <c r="FU315" s="25"/>
      <c r="FV315" s="25"/>
      <c r="FW315" s="25"/>
      <c r="FX315" s="25"/>
      <c r="FY315" s="25"/>
      <c r="FZ315" s="25"/>
      <c r="GA315" s="25"/>
      <c r="GB315" s="25"/>
      <c r="GC315" s="25"/>
      <c r="GD315" s="25"/>
      <c r="GE315" s="25"/>
      <c r="GF315" s="25"/>
      <c r="GG315" s="25"/>
      <c r="GH315" s="25"/>
      <c r="GI315" s="25"/>
      <c r="GJ315" s="25"/>
      <c r="GK315" s="25"/>
      <c r="GL315" s="25"/>
      <c r="GM315" s="25"/>
      <c r="GN315" s="25"/>
      <c r="GO315" s="25"/>
      <c r="GP315" s="25"/>
      <c r="GQ315" s="25"/>
      <c r="GR315" s="25"/>
      <c r="GS315" s="25"/>
    </row>
    <row r="316">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c r="CT316" s="25"/>
      <c r="CU316" s="25"/>
      <c r="CV316" s="25"/>
      <c r="CW316" s="25"/>
      <c r="CX316" s="25"/>
      <c r="CY316" s="25"/>
      <c r="EW316" s="25"/>
      <c r="EX316" s="25"/>
      <c r="EY316" s="25"/>
      <c r="EZ316" s="25"/>
      <c r="FA316" s="25"/>
      <c r="FB316" s="25"/>
      <c r="FC316" s="25"/>
      <c r="FD316" s="25"/>
      <c r="FE316" s="25"/>
      <c r="FF316" s="25"/>
      <c r="FG316" s="25"/>
      <c r="FH316" s="25"/>
      <c r="FI316" s="25"/>
      <c r="FJ316" s="25"/>
      <c r="FK316" s="25"/>
      <c r="FL316" s="25"/>
      <c r="FM316" s="25"/>
      <c r="FN316" s="25"/>
      <c r="FO316" s="25"/>
      <c r="FP316" s="25"/>
      <c r="FQ316" s="25"/>
      <c r="FR316" s="25"/>
      <c r="FS316" s="25"/>
      <c r="FT316" s="25"/>
      <c r="FU316" s="25"/>
      <c r="FV316" s="25"/>
      <c r="FW316" s="25"/>
      <c r="FX316" s="25"/>
      <c r="FY316" s="25"/>
      <c r="FZ316" s="25"/>
      <c r="GA316" s="25"/>
      <c r="GB316" s="25"/>
      <c r="GC316" s="25"/>
      <c r="GD316" s="25"/>
      <c r="GE316" s="25"/>
      <c r="GF316" s="25"/>
      <c r="GG316" s="25"/>
      <c r="GH316" s="25"/>
      <c r="GI316" s="25"/>
      <c r="GJ316" s="25"/>
      <c r="GK316" s="25"/>
      <c r="GL316" s="25"/>
      <c r="GM316" s="25"/>
      <c r="GN316" s="25"/>
      <c r="GO316" s="25"/>
      <c r="GP316" s="25"/>
      <c r="GQ316" s="25"/>
      <c r="GR316" s="25"/>
      <c r="GS316" s="25"/>
    </row>
    <row r="317">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c r="CD317" s="25"/>
      <c r="CE317" s="25"/>
      <c r="CF317" s="25"/>
      <c r="CG317" s="25"/>
      <c r="CH317" s="25"/>
      <c r="CI317" s="25"/>
      <c r="CJ317" s="25"/>
      <c r="CK317" s="25"/>
      <c r="CL317" s="25"/>
      <c r="CM317" s="25"/>
      <c r="CN317" s="25"/>
      <c r="CO317" s="25"/>
      <c r="CP317" s="25"/>
      <c r="CQ317" s="25"/>
      <c r="CR317" s="25"/>
      <c r="CS317" s="25"/>
      <c r="CT317" s="25"/>
      <c r="CU317" s="25"/>
      <c r="CV317" s="25"/>
      <c r="CW317" s="25"/>
      <c r="CX317" s="25"/>
      <c r="CY317" s="25"/>
      <c r="EW317" s="25"/>
      <c r="EX317" s="25"/>
      <c r="EY317" s="25"/>
      <c r="EZ317" s="25"/>
      <c r="FA317" s="25"/>
      <c r="FB317" s="25"/>
      <c r="FC317" s="25"/>
      <c r="FD317" s="25"/>
      <c r="FE317" s="25"/>
      <c r="FF317" s="25"/>
      <c r="FG317" s="25"/>
      <c r="FH317" s="25"/>
      <c r="FI317" s="25"/>
      <c r="FJ317" s="25"/>
      <c r="FK317" s="25"/>
      <c r="FL317" s="25"/>
      <c r="FM317" s="25"/>
      <c r="FN317" s="25"/>
      <c r="FO317" s="25"/>
      <c r="FP317" s="25"/>
      <c r="FQ317" s="25"/>
      <c r="FR317" s="25"/>
      <c r="FS317" s="25"/>
      <c r="FT317" s="25"/>
      <c r="FU317" s="25"/>
      <c r="FV317" s="25"/>
      <c r="FW317" s="25"/>
      <c r="FX317" s="25"/>
      <c r="FY317" s="25"/>
      <c r="FZ317" s="25"/>
      <c r="GA317" s="25"/>
      <c r="GB317" s="25"/>
      <c r="GC317" s="25"/>
      <c r="GD317" s="25"/>
      <c r="GE317" s="25"/>
      <c r="GF317" s="25"/>
      <c r="GG317" s="25"/>
      <c r="GH317" s="25"/>
      <c r="GI317" s="25"/>
      <c r="GJ317" s="25"/>
      <c r="GK317" s="25"/>
      <c r="GL317" s="25"/>
      <c r="GM317" s="25"/>
      <c r="GN317" s="25"/>
      <c r="GO317" s="25"/>
      <c r="GP317" s="25"/>
      <c r="GQ317" s="25"/>
      <c r="GR317" s="25"/>
      <c r="GS317" s="25"/>
    </row>
    <row r="318">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c r="CT318" s="25"/>
      <c r="CU318" s="25"/>
      <c r="CV318" s="25"/>
      <c r="CW318" s="25"/>
      <c r="CX318" s="25"/>
      <c r="CY318" s="25"/>
      <c r="EW318" s="25"/>
      <c r="EX318" s="25"/>
      <c r="EY318" s="25"/>
      <c r="EZ318" s="25"/>
      <c r="FA318" s="25"/>
      <c r="FB318" s="25"/>
      <c r="FC318" s="25"/>
      <c r="FD318" s="25"/>
      <c r="FE318" s="25"/>
      <c r="FF318" s="25"/>
      <c r="FG318" s="25"/>
      <c r="FH318" s="25"/>
      <c r="FI318" s="25"/>
      <c r="FJ318" s="25"/>
      <c r="FK318" s="25"/>
      <c r="FL318" s="25"/>
      <c r="FM318" s="25"/>
      <c r="FN318" s="25"/>
      <c r="FO318" s="25"/>
      <c r="FP318" s="25"/>
      <c r="FQ318" s="25"/>
      <c r="FR318" s="25"/>
      <c r="FS318" s="25"/>
      <c r="FT318" s="25"/>
      <c r="FU318" s="25"/>
      <c r="FV318" s="25"/>
      <c r="FW318" s="25"/>
      <c r="FX318" s="25"/>
      <c r="FY318" s="25"/>
      <c r="FZ318" s="25"/>
      <c r="GA318" s="25"/>
      <c r="GB318" s="25"/>
      <c r="GC318" s="25"/>
      <c r="GD318" s="25"/>
      <c r="GE318" s="25"/>
      <c r="GF318" s="25"/>
      <c r="GG318" s="25"/>
      <c r="GH318" s="25"/>
      <c r="GI318" s="25"/>
      <c r="GJ318" s="25"/>
      <c r="GK318" s="25"/>
      <c r="GL318" s="25"/>
      <c r="GM318" s="25"/>
      <c r="GN318" s="25"/>
      <c r="GO318" s="25"/>
      <c r="GP318" s="25"/>
      <c r="GQ318" s="25"/>
      <c r="GR318" s="25"/>
      <c r="GS318" s="25"/>
    </row>
    <row r="319">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c r="CT319" s="25"/>
      <c r="CU319" s="25"/>
      <c r="CV319" s="25"/>
      <c r="CW319" s="25"/>
      <c r="CX319" s="25"/>
      <c r="CY319" s="25"/>
      <c r="EW319" s="25"/>
      <c r="EX319" s="25"/>
      <c r="EY319" s="25"/>
      <c r="EZ319" s="25"/>
      <c r="FA319" s="25"/>
      <c r="FB319" s="25"/>
      <c r="FC319" s="25"/>
      <c r="FD319" s="25"/>
      <c r="FE319" s="25"/>
      <c r="FF319" s="25"/>
      <c r="FG319" s="25"/>
      <c r="FH319" s="25"/>
      <c r="FI319" s="25"/>
      <c r="FJ319" s="25"/>
      <c r="FK319" s="25"/>
      <c r="FL319" s="25"/>
      <c r="FM319" s="25"/>
      <c r="FN319" s="25"/>
      <c r="FO319" s="25"/>
      <c r="FP319" s="25"/>
      <c r="FQ319" s="25"/>
      <c r="FR319" s="25"/>
      <c r="FS319" s="25"/>
      <c r="FT319" s="25"/>
      <c r="FU319" s="25"/>
      <c r="FV319" s="25"/>
      <c r="FW319" s="25"/>
      <c r="FX319" s="25"/>
      <c r="FY319" s="25"/>
      <c r="FZ319" s="25"/>
      <c r="GA319" s="25"/>
      <c r="GB319" s="25"/>
      <c r="GC319" s="25"/>
      <c r="GD319" s="25"/>
      <c r="GE319" s="25"/>
      <c r="GF319" s="25"/>
      <c r="GG319" s="25"/>
      <c r="GH319" s="25"/>
      <c r="GI319" s="25"/>
      <c r="GJ319" s="25"/>
      <c r="GK319" s="25"/>
      <c r="GL319" s="25"/>
      <c r="GM319" s="25"/>
      <c r="GN319" s="25"/>
      <c r="GO319" s="25"/>
      <c r="GP319" s="25"/>
      <c r="GQ319" s="25"/>
      <c r="GR319" s="25"/>
      <c r="GS319" s="25"/>
    </row>
    <row r="320">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c r="CT320" s="25"/>
      <c r="CU320" s="25"/>
      <c r="CV320" s="25"/>
      <c r="CW320" s="25"/>
      <c r="CX320" s="25"/>
      <c r="CY320" s="25"/>
      <c r="EW320" s="25"/>
      <c r="EX320" s="25"/>
      <c r="EY320" s="25"/>
      <c r="EZ320" s="25"/>
      <c r="FA320" s="25"/>
      <c r="FB320" s="25"/>
      <c r="FC320" s="25"/>
      <c r="FD320" s="25"/>
      <c r="FE320" s="25"/>
      <c r="FF320" s="25"/>
      <c r="FG320" s="25"/>
      <c r="FH320" s="25"/>
      <c r="FI320" s="25"/>
      <c r="FJ320" s="25"/>
      <c r="FK320" s="25"/>
      <c r="FL320" s="25"/>
      <c r="FM320" s="25"/>
      <c r="FN320" s="25"/>
      <c r="FO320" s="25"/>
      <c r="FP320" s="25"/>
      <c r="FQ320" s="25"/>
      <c r="FR320" s="25"/>
      <c r="FS320" s="25"/>
      <c r="FT320" s="25"/>
      <c r="FU320" s="25"/>
      <c r="FV320" s="25"/>
      <c r="FW320" s="25"/>
      <c r="FX320" s="25"/>
      <c r="FY320" s="25"/>
      <c r="FZ320" s="25"/>
      <c r="GA320" s="25"/>
      <c r="GB320" s="25"/>
      <c r="GC320" s="25"/>
      <c r="GD320" s="25"/>
      <c r="GE320" s="25"/>
      <c r="GF320" s="25"/>
      <c r="GG320" s="25"/>
      <c r="GH320" s="25"/>
      <c r="GI320" s="25"/>
      <c r="GJ320" s="25"/>
      <c r="GK320" s="25"/>
      <c r="GL320" s="25"/>
      <c r="GM320" s="25"/>
      <c r="GN320" s="25"/>
      <c r="GO320" s="25"/>
      <c r="GP320" s="25"/>
      <c r="GQ320" s="25"/>
      <c r="GR320" s="25"/>
      <c r="GS320" s="25"/>
    </row>
    <row r="321">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c r="CT321" s="25"/>
      <c r="CU321" s="25"/>
      <c r="CV321" s="25"/>
      <c r="CW321" s="25"/>
      <c r="CX321" s="25"/>
      <c r="CY321" s="25"/>
      <c r="EW321" s="25"/>
      <c r="EX321" s="25"/>
      <c r="EY321" s="25"/>
      <c r="EZ321" s="25"/>
      <c r="FA321" s="25"/>
      <c r="FB321" s="25"/>
      <c r="FC321" s="25"/>
      <c r="FD321" s="25"/>
      <c r="FE321" s="25"/>
      <c r="FF321" s="25"/>
      <c r="FG321" s="25"/>
      <c r="FH321" s="25"/>
      <c r="FI321" s="25"/>
      <c r="FJ321" s="25"/>
      <c r="FK321" s="25"/>
      <c r="FL321" s="25"/>
      <c r="FM321" s="25"/>
      <c r="FN321" s="25"/>
      <c r="FO321" s="25"/>
      <c r="FP321" s="25"/>
      <c r="FQ321" s="25"/>
      <c r="FR321" s="25"/>
      <c r="FS321" s="25"/>
      <c r="FT321" s="25"/>
      <c r="FU321" s="25"/>
      <c r="FV321" s="25"/>
      <c r="FW321" s="25"/>
      <c r="FX321" s="25"/>
      <c r="FY321" s="25"/>
      <c r="FZ321" s="25"/>
      <c r="GA321" s="25"/>
      <c r="GB321" s="25"/>
      <c r="GC321" s="25"/>
      <c r="GD321" s="25"/>
      <c r="GE321" s="25"/>
      <c r="GF321" s="25"/>
      <c r="GG321" s="25"/>
      <c r="GH321" s="25"/>
      <c r="GI321" s="25"/>
      <c r="GJ321" s="25"/>
      <c r="GK321" s="25"/>
      <c r="GL321" s="25"/>
      <c r="GM321" s="25"/>
      <c r="GN321" s="25"/>
      <c r="GO321" s="25"/>
      <c r="GP321" s="25"/>
      <c r="GQ321" s="25"/>
      <c r="GR321" s="25"/>
      <c r="GS321" s="25"/>
    </row>
    <row r="322">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c r="CT322" s="25"/>
      <c r="CU322" s="25"/>
      <c r="CV322" s="25"/>
      <c r="CW322" s="25"/>
      <c r="CX322" s="25"/>
      <c r="CY322" s="25"/>
      <c r="EW322" s="25"/>
      <c r="EX322" s="25"/>
      <c r="EY322" s="25"/>
      <c r="EZ322" s="25"/>
      <c r="FA322" s="25"/>
      <c r="FB322" s="25"/>
      <c r="FC322" s="25"/>
      <c r="FD322" s="25"/>
      <c r="FE322" s="25"/>
      <c r="FF322" s="25"/>
      <c r="FG322" s="25"/>
      <c r="FH322" s="25"/>
      <c r="FI322" s="25"/>
      <c r="FJ322" s="25"/>
      <c r="FK322" s="25"/>
      <c r="FL322" s="25"/>
      <c r="FM322" s="25"/>
      <c r="FN322" s="25"/>
      <c r="FO322" s="25"/>
      <c r="FP322" s="25"/>
      <c r="FQ322" s="25"/>
      <c r="FR322" s="25"/>
      <c r="FS322" s="25"/>
      <c r="FT322" s="25"/>
      <c r="FU322" s="25"/>
      <c r="FV322" s="25"/>
      <c r="FW322" s="25"/>
      <c r="FX322" s="25"/>
      <c r="FY322" s="25"/>
      <c r="FZ322" s="25"/>
      <c r="GA322" s="25"/>
      <c r="GB322" s="25"/>
      <c r="GC322" s="25"/>
      <c r="GD322" s="25"/>
      <c r="GE322" s="25"/>
      <c r="GF322" s="25"/>
      <c r="GG322" s="25"/>
      <c r="GH322" s="25"/>
      <c r="GI322" s="25"/>
      <c r="GJ322" s="25"/>
      <c r="GK322" s="25"/>
      <c r="GL322" s="25"/>
      <c r="GM322" s="25"/>
      <c r="GN322" s="25"/>
      <c r="GO322" s="25"/>
      <c r="GP322" s="25"/>
      <c r="GQ322" s="25"/>
      <c r="GR322" s="25"/>
      <c r="GS322" s="25"/>
    </row>
    <row r="323">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c r="CT323" s="25"/>
      <c r="CU323" s="25"/>
      <c r="CV323" s="25"/>
      <c r="CW323" s="25"/>
      <c r="CX323" s="25"/>
      <c r="CY323" s="25"/>
      <c r="EW323" s="25"/>
      <c r="EX323" s="25"/>
      <c r="EY323" s="25"/>
      <c r="EZ323" s="25"/>
      <c r="FA323" s="25"/>
      <c r="FB323" s="25"/>
      <c r="FC323" s="25"/>
      <c r="FD323" s="25"/>
      <c r="FE323" s="25"/>
      <c r="FF323" s="25"/>
      <c r="FG323" s="25"/>
      <c r="FH323" s="25"/>
      <c r="FI323" s="25"/>
      <c r="FJ323" s="25"/>
      <c r="FK323" s="25"/>
      <c r="FL323" s="25"/>
      <c r="FM323" s="25"/>
      <c r="FN323" s="25"/>
      <c r="FO323" s="25"/>
      <c r="FP323" s="25"/>
      <c r="FQ323" s="25"/>
      <c r="FR323" s="25"/>
      <c r="FS323" s="25"/>
      <c r="FT323" s="25"/>
      <c r="FU323" s="25"/>
      <c r="FV323" s="25"/>
      <c r="FW323" s="25"/>
      <c r="FX323" s="25"/>
      <c r="FY323" s="25"/>
      <c r="FZ323" s="25"/>
      <c r="GA323" s="25"/>
      <c r="GB323" s="25"/>
      <c r="GC323" s="25"/>
      <c r="GD323" s="25"/>
      <c r="GE323" s="25"/>
      <c r="GF323" s="25"/>
      <c r="GG323" s="25"/>
      <c r="GH323" s="25"/>
      <c r="GI323" s="25"/>
      <c r="GJ323" s="25"/>
      <c r="GK323" s="25"/>
      <c r="GL323" s="25"/>
      <c r="GM323" s="25"/>
      <c r="GN323" s="25"/>
      <c r="GO323" s="25"/>
      <c r="GP323" s="25"/>
      <c r="GQ323" s="25"/>
      <c r="GR323" s="25"/>
      <c r="GS323" s="25"/>
    </row>
    <row r="324">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c r="CT324" s="25"/>
      <c r="CU324" s="25"/>
      <c r="CV324" s="25"/>
      <c r="CW324" s="25"/>
      <c r="CX324" s="25"/>
      <c r="CY324" s="25"/>
      <c r="EW324" s="25"/>
      <c r="EX324" s="25"/>
      <c r="EY324" s="25"/>
      <c r="EZ324" s="25"/>
      <c r="FA324" s="25"/>
      <c r="FB324" s="25"/>
      <c r="FC324" s="25"/>
      <c r="FD324" s="25"/>
      <c r="FE324" s="25"/>
      <c r="FF324" s="25"/>
      <c r="FG324" s="25"/>
      <c r="FH324" s="25"/>
      <c r="FI324" s="25"/>
      <c r="FJ324" s="25"/>
      <c r="FK324" s="25"/>
      <c r="FL324" s="25"/>
      <c r="FM324" s="25"/>
      <c r="FN324" s="25"/>
      <c r="FO324" s="25"/>
      <c r="FP324" s="25"/>
      <c r="FQ324" s="25"/>
      <c r="FR324" s="25"/>
      <c r="FS324" s="25"/>
      <c r="FT324" s="25"/>
      <c r="FU324" s="25"/>
      <c r="FV324" s="25"/>
      <c r="FW324" s="25"/>
      <c r="FX324" s="25"/>
      <c r="FY324" s="25"/>
      <c r="FZ324" s="25"/>
      <c r="GA324" s="25"/>
      <c r="GB324" s="25"/>
      <c r="GC324" s="25"/>
      <c r="GD324" s="25"/>
      <c r="GE324" s="25"/>
      <c r="GF324" s="25"/>
      <c r="GG324" s="25"/>
      <c r="GH324" s="25"/>
      <c r="GI324" s="25"/>
      <c r="GJ324" s="25"/>
      <c r="GK324" s="25"/>
      <c r="GL324" s="25"/>
      <c r="GM324" s="25"/>
      <c r="GN324" s="25"/>
      <c r="GO324" s="25"/>
      <c r="GP324" s="25"/>
      <c r="GQ324" s="25"/>
      <c r="GR324" s="25"/>
      <c r="GS324" s="25"/>
    </row>
    <row r="3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c r="CT325" s="25"/>
      <c r="CU325" s="25"/>
      <c r="CV325" s="25"/>
      <c r="CW325" s="25"/>
      <c r="CX325" s="25"/>
      <c r="CY325" s="25"/>
      <c r="EW325" s="25"/>
      <c r="EX325" s="25"/>
      <c r="EY325" s="25"/>
      <c r="EZ325" s="25"/>
      <c r="FA325" s="25"/>
      <c r="FB325" s="25"/>
      <c r="FC325" s="25"/>
      <c r="FD325" s="25"/>
      <c r="FE325" s="25"/>
      <c r="FF325" s="25"/>
      <c r="FG325" s="25"/>
      <c r="FH325" s="25"/>
      <c r="FI325" s="25"/>
      <c r="FJ325" s="25"/>
      <c r="FK325" s="25"/>
      <c r="FL325" s="25"/>
      <c r="FM325" s="25"/>
      <c r="FN325" s="25"/>
      <c r="FO325" s="25"/>
      <c r="FP325" s="25"/>
      <c r="FQ325" s="25"/>
      <c r="FR325" s="25"/>
      <c r="FS325" s="25"/>
      <c r="FT325" s="25"/>
      <c r="FU325" s="25"/>
      <c r="FV325" s="25"/>
      <c r="FW325" s="25"/>
      <c r="FX325" s="25"/>
      <c r="FY325" s="25"/>
      <c r="FZ325" s="25"/>
      <c r="GA325" s="25"/>
      <c r="GB325" s="25"/>
      <c r="GC325" s="25"/>
      <c r="GD325" s="25"/>
      <c r="GE325" s="25"/>
      <c r="GF325" s="25"/>
      <c r="GG325" s="25"/>
      <c r="GH325" s="25"/>
      <c r="GI325" s="25"/>
      <c r="GJ325" s="25"/>
      <c r="GK325" s="25"/>
      <c r="GL325" s="25"/>
      <c r="GM325" s="25"/>
      <c r="GN325" s="25"/>
      <c r="GO325" s="25"/>
      <c r="GP325" s="25"/>
      <c r="GQ325" s="25"/>
      <c r="GR325" s="25"/>
      <c r="GS325" s="25"/>
    </row>
    <row r="326">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c r="CT326" s="25"/>
      <c r="CU326" s="25"/>
      <c r="CV326" s="25"/>
      <c r="CW326" s="25"/>
      <c r="CX326" s="25"/>
      <c r="CY326" s="25"/>
      <c r="EW326" s="25"/>
      <c r="EX326" s="25"/>
      <c r="EY326" s="25"/>
      <c r="EZ326" s="25"/>
      <c r="FA326" s="25"/>
      <c r="FB326" s="25"/>
      <c r="FC326" s="25"/>
      <c r="FD326" s="25"/>
      <c r="FE326" s="25"/>
      <c r="FF326" s="25"/>
      <c r="FG326" s="25"/>
      <c r="FH326" s="25"/>
      <c r="FI326" s="25"/>
      <c r="FJ326" s="25"/>
      <c r="FK326" s="25"/>
      <c r="FL326" s="25"/>
      <c r="FM326" s="25"/>
      <c r="FN326" s="25"/>
      <c r="FO326" s="25"/>
      <c r="FP326" s="25"/>
      <c r="FQ326" s="25"/>
      <c r="FR326" s="25"/>
      <c r="FS326" s="25"/>
      <c r="FT326" s="25"/>
      <c r="FU326" s="25"/>
      <c r="FV326" s="25"/>
      <c r="FW326" s="25"/>
      <c r="FX326" s="25"/>
      <c r="FY326" s="25"/>
      <c r="FZ326" s="25"/>
      <c r="GA326" s="25"/>
      <c r="GB326" s="25"/>
      <c r="GC326" s="25"/>
      <c r="GD326" s="25"/>
      <c r="GE326" s="25"/>
      <c r="GF326" s="25"/>
      <c r="GG326" s="25"/>
      <c r="GH326" s="25"/>
      <c r="GI326" s="25"/>
      <c r="GJ326" s="25"/>
      <c r="GK326" s="25"/>
      <c r="GL326" s="25"/>
      <c r="GM326" s="25"/>
      <c r="GN326" s="25"/>
      <c r="GO326" s="25"/>
      <c r="GP326" s="25"/>
      <c r="GQ326" s="25"/>
      <c r="GR326" s="25"/>
      <c r="GS326" s="25"/>
    </row>
    <row r="327">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c r="CT327" s="25"/>
      <c r="CU327" s="25"/>
      <c r="CV327" s="25"/>
      <c r="CW327" s="25"/>
      <c r="CX327" s="25"/>
      <c r="CY327" s="25"/>
      <c r="EW327" s="25"/>
      <c r="EX327" s="25"/>
      <c r="EY327" s="25"/>
      <c r="EZ327" s="25"/>
      <c r="FA327" s="25"/>
      <c r="FB327" s="25"/>
      <c r="FC327" s="25"/>
      <c r="FD327" s="25"/>
      <c r="FE327" s="25"/>
      <c r="FF327" s="25"/>
      <c r="FG327" s="25"/>
      <c r="FH327" s="25"/>
      <c r="FI327" s="25"/>
      <c r="FJ327" s="25"/>
      <c r="FK327" s="25"/>
      <c r="FL327" s="25"/>
      <c r="FM327" s="25"/>
      <c r="FN327" s="25"/>
      <c r="FO327" s="25"/>
      <c r="FP327" s="25"/>
      <c r="FQ327" s="25"/>
      <c r="FR327" s="25"/>
      <c r="FS327" s="25"/>
      <c r="FT327" s="25"/>
      <c r="FU327" s="25"/>
      <c r="FV327" s="25"/>
      <c r="FW327" s="25"/>
      <c r="FX327" s="25"/>
      <c r="FY327" s="25"/>
      <c r="FZ327" s="25"/>
      <c r="GA327" s="25"/>
      <c r="GB327" s="25"/>
      <c r="GC327" s="25"/>
      <c r="GD327" s="25"/>
      <c r="GE327" s="25"/>
      <c r="GF327" s="25"/>
      <c r="GG327" s="25"/>
      <c r="GH327" s="25"/>
      <c r="GI327" s="25"/>
      <c r="GJ327" s="25"/>
      <c r="GK327" s="25"/>
      <c r="GL327" s="25"/>
      <c r="GM327" s="25"/>
      <c r="GN327" s="25"/>
      <c r="GO327" s="25"/>
      <c r="GP327" s="25"/>
      <c r="GQ327" s="25"/>
      <c r="GR327" s="25"/>
      <c r="GS327" s="25"/>
    </row>
    <row r="328">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c r="CT328" s="25"/>
      <c r="CU328" s="25"/>
      <c r="CV328" s="25"/>
      <c r="CW328" s="25"/>
      <c r="CX328" s="25"/>
      <c r="CY328" s="25"/>
      <c r="EW328" s="25"/>
      <c r="EX328" s="25"/>
      <c r="EY328" s="25"/>
      <c r="EZ328" s="25"/>
      <c r="FA328" s="25"/>
      <c r="FB328" s="25"/>
      <c r="FC328" s="25"/>
      <c r="FD328" s="25"/>
      <c r="FE328" s="25"/>
      <c r="FF328" s="25"/>
      <c r="FG328" s="25"/>
      <c r="FH328" s="25"/>
      <c r="FI328" s="25"/>
      <c r="FJ328" s="25"/>
      <c r="FK328" s="25"/>
      <c r="FL328" s="25"/>
      <c r="FM328" s="25"/>
      <c r="FN328" s="25"/>
      <c r="FO328" s="25"/>
      <c r="FP328" s="25"/>
      <c r="FQ328" s="25"/>
      <c r="FR328" s="25"/>
      <c r="FS328" s="25"/>
      <c r="FT328" s="25"/>
      <c r="FU328" s="25"/>
      <c r="FV328" s="25"/>
      <c r="FW328" s="25"/>
      <c r="FX328" s="25"/>
      <c r="FY328" s="25"/>
      <c r="FZ328" s="25"/>
      <c r="GA328" s="25"/>
      <c r="GB328" s="25"/>
      <c r="GC328" s="25"/>
      <c r="GD328" s="25"/>
      <c r="GE328" s="25"/>
      <c r="GF328" s="25"/>
      <c r="GG328" s="25"/>
      <c r="GH328" s="25"/>
      <c r="GI328" s="25"/>
      <c r="GJ328" s="25"/>
      <c r="GK328" s="25"/>
      <c r="GL328" s="25"/>
      <c r="GM328" s="25"/>
      <c r="GN328" s="25"/>
      <c r="GO328" s="25"/>
      <c r="GP328" s="25"/>
      <c r="GQ328" s="25"/>
      <c r="GR328" s="25"/>
      <c r="GS328" s="25"/>
    </row>
    <row r="329">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c r="CT329" s="25"/>
      <c r="CU329" s="25"/>
      <c r="CV329" s="25"/>
      <c r="CW329" s="25"/>
      <c r="CX329" s="25"/>
      <c r="CY329" s="25"/>
      <c r="EW329" s="25"/>
      <c r="EX329" s="25"/>
      <c r="EY329" s="25"/>
      <c r="EZ329" s="25"/>
      <c r="FA329" s="25"/>
      <c r="FB329" s="25"/>
      <c r="FC329" s="25"/>
      <c r="FD329" s="25"/>
      <c r="FE329" s="25"/>
      <c r="FF329" s="25"/>
      <c r="FG329" s="25"/>
      <c r="FH329" s="25"/>
      <c r="FI329" s="25"/>
      <c r="FJ329" s="25"/>
      <c r="FK329" s="25"/>
      <c r="FL329" s="25"/>
      <c r="FM329" s="25"/>
      <c r="FN329" s="25"/>
      <c r="FO329" s="25"/>
      <c r="FP329" s="25"/>
      <c r="FQ329" s="25"/>
      <c r="FR329" s="25"/>
      <c r="FS329" s="25"/>
      <c r="FT329" s="25"/>
      <c r="FU329" s="25"/>
      <c r="FV329" s="25"/>
      <c r="FW329" s="25"/>
      <c r="FX329" s="25"/>
      <c r="FY329" s="25"/>
      <c r="FZ329" s="25"/>
      <c r="GA329" s="25"/>
      <c r="GB329" s="25"/>
      <c r="GC329" s="25"/>
      <c r="GD329" s="25"/>
      <c r="GE329" s="25"/>
      <c r="GF329" s="25"/>
      <c r="GG329" s="25"/>
      <c r="GH329" s="25"/>
      <c r="GI329" s="25"/>
      <c r="GJ329" s="25"/>
      <c r="GK329" s="25"/>
      <c r="GL329" s="25"/>
      <c r="GM329" s="25"/>
      <c r="GN329" s="25"/>
      <c r="GO329" s="25"/>
      <c r="GP329" s="25"/>
      <c r="GQ329" s="25"/>
      <c r="GR329" s="25"/>
      <c r="GS329" s="25"/>
    </row>
    <row r="330">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c r="CT330" s="25"/>
      <c r="CU330" s="25"/>
      <c r="CV330" s="25"/>
      <c r="CW330" s="25"/>
      <c r="CX330" s="25"/>
      <c r="CY330" s="25"/>
      <c r="EW330" s="25"/>
      <c r="EX330" s="25"/>
      <c r="EY330" s="25"/>
      <c r="EZ330" s="25"/>
      <c r="FA330" s="25"/>
      <c r="FB330" s="25"/>
      <c r="FC330" s="25"/>
      <c r="FD330" s="25"/>
      <c r="FE330" s="25"/>
      <c r="FF330" s="25"/>
      <c r="FG330" s="25"/>
      <c r="FH330" s="25"/>
      <c r="FI330" s="25"/>
      <c r="FJ330" s="25"/>
      <c r="FK330" s="25"/>
      <c r="FL330" s="25"/>
      <c r="FM330" s="25"/>
      <c r="FN330" s="25"/>
      <c r="FO330" s="25"/>
      <c r="FP330" s="25"/>
      <c r="FQ330" s="25"/>
      <c r="FR330" s="25"/>
      <c r="FS330" s="25"/>
      <c r="FT330" s="25"/>
      <c r="FU330" s="25"/>
      <c r="FV330" s="25"/>
      <c r="FW330" s="25"/>
      <c r="FX330" s="25"/>
      <c r="FY330" s="25"/>
      <c r="FZ330" s="25"/>
      <c r="GA330" s="25"/>
      <c r="GB330" s="25"/>
      <c r="GC330" s="25"/>
      <c r="GD330" s="25"/>
      <c r="GE330" s="25"/>
      <c r="GF330" s="25"/>
      <c r="GG330" s="25"/>
      <c r="GH330" s="25"/>
      <c r="GI330" s="25"/>
      <c r="GJ330" s="25"/>
      <c r="GK330" s="25"/>
      <c r="GL330" s="25"/>
      <c r="GM330" s="25"/>
      <c r="GN330" s="25"/>
      <c r="GO330" s="25"/>
      <c r="GP330" s="25"/>
      <c r="GQ330" s="25"/>
      <c r="GR330" s="25"/>
      <c r="GS330" s="25"/>
    </row>
    <row r="331">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c r="CT331" s="25"/>
      <c r="CU331" s="25"/>
      <c r="CV331" s="25"/>
      <c r="CW331" s="25"/>
      <c r="CX331" s="25"/>
      <c r="CY331" s="25"/>
      <c r="EW331" s="25"/>
      <c r="EX331" s="25"/>
      <c r="EY331" s="25"/>
      <c r="EZ331" s="25"/>
      <c r="FA331" s="25"/>
      <c r="FB331" s="25"/>
      <c r="FC331" s="25"/>
      <c r="FD331" s="25"/>
      <c r="FE331" s="25"/>
      <c r="FF331" s="25"/>
      <c r="FG331" s="25"/>
      <c r="FH331" s="25"/>
      <c r="FI331" s="25"/>
      <c r="FJ331" s="25"/>
      <c r="FK331" s="25"/>
      <c r="FL331" s="25"/>
      <c r="FM331" s="25"/>
      <c r="FN331" s="25"/>
      <c r="FO331" s="25"/>
      <c r="FP331" s="25"/>
      <c r="FQ331" s="25"/>
      <c r="FR331" s="25"/>
      <c r="FS331" s="25"/>
      <c r="FT331" s="25"/>
      <c r="FU331" s="25"/>
      <c r="FV331" s="25"/>
      <c r="FW331" s="25"/>
      <c r="FX331" s="25"/>
      <c r="FY331" s="25"/>
      <c r="FZ331" s="25"/>
      <c r="GA331" s="25"/>
      <c r="GB331" s="25"/>
      <c r="GC331" s="25"/>
      <c r="GD331" s="25"/>
      <c r="GE331" s="25"/>
      <c r="GF331" s="25"/>
      <c r="GG331" s="25"/>
      <c r="GH331" s="25"/>
      <c r="GI331" s="25"/>
      <c r="GJ331" s="25"/>
      <c r="GK331" s="25"/>
      <c r="GL331" s="25"/>
      <c r="GM331" s="25"/>
      <c r="GN331" s="25"/>
      <c r="GO331" s="25"/>
      <c r="GP331" s="25"/>
      <c r="GQ331" s="25"/>
      <c r="GR331" s="25"/>
      <c r="GS331" s="25"/>
    </row>
    <row r="332">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c r="CT332" s="25"/>
      <c r="CU332" s="25"/>
      <c r="CV332" s="25"/>
      <c r="CW332" s="25"/>
      <c r="CX332" s="25"/>
      <c r="CY332" s="25"/>
      <c r="EW332" s="25"/>
      <c r="EX332" s="25"/>
      <c r="EY332" s="25"/>
      <c r="EZ332" s="25"/>
      <c r="FA332" s="25"/>
      <c r="FB332" s="25"/>
      <c r="FC332" s="25"/>
      <c r="FD332" s="25"/>
      <c r="FE332" s="25"/>
      <c r="FF332" s="25"/>
      <c r="FG332" s="25"/>
      <c r="FH332" s="25"/>
      <c r="FI332" s="25"/>
      <c r="FJ332" s="25"/>
      <c r="FK332" s="25"/>
      <c r="FL332" s="25"/>
      <c r="FM332" s="25"/>
      <c r="FN332" s="25"/>
      <c r="FO332" s="25"/>
      <c r="FP332" s="25"/>
      <c r="FQ332" s="25"/>
      <c r="FR332" s="25"/>
      <c r="FS332" s="25"/>
      <c r="FT332" s="25"/>
      <c r="FU332" s="25"/>
      <c r="FV332" s="25"/>
      <c r="FW332" s="25"/>
      <c r="FX332" s="25"/>
      <c r="FY332" s="25"/>
      <c r="FZ332" s="25"/>
      <c r="GA332" s="25"/>
      <c r="GB332" s="25"/>
      <c r="GC332" s="25"/>
      <c r="GD332" s="25"/>
      <c r="GE332" s="25"/>
      <c r="GF332" s="25"/>
      <c r="GG332" s="25"/>
      <c r="GH332" s="25"/>
      <c r="GI332" s="25"/>
      <c r="GJ332" s="25"/>
      <c r="GK332" s="25"/>
      <c r="GL332" s="25"/>
      <c r="GM332" s="25"/>
      <c r="GN332" s="25"/>
      <c r="GO332" s="25"/>
      <c r="GP332" s="25"/>
      <c r="GQ332" s="25"/>
      <c r="GR332" s="25"/>
      <c r="GS332" s="25"/>
    </row>
    <row r="333">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c r="CT333" s="25"/>
      <c r="CU333" s="25"/>
      <c r="CV333" s="25"/>
      <c r="CW333" s="25"/>
      <c r="CX333" s="25"/>
      <c r="CY333" s="25"/>
      <c r="EW333" s="25"/>
      <c r="EX333" s="25"/>
      <c r="EY333" s="25"/>
      <c r="EZ333" s="25"/>
      <c r="FA333" s="25"/>
      <c r="FB333" s="25"/>
      <c r="FC333" s="25"/>
      <c r="FD333" s="25"/>
      <c r="FE333" s="25"/>
      <c r="FF333" s="25"/>
      <c r="FG333" s="25"/>
      <c r="FH333" s="25"/>
      <c r="FI333" s="25"/>
      <c r="FJ333" s="25"/>
      <c r="FK333" s="25"/>
      <c r="FL333" s="25"/>
      <c r="FM333" s="25"/>
      <c r="FN333" s="25"/>
      <c r="FO333" s="25"/>
      <c r="FP333" s="25"/>
      <c r="FQ333" s="25"/>
      <c r="FR333" s="25"/>
      <c r="FS333" s="25"/>
      <c r="FT333" s="25"/>
      <c r="FU333" s="25"/>
      <c r="FV333" s="25"/>
      <c r="FW333" s="25"/>
      <c r="FX333" s="25"/>
      <c r="FY333" s="25"/>
      <c r="FZ333" s="25"/>
      <c r="GA333" s="25"/>
      <c r="GB333" s="25"/>
      <c r="GC333" s="25"/>
      <c r="GD333" s="25"/>
      <c r="GE333" s="25"/>
      <c r="GF333" s="25"/>
      <c r="GG333" s="25"/>
      <c r="GH333" s="25"/>
      <c r="GI333" s="25"/>
      <c r="GJ333" s="25"/>
      <c r="GK333" s="25"/>
      <c r="GL333" s="25"/>
      <c r="GM333" s="25"/>
      <c r="GN333" s="25"/>
      <c r="GO333" s="25"/>
      <c r="GP333" s="25"/>
      <c r="GQ333" s="25"/>
      <c r="GR333" s="25"/>
      <c r="GS333" s="25"/>
    </row>
    <row r="334">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c r="CT334" s="25"/>
      <c r="CU334" s="25"/>
      <c r="CV334" s="25"/>
      <c r="CW334" s="25"/>
      <c r="CX334" s="25"/>
      <c r="CY334" s="25"/>
      <c r="EW334" s="25"/>
      <c r="EX334" s="25"/>
      <c r="EY334" s="25"/>
      <c r="EZ334" s="25"/>
      <c r="FA334" s="25"/>
      <c r="FB334" s="25"/>
      <c r="FC334" s="25"/>
      <c r="FD334" s="25"/>
      <c r="FE334" s="25"/>
      <c r="FF334" s="25"/>
      <c r="FG334" s="25"/>
      <c r="FH334" s="25"/>
      <c r="FI334" s="25"/>
      <c r="FJ334" s="25"/>
      <c r="FK334" s="25"/>
      <c r="FL334" s="25"/>
      <c r="FM334" s="25"/>
      <c r="FN334" s="25"/>
      <c r="FO334" s="25"/>
      <c r="FP334" s="25"/>
      <c r="FQ334" s="25"/>
      <c r="FR334" s="25"/>
      <c r="FS334" s="25"/>
      <c r="FT334" s="25"/>
      <c r="FU334" s="25"/>
      <c r="FV334" s="25"/>
      <c r="FW334" s="25"/>
      <c r="FX334" s="25"/>
      <c r="FY334" s="25"/>
      <c r="FZ334" s="25"/>
      <c r="GA334" s="25"/>
      <c r="GB334" s="25"/>
      <c r="GC334" s="25"/>
      <c r="GD334" s="25"/>
      <c r="GE334" s="25"/>
      <c r="GF334" s="25"/>
      <c r="GG334" s="25"/>
      <c r="GH334" s="25"/>
      <c r="GI334" s="25"/>
      <c r="GJ334" s="25"/>
      <c r="GK334" s="25"/>
      <c r="GL334" s="25"/>
      <c r="GM334" s="25"/>
      <c r="GN334" s="25"/>
      <c r="GO334" s="25"/>
      <c r="GP334" s="25"/>
      <c r="GQ334" s="25"/>
      <c r="GR334" s="25"/>
      <c r="GS334" s="25"/>
    </row>
    <row r="33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c r="CT335" s="25"/>
      <c r="CU335" s="25"/>
      <c r="CV335" s="25"/>
      <c r="CW335" s="25"/>
      <c r="CX335" s="25"/>
      <c r="CY335" s="25"/>
      <c r="EW335" s="25"/>
      <c r="EX335" s="25"/>
      <c r="EY335" s="25"/>
      <c r="EZ335" s="25"/>
      <c r="FA335" s="25"/>
      <c r="FB335" s="25"/>
      <c r="FC335" s="25"/>
      <c r="FD335" s="25"/>
      <c r="FE335" s="25"/>
      <c r="FF335" s="25"/>
      <c r="FG335" s="25"/>
      <c r="FH335" s="25"/>
      <c r="FI335" s="25"/>
      <c r="FJ335" s="25"/>
      <c r="FK335" s="25"/>
      <c r="FL335" s="25"/>
      <c r="FM335" s="25"/>
      <c r="FN335" s="25"/>
      <c r="FO335" s="25"/>
      <c r="FP335" s="25"/>
      <c r="FQ335" s="25"/>
      <c r="FR335" s="25"/>
      <c r="FS335" s="25"/>
      <c r="FT335" s="25"/>
      <c r="FU335" s="25"/>
      <c r="FV335" s="25"/>
      <c r="FW335" s="25"/>
      <c r="FX335" s="25"/>
      <c r="FY335" s="25"/>
      <c r="FZ335" s="25"/>
      <c r="GA335" s="25"/>
      <c r="GB335" s="25"/>
      <c r="GC335" s="25"/>
      <c r="GD335" s="25"/>
      <c r="GE335" s="25"/>
      <c r="GF335" s="25"/>
      <c r="GG335" s="25"/>
      <c r="GH335" s="25"/>
      <c r="GI335" s="25"/>
      <c r="GJ335" s="25"/>
      <c r="GK335" s="25"/>
      <c r="GL335" s="25"/>
      <c r="GM335" s="25"/>
      <c r="GN335" s="25"/>
      <c r="GO335" s="25"/>
      <c r="GP335" s="25"/>
      <c r="GQ335" s="25"/>
      <c r="GR335" s="25"/>
      <c r="GS335" s="25"/>
    </row>
    <row r="336">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c r="CT336" s="25"/>
      <c r="CU336" s="25"/>
      <c r="CV336" s="25"/>
      <c r="CW336" s="25"/>
      <c r="CX336" s="25"/>
      <c r="CY336" s="25"/>
      <c r="EW336" s="25"/>
      <c r="EX336" s="25"/>
      <c r="EY336" s="25"/>
      <c r="EZ336" s="25"/>
      <c r="FA336" s="25"/>
      <c r="FB336" s="25"/>
      <c r="FC336" s="25"/>
      <c r="FD336" s="25"/>
      <c r="FE336" s="25"/>
      <c r="FF336" s="25"/>
      <c r="FG336" s="25"/>
      <c r="FH336" s="25"/>
      <c r="FI336" s="25"/>
      <c r="FJ336" s="25"/>
      <c r="FK336" s="25"/>
      <c r="FL336" s="25"/>
      <c r="FM336" s="25"/>
      <c r="FN336" s="25"/>
      <c r="FO336" s="25"/>
      <c r="FP336" s="25"/>
      <c r="FQ336" s="25"/>
      <c r="FR336" s="25"/>
      <c r="FS336" s="25"/>
      <c r="FT336" s="25"/>
      <c r="FU336" s="25"/>
      <c r="FV336" s="25"/>
      <c r="FW336" s="25"/>
      <c r="FX336" s="25"/>
      <c r="FY336" s="25"/>
      <c r="FZ336" s="25"/>
      <c r="GA336" s="25"/>
      <c r="GB336" s="25"/>
      <c r="GC336" s="25"/>
      <c r="GD336" s="25"/>
      <c r="GE336" s="25"/>
      <c r="GF336" s="25"/>
      <c r="GG336" s="25"/>
      <c r="GH336" s="25"/>
      <c r="GI336" s="25"/>
      <c r="GJ336" s="25"/>
      <c r="GK336" s="25"/>
      <c r="GL336" s="25"/>
      <c r="GM336" s="25"/>
      <c r="GN336" s="25"/>
      <c r="GO336" s="25"/>
      <c r="GP336" s="25"/>
      <c r="GQ336" s="25"/>
      <c r="GR336" s="25"/>
      <c r="GS336" s="25"/>
    </row>
    <row r="337">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c r="CT337" s="25"/>
      <c r="CU337" s="25"/>
      <c r="CV337" s="25"/>
      <c r="CW337" s="25"/>
      <c r="CX337" s="25"/>
      <c r="CY337" s="25"/>
      <c r="EW337" s="25"/>
      <c r="EX337" s="25"/>
      <c r="EY337" s="25"/>
      <c r="EZ337" s="25"/>
      <c r="FA337" s="25"/>
      <c r="FB337" s="25"/>
      <c r="FC337" s="25"/>
      <c r="FD337" s="25"/>
      <c r="FE337" s="25"/>
      <c r="FF337" s="25"/>
      <c r="FG337" s="25"/>
      <c r="FH337" s="25"/>
      <c r="FI337" s="25"/>
      <c r="FJ337" s="25"/>
      <c r="FK337" s="25"/>
      <c r="FL337" s="25"/>
      <c r="FM337" s="25"/>
      <c r="FN337" s="25"/>
      <c r="FO337" s="25"/>
      <c r="FP337" s="25"/>
      <c r="FQ337" s="25"/>
      <c r="FR337" s="25"/>
      <c r="FS337" s="25"/>
      <c r="FT337" s="25"/>
      <c r="FU337" s="25"/>
      <c r="FV337" s="25"/>
      <c r="FW337" s="25"/>
      <c r="FX337" s="25"/>
      <c r="FY337" s="25"/>
      <c r="FZ337" s="25"/>
      <c r="GA337" s="25"/>
      <c r="GB337" s="25"/>
      <c r="GC337" s="25"/>
      <c r="GD337" s="25"/>
      <c r="GE337" s="25"/>
      <c r="GF337" s="25"/>
      <c r="GG337" s="25"/>
      <c r="GH337" s="25"/>
      <c r="GI337" s="25"/>
      <c r="GJ337" s="25"/>
      <c r="GK337" s="25"/>
      <c r="GL337" s="25"/>
      <c r="GM337" s="25"/>
      <c r="GN337" s="25"/>
      <c r="GO337" s="25"/>
      <c r="GP337" s="25"/>
      <c r="GQ337" s="25"/>
      <c r="GR337" s="25"/>
      <c r="GS337" s="25"/>
    </row>
    <row r="338">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c r="CT338" s="25"/>
      <c r="CU338" s="25"/>
      <c r="CV338" s="25"/>
      <c r="CW338" s="25"/>
      <c r="CX338" s="25"/>
      <c r="CY338" s="25"/>
      <c r="EW338" s="25"/>
      <c r="EX338" s="25"/>
      <c r="EY338" s="25"/>
      <c r="EZ338" s="25"/>
      <c r="FA338" s="25"/>
      <c r="FB338" s="25"/>
      <c r="FC338" s="25"/>
      <c r="FD338" s="25"/>
      <c r="FE338" s="25"/>
      <c r="FF338" s="25"/>
      <c r="FG338" s="25"/>
      <c r="FH338" s="25"/>
      <c r="FI338" s="25"/>
      <c r="FJ338" s="25"/>
      <c r="FK338" s="25"/>
      <c r="FL338" s="25"/>
      <c r="FM338" s="25"/>
      <c r="FN338" s="25"/>
      <c r="FO338" s="25"/>
      <c r="FP338" s="25"/>
      <c r="FQ338" s="25"/>
      <c r="FR338" s="25"/>
      <c r="FS338" s="25"/>
      <c r="FT338" s="25"/>
      <c r="FU338" s="25"/>
      <c r="FV338" s="25"/>
      <c r="FW338" s="25"/>
      <c r="FX338" s="25"/>
      <c r="FY338" s="25"/>
      <c r="FZ338" s="25"/>
      <c r="GA338" s="25"/>
      <c r="GB338" s="25"/>
      <c r="GC338" s="25"/>
      <c r="GD338" s="25"/>
      <c r="GE338" s="25"/>
      <c r="GF338" s="25"/>
      <c r="GG338" s="25"/>
      <c r="GH338" s="25"/>
      <c r="GI338" s="25"/>
      <c r="GJ338" s="25"/>
      <c r="GK338" s="25"/>
      <c r="GL338" s="25"/>
      <c r="GM338" s="25"/>
      <c r="GN338" s="25"/>
      <c r="GO338" s="25"/>
      <c r="GP338" s="25"/>
      <c r="GQ338" s="25"/>
      <c r="GR338" s="25"/>
      <c r="GS338" s="25"/>
    </row>
    <row r="339">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c r="CD339" s="25"/>
      <c r="CE339" s="25"/>
      <c r="CF339" s="25"/>
      <c r="CG339" s="25"/>
      <c r="CH339" s="25"/>
      <c r="CI339" s="25"/>
      <c r="CJ339" s="25"/>
      <c r="CK339" s="25"/>
      <c r="CL339" s="25"/>
      <c r="CM339" s="25"/>
      <c r="CN339" s="25"/>
      <c r="CO339" s="25"/>
      <c r="CP339" s="25"/>
      <c r="CQ339" s="25"/>
      <c r="CR339" s="25"/>
      <c r="CS339" s="25"/>
      <c r="CT339" s="25"/>
      <c r="CU339" s="25"/>
      <c r="CV339" s="25"/>
      <c r="CW339" s="25"/>
      <c r="CX339" s="25"/>
      <c r="CY339" s="25"/>
      <c r="EW339" s="25"/>
      <c r="EX339" s="25"/>
      <c r="EY339" s="25"/>
      <c r="EZ339" s="25"/>
      <c r="FA339" s="25"/>
      <c r="FB339" s="25"/>
      <c r="FC339" s="25"/>
      <c r="FD339" s="25"/>
      <c r="FE339" s="25"/>
      <c r="FF339" s="25"/>
      <c r="FG339" s="25"/>
      <c r="FH339" s="25"/>
      <c r="FI339" s="25"/>
      <c r="FJ339" s="25"/>
      <c r="FK339" s="25"/>
      <c r="FL339" s="25"/>
      <c r="FM339" s="25"/>
      <c r="FN339" s="25"/>
      <c r="FO339" s="25"/>
      <c r="FP339" s="25"/>
      <c r="FQ339" s="25"/>
      <c r="FR339" s="25"/>
      <c r="FS339" s="25"/>
      <c r="FT339" s="25"/>
      <c r="FU339" s="25"/>
      <c r="FV339" s="25"/>
      <c r="FW339" s="25"/>
      <c r="FX339" s="25"/>
      <c r="FY339" s="25"/>
      <c r="FZ339" s="25"/>
      <c r="GA339" s="25"/>
      <c r="GB339" s="25"/>
      <c r="GC339" s="25"/>
      <c r="GD339" s="25"/>
      <c r="GE339" s="25"/>
      <c r="GF339" s="25"/>
      <c r="GG339" s="25"/>
      <c r="GH339" s="25"/>
      <c r="GI339" s="25"/>
      <c r="GJ339" s="25"/>
      <c r="GK339" s="25"/>
      <c r="GL339" s="25"/>
      <c r="GM339" s="25"/>
      <c r="GN339" s="25"/>
      <c r="GO339" s="25"/>
      <c r="GP339" s="25"/>
      <c r="GQ339" s="25"/>
      <c r="GR339" s="25"/>
      <c r="GS339" s="25"/>
    </row>
    <row r="340">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c r="CD340" s="25"/>
      <c r="CE340" s="25"/>
      <c r="CF340" s="25"/>
      <c r="CG340" s="25"/>
      <c r="CH340" s="25"/>
      <c r="CI340" s="25"/>
      <c r="CJ340" s="25"/>
      <c r="CK340" s="25"/>
      <c r="CL340" s="25"/>
      <c r="CM340" s="25"/>
      <c r="CN340" s="25"/>
      <c r="CO340" s="25"/>
      <c r="CP340" s="25"/>
      <c r="CQ340" s="25"/>
      <c r="CR340" s="25"/>
      <c r="CS340" s="25"/>
      <c r="CT340" s="25"/>
      <c r="CU340" s="25"/>
      <c r="CV340" s="25"/>
      <c r="CW340" s="25"/>
      <c r="CX340" s="25"/>
      <c r="CY340" s="25"/>
      <c r="EW340" s="25"/>
      <c r="EX340" s="25"/>
      <c r="EY340" s="25"/>
      <c r="EZ340" s="25"/>
      <c r="FA340" s="25"/>
      <c r="FB340" s="25"/>
      <c r="FC340" s="25"/>
      <c r="FD340" s="25"/>
      <c r="FE340" s="25"/>
      <c r="FF340" s="25"/>
      <c r="FG340" s="25"/>
      <c r="FH340" s="25"/>
      <c r="FI340" s="25"/>
      <c r="FJ340" s="25"/>
      <c r="FK340" s="25"/>
      <c r="FL340" s="25"/>
      <c r="FM340" s="25"/>
      <c r="FN340" s="25"/>
      <c r="FO340" s="25"/>
      <c r="FP340" s="25"/>
      <c r="FQ340" s="25"/>
      <c r="FR340" s="25"/>
      <c r="FS340" s="25"/>
      <c r="FT340" s="25"/>
      <c r="FU340" s="25"/>
      <c r="FV340" s="25"/>
      <c r="FW340" s="25"/>
      <c r="FX340" s="25"/>
      <c r="FY340" s="25"/>
      <c r="FZ340" s="25"/>
      <c r="GA340" s="25"/>
      <c r="GB340" s="25"/>
      <c r="GC340" s="25"/>
      <c r="GD340" s="25"/>
      <c r="GE340" s="25"/>
      <c r="GF340" s="25"/>
      <c r="GG340" s="25"/>
      <c r="GH340" s="25"/>
      <c r="GI340" s="25"/>
      <c r="GJ340" s="25"/>
      <c r="GK340" s="25"/>
      <c r="GL340" s="25"/>
      <c r="GM340" s="25"/>
      <c r="GN340" s="25"/>
      <c r="GO340" s="25"/>
      <c r="GP340" s="25"/>
      <c r="GQ340" s="25"/>
      <c r="GR340" s="25"/>
      <c r="GS340" s="25"/>
    </row>
    <row r="341">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c r="CD341" s="25"/>
      <c r="CE341" s="25"/>
      <c r="CF341" s="25"/>
      <c r="CG341" s="25"/>
      <c r="CH341" s="25"/>
      <c r="CI341" s="25"/>
      <c r="CJ341" s="25"/>
      <c r="CK341" s="25"/>
      <c r="CL341" s="25"/>
      <c r="CM341" s="25"/>
      <c r="CN341" s="25"/>
      <c r="CO341" s="25"/>
      <c r="CP341" s="25"/>
      <c r="CQ341" s="25"/>
      <c r="CR341" s="25"/>
      <c r="CS341" s="25"/>
      <c r="CT341" s="25"/>
      <c r="CU341" s="25"/>
      <c r="CV341" s="25"/>
      <c r="CW341" s="25"/>
      <c r="CX341" s="25"/>
      <c r="CY341" s="25"/>
      <c r="EW341" s="25"/>
      <c r="EX341" s="25"/>
      <c r="EY341" s="25"/>
      <c r="EZ341" s="25"/>
      <c r="FA341" s="25"/>
      <c r="FB341" s="25"/>
      <c r="FC341" s="25"/>
      <c r="FD341" s="25"/>
      <c r="FE341" s="25"/>
      <c r="FF341" s="25"/>
      <c r="FG341" s="25"/>
      <c r="FH341" s="25"/>
      <c r="FI341" s="25"/>
      <c r="FJ341" s="25"/>
      <c r="FK341" s="25"/>
      <c r="FL341" s="25"/>
      <c r="FM341" s="25"/>
      <c r="FN341" s="25"/>
      <c r="FO341" s="25"/>
      <c r="FP341" s="25"/>
      <c r="FQ341" s="25"/>
      <c r="FR341" s="25"/>
      <c r="FS341" s="25"/>
      <c r="FT341" s="25"/>
      <c r="FU341" s="25"/>
      <c r="FV341" s="25"/>
      <c r="FW341" s="25"/>
      <c r="FX341" s="25"/>
      <c r="FY341" s="25"/>
      <c r="FZ341" s="25"/>
      <c r="GA341" s="25"/>
      <c r="GB341" s="25"/>
      <c r="GC341" s="25"/>
      <c r="GD341" s="25"/>
      <c r="GE341" s="25"/>
      <c r="GF341" s="25"/>
      <c r="GG341" s="25"/>
      <c r="GH341" s="25"/>
      <c r="GI341" s="25"/>
      <c r="GJ341" s="25"/>
      <c r="GK341" s="25"/>
      <c r="GL341" s="25"/>
      <c r="GM341" s="25"/>
      <c r="GN341" s="25"/>
      <c r="GO341" s="25"/>
      <c r="GP341" s="25"/>
      <c r="GQ341" s="25"/>
      <c r="GR341" s="25"/>
      <c r="GS341" s="25"/>
    </row>
    <row r="342">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c r="CT342" s="25"/>
      <c r="CU342" s="25"/>
      <c r="CV342" s="25"/>
      <c r="CW342" s="25"/>
      <c r="CX342" s="25"/>
      <c r="CY342" s="25"/>
      <c r="EW342" s="25"/>
      <c r="EX342" s="25"/>
      <c r="EY342" s="25"/>
      <c r="EZ342" s="25"/>
      <c r="FA342" s="25"/>
      <c r="FB342" s="25"/>
      <c r="FC342" s="25"/>
      <c r="FD342" s="25"/>
      <c r="FE342" s="25"/>
      <c r="FF342" s="25"/>
      <c r="FG342" s="25"/>
      <c r="FH342" s="25"/>
      <c r="FI342" s="25"/>
      <c r="FJ342" s="25"/>
      <c r="FK342" s="25"/>
      <c r="FL342" s="25"/>
      <c r="FM342" s="25"/>
      <c r="FN342" s="25"/>
      <c r="FO342" s="25"/>
      <c r="FP342" s="25"/>
      <c r="FQ342" s="25"/>
      <c r="FR342" s="25"/>
      <c r="FS342" s="25"/>
      <c r="FT342" s="25"/>
      <c r="FU342" s="25"/>
      <c r="FV342" s="25"/>
      <c r="FW342" s="25"/>
      <c r="FX342" s="25"/>
      <c r="FY342" s="25"/>
      <c r="FZ342" s="25"/>
      <c r="GA342" s="25"/>
      <c r="GB342" s="25"/>
      <c r="GC342" s="25"/>
      <c r="GD342" s="25"/>
      <c r="GE342" s="25"/>
      <c r="GF342" s="25"/>
      <c r="GG342" s="25"/>
      <c r="GH342" s="25"/>
      <c r="GI342" s="25"/>
      <c r="GJ342" s="25"/>
      <c r="GK342" s="25"/>
      <c r="GL342" s="25"/>
      <c r="GM342" s="25"/>
      <c r="GN342" s="25"/>
      <c r="GO342" s="25"/>
      <c r="GP342" s="25"/>
      <c r="GQ342" s="25"/>
      <c r="GR342" s="25"/>
      <c r="GS342" s="25"/>
    </row>
    <row r="343">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EW343" s="25"/>
      <c r="EX343" s="25"/>
      <c r="EY343" s="25"/>
      <c r="EZ343" s="25"/>
      <c r="FA343" s="25"/>
      <c r="FB343" s="25"/>
      <c r="FC343" s="25"/>
      <c r="FD343" s="25"/>
      <c r="FE343" s="25"/>
      <c r="FF343" s="25"/>
      <c r="FG343" s="25"/>
      <c r="FH343" s="25"/>
      <c r="FI343" s="25"/>
      <c r="FJ343" s="25"/>
      <c r="FK343" s="25"/>
      <c r="FL343" s="25"/>
      <c r="FM343" s="25"/>
      <c r="FN343" s="25"/>
      <c r="FO343" s="25"/>
      <c r="FP343" s="25"/>
      <c r="FQ343" s="25"/>
      <c r="FR343" s="25"/>
      <c r="FS343" s="25"/>
      <c r="FT343" s="25"/>
      <c r="FU343" s="25"/>
      <c r="FV343" s="25"/>
      <c r="FW343" s="25"/>
      <c r="FX343" s="25"/>
      <c r="FY343" s="25"/>
      <c r="FZ343" s="25"/>
      <c r="GA343" s="25"/>
      <c r="GB343" s="25"/>
      <c r="GC343" s="25"/>
      <c r="GD343" s="25"/>
      <c r="GE343" s="25"/>
      <c r="GF343" s="25"/>
      <c r="GG343" s="25"/>
      <c r="GH343" s="25"/>
      <c r="GI343" s="25"/>
      <c r="GJ343" s="25"/>
      <c r="GK343" s="25"/>
      <c r="GL343" s="25"/>
      <c r="GM343" s="25"/>
      <c r="GN343" s="25"/>
      <c r="GO343" s="25"/>
      <c r="GP343" s="25"/>
      <c r="GQ343" s="25"/>
      <c r="GR343" s="25"/>
      <c r="GS343" s="25"/>
    </row>
    <row r="344">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EW344" s="25"/>
      <c r="EX344" s="25"/>
      <c r="EY344" s="25"/>
      <c r="EZ344" s="25"/>
      <c r="FA344" s="25"/>
      <c r="FB344" s="25"/>
      <c r="FC344" s="25"/>
      <c r="FD344" s="25"/>
      <c r="FE344" s="25"/>
      <c r="FF344" s="25"/>
      <c r="FG344" s="25"/>
      <c r="FH344" s="25"/>
      <c r="FI344" s="25"/>
      <c r="FJ344" s="25"/>
      <c r="FK344" s="25"/>
      <c r="FL344" s="25"/>
      <c r="FM344" s="25"/>
      <c r="FN344" s="25"/>
      <c r="FO344" s="25"/>
      <c r="FP344" s="25"/>
      <c r="FQ344" s="25"/>
      <c r="FR344" s="25"/>
      <c r="FS344" s="25"/>
      <c r="FT344" s="25"/>
      <c r="FU344" s="25"/>
      <c r="FV344" s="25"/>
      <c r="FW344" s="25"/>
      <c r="FX344" s="25"/>
      <c r="FY344" s="25"/>
      <c r="FZ344" s="25"/>
      <c r="GA344" s="25"/>
      <c r="GB344" s="25"/>
      <c r="GC344" s="25"/>
      <c r="GD344" s="25"/>
      <c r="GE344" s="25"/>
      <c r="GF344" s="25"/>
      <c r="GG344" s="25"/>
      <c r="GH344" s="25"/>
      <c r="GI344" s="25"/>
      <c r="GJ344" s="25"/>
      <c r="GK344" s="25"/>
      <c r="GL344" s="25"/>
      <c r="GM344" s="25"/>
      <c r="GN344" s="25"/>
      <c r="GO344" s="25"/>
      <c r="GP344" s="25"/>
      <c r="GQ344" s="25"/>
      <c r="GR344" s="25"/>
      <c r="GS344" s="25"/>
    </row>
    <row r="34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c r="CT345" s="25"/>
      <c r="CU345" s="25"/>
      <c r="CV345" s="25"/>
      <c r="CW345" s="25"/>
      <c r="CX345" s="25"/>
      <c r="CY345" s="25"/>
      <c r="EW345" s="25"/>
      <c r="EX345" s="25"/>
      <c r="EY345" s="25"/>
      <c r="EZ345" s="25"/>
      <c r="FA345" s="25"/>
      <c r="FB345" s="25"/>
      <c r="FC345" s="25"/>
      <c r="FD345" s="25"/>
      <c r="FE345" s="25"/>
      <c r="FF345" s="25"/>
      <c r="FG345" s="25"/>
      <c r="FH345" s="25"/>
      <c r="FI345" s="25"/>
      <c r="FJ345" s="25"/>
      <c r="FK345" s="25"/>
      <c r="FL345" s="25"/>
      <c r="FM345" s="25"/>
      <c r="FN345" s="25"/>
      <c r="FO345" s="25"/>
      <c r="FP345" s="25"/>
      <c r="FQ345" s="25"/>
      <c r="FR345" s="25"/>
      <c r="FS345" s="25"/>
      <c r="FT345" s="25"/>
      <c r="FU345" s="25"/>
      <c r="FV345" s="25"/>
      <c r="FW345" s="25"/>
      <c r="FX345" s="25"/>
      <c r="FY345" s="25"/>
      <c r="FZ345" s="25"/>
      <c r="GA345" s="25"/>
      <c r="GB345" s="25"/>
      <c r="GC345" s="25"/>
      <c r="GD345" s="25"/>
      <c r="GE345" s="25"/>
      <c r="GF345" s="25"/>
      <c r="GG345" s="25"/>
      <c r="GH345" s="25"/>
      <c r="GI345" s="25"/>
      <c r="GJ345" s="25"/>
      <c r="GK345" s="25"/>
      <c r="GL345" s="25"/>
      <c r="GM345" s="25"/>
      <c r="GN345" s="25"/>
      <c r="GO345" s="25"/>
      <c r="GP345" s="25"/>
      <c r="GQ345" s="25"/>
      <c r="GR345" s="25"/>
      <c r="GS345" s="25"/>
    </row>
    <row r="346">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c r="CD346" s="25"/>
      <c r="CE346" s="25"/>
      <c r="CF346" s="25"/>
      <c r="CG346" s="25"/>
      <c r="CH346" s="25"/>
      <c r="CI346" s="25"/>
      <c r="CJ346" s="25"/>
      <c r="CK346" s="25"/>
      <c r="CL346" s="25"/>
      <c r="CM346" s="25"/>
      <c r="CN346" s="25"/>
      <c r="CO346" s="25"/>
      <c r="CP346" s="25"/>
      <c r="CQ346" s="25"/>
      <c r="CR346" s="25"/>
      <c r="CS346" s="25"/>
      <c r="CT346" s="25"/>
      <c r="CU346" s="25"/>
      <c r="CV346" s="25"/>
      <c r="CW346" s="25"/>
      <c r="CX346" s="25"/>
      <c r="CY346" s="25"/>
      <c r="EW346" s="25"/>
      <c r="EX346" s="25"/>
      <c r="EY346" s="25"/>
      <c r="EZ346" s="25"/>
      <c r="FA346" s="25"/>
      <c r="FB346" s="25"/>
      <c r="FC346" s="25"/>
      <c r="FD346" s="25"/>
      <c r="FE346" s="25"/>
      <c r="FF346" s="25"/>
      <c r="FG346" s="25"/>
      <c r="FH346" s="25"/>
      <c r="FI346" s="25"/>
      <c r="FJ346" s="25"/>
      <c r="FK346" s="25"/>
      <c r="FL346" s="25"/>
      <c r="FM346" s="25"/>
      <c r="FN346" s="25"/>
      <c r="FO346" s="25"/>
      <c r="FP346" s="25"/>
      <c r="FQ346" s="25"/>
      <c r="FR346" s="25"/>
      <c r="FS346" s="25"/>
      <c r="FT346" s="25"/>
      <c r="FU346" s="25"/>
      <c r="FV346" s="25"/>
      <c r="FW346" s="25"/>
      <c r="FX346" s="25"/>
      <c r="FY346" s="25"/>
      <c r="FZ346" s="25"/>
      <c r="GA346" s="25"/>
      <c r="GB346" s="25"/>
      <c r="GC346" s="25"/>
      <c r="GD346" s="25"/>
      <c r="GE346" s="25"/>
      <c r="GF346" s="25"/>
      <c r="GG346" s="25"/>
      <c r="GH346" s="25"/>
      <c r="GI346" s="25"/>
      <c r="GJ346" s="25"/>
      <c r="GK346" s="25"/>
      <c r="GL346" s="25"/>
      <c r="GM346" s="25"/>
      <c r="GN346" s="25"/>
      <c r="GO346" s="25"/>
      <c r="GP346" s="25"/>
      <c r="GQ346" s="25"/>
      <c r="GR346" s="25"/>
      <c r="GS346" s="25"/>
    </row>
    <row r="347">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c r="CD347" s="25"/>
      <c r="CE347" s="25"/>
      <c r="CF347" s="25"/>
      <c r="CG347" s="25"/>
      <c r="CH347" s="25"/>
      <c r="CI347" s="25"/>
      <c r="CJ347" s="25"/>
      <c r="CK347" s="25"/>
      <c r="CL347" s="25"/>
      <c r="CM347" s="25"/>
      <c r="CN347" s="25"/>
      <c r="CO347" s="25"/>
      <c r="CP347" s="25"/>
      <c r="CQ347" s="25"/>
      <c r="CR347" s="25"/>
      <c r="CS347" s="25"/>
      <c r="CT347" s="25"/>
      <c r="CU347" s="25"/>
      <c r="CV347" s="25"/>
      <c r="CW347" s="25"/>
      <c r="CX347" s="25"/>
      <c r="CY347" s="25"/>
      <c r="EW347" s="25"/>
      <c r="EX347" s="25"/>
      <c r="EY347" s="25"/>
      <c r="EZ347" s="25"/>
      <c r="FA347" s="25"/>
      <c r="FB347" s="25"/>
      <c r="FC347" s="25"/>
      <c r="FD347" s="25"/>
      <c r="FE347" s="25"/>
      <c r="FF347" s="25"/>
      <c r="FG347" s="25"/>
      <c r="FH347" s="25"/>
      <c r="FI347" s="25"/>
      <c r="FJ347" s="25"/>
      <c r="FK347" s="25"/>
      <c r="FL347" s="25"/>
      <c r="FM347" s="25"/>
      <c r="FN347" s="25"/>
      <c r="FO347" s="25"/>
      <c r="FP347" s="25"/>
      <c r="FQ347" s="25"/>
      <c r="FR347" s="25"/>
      <c r="FS347" s="25"/>
      <c r="FT347" s="25"/>
      <c r="FU347" s="25"/>
      <c r="FV347" s="25"/>
      <c r="FW347" s="25"/>
      <c r="FX347" s="25"/>
      <c r="FY347" s="25"/>
      <c r="FZ347" s="25"/>
      <c r="GA347" s="25"/>
      <c r="GB347" s="25"/>
      <c r="GC347" s="25"/>
      <c r="GD347" s="25"/>
      <c r="GE347" s="25"/>
      <c r="GF347" s="25"/>
      <c r="GG347" s="25"/>
      <c r="GH347" s="25"/>
      <c r="GI347" s="25"/>
      <c r="GJ347" s="25"/>
      <c r="GK347" s="25"/>
      <c r="GL347" s="25"/>
      <c r="GM347" s="25"/>
      <c r="GN347" s="25"/>
      <c r="GO347" s="25"/>
      <c r="GP347" s="25"/>
      <c r="GQ347" s="25"/>
      <c r="GR347" s="25"/>
      <c r="GS347" s="25"/>
    </row>
    <row r="348">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c r="CD348" s="25"/>
      <c r="CE348" s="25"/>
      <c r="CF348" s="25"/>
      <c r="CG348" s="25"/>
      <c r="CH348" s="25"/>
      <c r="CI348" s="25"/>
      <c r="CJ348" s="25"/>
      <c r="CK348" s="25"/>
      <c r="CL348" s="25"/>
      <c r="CM348" s="25"/>
      <c r="CN348" s="25"/>
      <c r="CO348" s="25"/>
      <c r="CP348" s="25"/>
      <c r="CQ348" s="25"/>
      <c r="CR348" s="25"/>
      <c r="CS348" s="25"/>
      <c r="CT348" s="25"/>
      <c r="CU348" s="25"/>
      <c r="CV348" s="25"/>
      <c r="CW348" s="25"/>
      <c r="CX348" s="25"/>
      <c r="CY348" s="25"/>
      <c r="EW348" s="25"/>
      <c r="EX348" s="25"/>
      <c r="EY348" s="25"/>
      <c r="EZ348" s="25"/>
      <c r="FA348" s="25"/>
      <c r="FB348" s="25"/>
      <c r="FC348" s="25"/>
      <c r="FD348" s="25"/>
      <c r="FE348" s="25"/>
      <c r="FF348" s="25"/>
      <c r="FG348" s="25"/>
      <c r="FH348" s="25"/>
      <c r="FI348" s="25"/>
      <c r="FJ348" s="25"/>
      <c r="FK348" s="25"/>
      <c r="FL348" s="25"/>
      <c r="FM348" s="25"/>
      <c r="FN348" s="25"/>
      <c r="FO348" s="25"/>
      <c r="FP348" s="25"/>
      <c r="FQ348" s="25"/>
      <c r="FR348" s="25"/>
      <c r="FS348" s="25"/>
      <c r="FT348" s="25"/>
      <c r="FU348" s="25"/>
      <c r="FV348" s="25"/>
      <c r="FW348" s="25"/>
      <c r="FX348" s="25"/>
      <c r="FY348" s="25"/>
      <c r="FZ348" s="25"/>
      <c r="GA348" s="25"/>
      <c r="GB348" s="25"/>
      <c r="GC348" s="25"/>
      <c r="GD348" s="25"/>
      <c r="GE348" s="25"/>
      <c r="GF348" s="25"/>
      <c r="GG348" s="25"/>
      <c r="GH348" s="25"/>
      <c r="GI348" s="25"/>
      <c r="GJ348" s="25"/>
      <c r="GK348" s="25"/>
      <c r="GL348" s="25"/>
      <c r="GM348" s="25"/>
      <c r="GN348" s="25"/>
      <c r="GO348" s="25"/>
      <c r="GP348" s="25"/>
      <c r="GQ348" s="25"/>
      <c r="GR348" s="25"/>
      <c r="GS348" s="25"/>
    </row>
    <row r="349">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c r="CD349" s="25"/>
      <c r="CE349" s="25"/>
      <c r="CF349" s="25"/>
      <c r="CG349" s="25"/>
      <c r="CH349" s="25"/>
      <c r="CI349" s="25"/>
      <c r="CJ349" s="25"/>
      <c r="CK349" s="25"/>
      <c r="CL349" s="25"/>
      <c r="CM349" s="25"/>
      <c r="CN349" s="25"/>
      <c r="CO349" s="25"/>
      <c r="CP349" s="25"/>
      <c r="CQ349" s="25"/>
      <c r="CR349" s="25"/>
      <c r="CS349" s="25"/>
      <c r="CT349" s="25"/>
      <c r="CU349" s="25"/>
      <c r="CV349" s="25"/>
      <c r="CW349" s="25"/>
      <c r="CX349" s="25"/>
      <c r="CY349" s="25"/>
      <c r="EW349" s="25"/>
      <c r="EX349" s="25"/>
      <c r="EY349" s="25"/>
      <c r="EZ349" s="25"/>
      <c r="FA349" s="25"/>
      <c r="FB349" s="25"/>
      <c r="FC349" s="25"/>
      <c r="FD349" s="25"/>
      <c r="FE349" s="25"/>
      <c r="FF349" s="25"/>
      <c r="FG349" s="25"/>
      <c r="FH349" s="25"/>
      <c r="FI349" s="25"/>
      <c r="FJ349" s="25"/>
      <c r="FK349" s="25"/>
      <c r="FL349" s="25"/>
      <c r="FM349" s="25"/>
      <c r="FN349" s="25"/>
      <c r="FO349" s="25"/>
      <c r="FP349" s="25"/>
      <c r="FQ349" s="25"/>
      <c r="FR349" s="25"/>
      <c r="FS349" s="25"/>
      <c r="FT349" s="25"/>
      <c r="FU349" s="25"/>
      <c r="FV349" s="25"/>
      <c r="FW349" s="25"/>
      <c r="FX349" s="25"/>
      <c r="FY349" s="25"/>
      <c r="FZ349" s="25"/>
      <c r="GA349" s="25"/>
      <c r="GB349" s="25"/>
      <c r="GC349" s="25"/>
      <c r="GD349" s="25"/>
      <c r="GE349" s="25"/>
      <c r="GF349" s="25"/>
      <c r="GG349" s="25"/>
      <c r="GH349" s="25"/>
      <c r="GI349" s="25"/>
      <c r="GJ349" s="25"/>
      <c r="GK349" s="25"/>
      <c r="GL349" s="25"/>
      <c r="GM349" s="25"/>
      <c r="GN349" s="25"/>
      <c r="GO349" s="25"/>
      <c r="GP349" s="25"/>
      <c r="GQ349" s="25"/>
      <c r="GR349" s="25"/>
      <c r="GS349" s="25"/>
    </row>
    <row r="350">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c r="CT350" s="25"/>
      <c r="CU350" s="25"/>
      <c r="CV350" s="25"/>
      <c r="CW350" s="25"/>
      <c r="CX350" s="25"/>
      <c r="CY350" s="25"/>
      <c r="EW350" s="25"/>
      <c r="EX350" s="25"/>
      <c r="EY350" s="25"/>
      <c r="EZ350" s="25"/>
      <c r="FA350" s="25"/>
      <c r="FB350" s="25"/>
      <c r="FC350" s="25"/>
      <c r="FD350" s="25"/>
      <c r="FE350" s="25"/>
      <c r="FF350" s="25"/>
      <c r="FG350" s="25"/>
      <c r="FH350" s="25"/>
      <c r="FI350" s="25"/>
      <c r="FJ350" s="25"/>
      <c r="FK350" s="25"/>
      <c r="FL350" s="25"/>
      <c r="FM350" s="25"/>
      <c r="FN350" s="25"/>
      <c r="FO350" s="25"/>
      <c r="FP350" s="25"/>
      <c r="FQ350" s="25"/>
      <c r="FR350" s="25"/>
      <c r="FS350" s="25"/>
      <c r="FT350" s="25"/>
      <c r="FU350" s="25"/>
      <c r="FV350" s="25"/>
      <c r="FW350" s="25"/>
      <c r="FX350" s="25"/>
      <c r="FY350" s="25"/>
      <c r="FZ350" s="25"/>
      <c r="GA350" s="25"/>
      <c r="GB350" s="25"/>
      <c r="GC350" s="25"/>
      <c r="GD350" s="25"/>
      <c r="GE350" s="25"/>
      <c r="GF350" s="25"/>
      <c r="GG350" s="25"/>
      <c r="GH350" s="25"/>
      <c r="GI350" s="25"/>
      <c r="GJ350" s="25"/>
      <c r="GK350" s="25"/>
      <c r="GL350" s="25"/>
      <c r="GM350" s="25"/>
      <c r="GN350" s="25"/>
      <c r="GO350" s="25"/>
      <c r="GP350" s="25"/>
      <c r="GQ350" s="25"/>
      <c r="GR350" s="25"/>
      <c r="GS350" s="25"/>
    </row>
    <row r="351">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c r="CD351" s="25"/>
      <c r="CE351" s="25"/>
      <c r="CF351" s="25"/>
      <c r="CG351" s="25"/>
      <c r="CH351" s="25"/>
      <c r="CI351" s="25"/>
      <c r="CJ351" s="25"/>
      <c r="CK351" s="25"/>
      <c r="CL351" s="25"/>
      <c r="CM351" s="25"/>
      <c r="CN351" s="25"/>
      <c r="CO351" s="25"/>
      <c r="CP351" s="25"/>
      <c r="CQ351" s="25"/>
      <c r="CR351" s="25"/>
      <c r="CS351" s="25"/>
      <c r="CT351" s="25"/>
      <c r="CU351" s="25"/>
      <c r="CV351" s="25"/>
      <c r="CW351" s="25"/>
      <c r="CX351" s="25"/>
      <c r="CY351" s="25"/>
      <c r="EW351" s="25"/>
      <c r="EX351" s="25"/>
      <c r="EY351" s="25"/>
      <c r="EZ351" s="25"/>
      <c r="FA351" s="25"/>
      <c r="FB351" s="25"/>
      <c r="FC351" s="25"/>
      <c r="FD351" s="25"/>
      <c r="FE351" s="25"/>
      <c r="FF351" s="25"/>
      <c r="FG351" s="25"/>
      <c r="FH351" s="25"/>
      <c r="FI351" s="25"/>
      <c r="FJ351" s="25"/>
      <c r="FK351" s="25"/>
      <c r="FL351" s="25"/>
      <c r="FM351" s="25"/>
      <c r="FN351" s="25"/>
      <c r="FO351" s="25"/>
      <c r="FP351" s="25"/>
      <c r="FQ351" s="25"/>
      <c r="FR351" s="25"/>
      <c r="FS351" s="25"/>
      <c r="FT351" s="25"/>
      <c r="FU351" s="25"/>
      <c r="FV351" s="25"/>
      <c r="FW351" s="25"/>
      <c r="FX351" s="25"/>
      <c r="FY351" s="25"/>
      <c r="FZ351" s="25"/>
      <c r="GA351" s="25"/>
      <c r="GB351" s="25"/>
      <c r="GC351" s="25"/>
      <c r="GD351" s="25"/>
      <c r="GE351" s="25"/>
      <c r="GF351" s="25"/>
      <c r="GG351" s="25"/>
      <c r="GH351" s="25"/>
      <c r="GI351" s="25"/>
      <c r="GJ351" s="25"/>
      <c r="GK351" s="25"/>
      <c r="GL351" s="25"/>
      <c r="GM351" s="25"/>
      <c r="GN351" s="25"/>
      <c r="GO351" s="25"/>
      <c r="GP351" s="25"/>
      <c r="GQ351" s="25"/>
      <c r="GR351" s="25"/>
      <c r="GS351" s="25"/>
    </row>
    <row r="352">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c r="CD352" s="25"/>
      <c r="CE352" s="25"/>
      <c r="CF352" s="25"/>
      <c r="CG352" s="25"/>
      <c r="CH352" s="25"/>
      <c r="CI352" s="25"/>
      <c r="CJ352" s="25"/>
      <c r="CK352" s="25"/>
      <c r="CL352" s="25"/>
      <c r="CM352" s="25"/>
      <c r="CN352" s="25"/>
      <c r="CO352" s="25"/>
      <c r="CP352" s="25"/>
      <c r="CQ352" s="25"/>
      <c r="CR352" s="25"/>
      <c r="CS352" s="25"/>
      <c r="CT352" s="25"/>
      <c r="CU352" s="25"/>
      <c r="CV352" s="25"/>
      <c r="CW352" s="25"/>
      <c r="CX352" s="25"/>
      <c r="CY352" s="25"/>
      <c r="EW352" s="25"/>
      <c r="EX352" s="25"/>
      <c r="EY352" s="25"/>
      <c r="EZ352" s="25"/>
      <c r="FA352" s="25"/>
      <c r="FB352" s="25"/>
      <c r="FC352" s="25"/>
      <c r="FD352" s="25"/>
      <c r="FE352" s="25"/>
      <c r="FF352" s="25"/>
      <c r="FG352" s="25"/>
      <c r="FH352" s="25"/>
      <c r="FI352" s="25"/>
      <c r="FJ352" s="25"/>
      <c r="FK352" s="25"/>
      <c r="FL352" s="25"/>
      <c r="FM352" s="25"/>
      <c r="FN352" s="25"/>
      <c r="FO352" s="25"/>
      <c r="FP352" s="25"/>
      <c r="FQ352" s="25"/>
      <c r="FR352" s="25"/>
      <c r="FS352" s="25"/>
      <c r="FT352" s="25"/>
      <c r="FU352" s="25"/>
      <c r="FV352" s="25"/>
      <c r="FW352" s="25"/>
      <c r="FX352" s="25"/>
      <c r="FY352" s="25"/>
      <c r="FZ352" s="25"/>
      <c r="GA352" s="25"/>
      <c r="GB352" s="25"/>
      <c r="GC352" s="25"/>
      <c r="GD352" s="25"/>
      <c r="GE352" s="25"/>
      <c r="GF352" s="25"/>
      <c r="GG352" s="25"/>
      <c r="GH352" s="25"/>
      <c r="GI352" s="25"/>
      <c r="GJ352" s="25"/>
      <c r="GK352" s="25"/>
      <c r="GL352" s="25"/>
      <c r="GM352" s="25"/>
      <c r="GN352" s="25"/>
      <c r="GO352" s="25"/>
      <c r="GP352" s="25"/>
      <c r="GQ352" s="25"/>
      <c r="GR352" s="25"/>
      <c r="GS352" s="25"/>
    </row>
    <row r="353">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EW353" s="25"/>
      <c r="EX353" s="25"/>
      <c r="EY353" s="25"/>
      <c r="EZ353" s="25"/>
      <c r="FA353" s="25"/>
      <c r="FB353" s="25"/>
      <c r="FC353" s="25"/>
      <c r="FD353" s="25"/>
      <c r="FE353" s="25"/>
      <c r="FF353" s="25"/>
      <c r="FG353" s="25"/>
      <c r="FH353" s="25"/>
      <c r="FI353" s="25"/>
      <c r="FJ353" s="25"/>
      <c r="FK353" s="25"/>
      <c r="FL353" s="25"/>
      <c r="FM353" s="25"/>
      <c r="FN353" s="25"/>
      <c r="FO353" s="25"/>
      <c r="FP353" s="25"/>
      <c r="FQ353" s="25"/>
      <c r="FR353" s="25"/>
      <c r="FS353" s="25"/>
      <c r="FT353" s="25"/>
      <c r="FU353" s="25"/>
      <c r="FV353" s="25"/>
      <c r="FW353" s="25"/>
      <c r="FX353" s="25"/>
      <c r="FY353" s="25"/>
      <c r="FZ353" s="25"/>
      <c r="GA353" s="25"/>
      <c r="GB353" s="25"/>
      <c r="GC353" s="25"/>
      <c r="GD353" s="25"/>
      <c r="GE353" s="25"/>
      <c r="GF353" s="25"/>
      <c r="GG353" s="25"/>
      <c r="GH353" s="25"/>
      <c r="GI353" s="25"/>
      <c r="GJ353" s="25"/>
      <c r="GK353" s="25"/>
      <c r="GL353" s="25"/>
      <c r="GM353" s="25"/>
      <c r="GN353" s="25"/>
      <c r="GO353" s="25"/>
      <c r="GP353" s="25"/>
      <c r="GQ353" s="25"/>
      <c r="GR353" s="25"/>
      <c r="GS353" s="25"/>
    </row>
    <row r="354">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c r="CC354" s="25"/>
      <c r="CD354" s="25"/>
      <c r="CE354" s="25"/>
      <c r="CF354" s="25"/>
      <c r="CG354" s="25"/>
      <c r="CH354" s="25"/>
      <c r="CI354" s="25"/>
      <c r="CJ354" s="25"/>
      <c r="CK354" s="25"/>
      <c r="CL354" s="25"/>
      <c r="CM354" s="25"/>
      <c r="CN354" s="25"/>
      <c r="CO354" s="25"/>
      <c r="CP354" s="25"/>
      <c r="CQ354" s="25"/>
      <c r="CR354" s="25"/>
      <c r="CS354" s="25"/>
      <c r="CT354" s="25"/>
      <c r="CU354" s="25"/>
      <c r="CV354" s="25"/>
      <c r="CW354" s="25"/>
      <c r="CX354" s="25"/>
      <c r="CY354" s="25"/>
      <c r="EW354" s="25"/>
      <c r="EX354" s="25"/>
      <c r="EY354" s="25"/>
      <c r="EZ354" s="25"/>
      <c r="FA354" s="25"/>
      <c r="FB354" s="25"/>
      <c r="FC354" s="25"/>
      <c r="FD354" s="25"/>
      <c r="FE354" s="25"/>
      <c r="FF354" s="25"/>
      <c r="FG354" s="25"/>
      <c r="FH354" s="25"/>
      <c r="FI354" s="25"/>
      <c r="FJ354" s="25"/>
      <c r="FK354" s="25"/>
      <c r="FL354" s="25"/>
      <c r="FM354" s="25"/>
      <c r="FN354" s="25"/>
      <c r="FO354" s="25"/>
      <c r="FP354" s="25"/>
      <c r="FQ354" s="25"/>
      <c r="FR354" s="25"/>
      <c r="FS354" s="25"/>
      <c r="FT354" s="25"/>
      <c r="FU354" s="25"/>
      <c r="FV354" s="25"/>
      <c r="FW354" s="25"/>
      <c r="FX354" s="25"/>
      <c r="FY354" s="25"/>
      <c r="FZ354" s="25"/>
      <c r="GA354" s="25"/>
      <c r="GB354" s="25"/>
      <c r="GC354" s="25"/>
      <c r="GD354" s="25"/>
      <c r="GE354" s="25"/>
      <c r="GF354" s="25"/>
      <c r="GG354" s="25"/>
      <c r="GH354" s="25"/>
      <c r="GI354" s="25"/>
      <c r="GJ354" s="25"/>
      <c r="GK354" s="25"/>
      <c r="GL354" s="25"/>
      <c r="GM354" s="25"/>
      <c r="GN354" s="25"/>
      <c r="GO354" s="25"/>
      <c r="GP354" s="25"/>
      <c r="GQ354" s="25"/>
      <c r="GR354" s="25"/>
      <c r="GS354" s="25"/>
    </row>
    <row r="35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c r="CC355" s="25"/>
      <c r="CD355" s="25"/>
      <c r="CE355" s="25"/>
      <c r="CF355" s="25"/>
      <c r="CG355" s="25"/>
      <c r="CH355" s="25"/>
      <c r="CI355" s="25"/>
      <c r="CJ355" s="25"/>
      <c r="CK355" s="25"/>
      <c r="CL355" s="25"/>
      <c r="CM355" s="25"/>
      <c r="CN355" s="25"/>
      <c r="CO355" s="25"/>
      <c r="CP355" s="25"/>
      <c r="CQ355" s="25"/>
      <c r="CR355" s="25"/>
      <c r="CS355" s="25"/>
      <c r="CT355" s="25"/>
      <c r="CU355" s="25"/>
      <c r="CV355" s="25"/>
      <c r="CW355" s="25"/>
      <c r="CX355" s="25"/>
      <c r="CY355" s="25"/>
      <c r="EW355" s="25"/>
      <c r="EX355" s="25"/>
      <c r="EY355" s="25"/>
      <c r="EZ355" s="25"/>
      <c r="FA355" s="25"/>
      <c r="FB355" s="25"/>
      <c r="FC355" s="25"/>
      <c r="FD355" s="25"/>
      <c r="FE355" s="25"/>
      <c r="FF355" s="25"/>
      <c r="FG355" s="25"/>
      <c r="FH355" s="25"/>
      <c r="FI355" s="25"/>
      <c r="FJ355" s="25"/>
      <c r="FK355" s="25"/>
      <c r="FL355" s="25"/>
      <c r="FM355" s="25"/>
      <c r="FN355" s="25"/>
      <c r="FO355" s="25"/>
      <c r="FP355" s="25"/>
      <c r="FQ355" s="25"/>
      <c r="FR355" s="25"/>
      <c r="FS355" s="25"/>
      <c r="FT355" s="25"/>
      <c r="FU355" s="25"/>
      <c r="FV355" s="25"/>
      <c r="FW355" s="25"/>
      <c r="FX355" s="25"/>
      <c r="FY355" s="25"/>
      <c r="FZ355" s="25"/>
      <c r="GA355" s="25"/>
      <c r="GB355" s="25"/>
      <c r="GC355" s="25"/>
      <c r="GD355" s="25"/>
      <c r="GE355" s="25"/>
      <c r="GF355" s="25"/>
      <c r="GG355" s="25"/>
      <c r="GH355" s="25"/>
      <c r="GI355" s="25"/>
      <c r="GJ355" s="25"/>
      <c r="GK355" s="25"/>
      <c r="GL355" s="25"/>
      <c r="GM355" s="25"/>
      <c r="GN355" s="25"/>
      <c r="GO355" s="25"/>
      <c r="GP355" s="25"/>
      <c r="GQ355" s="25"/>
      <c r="GR355" s="25"/>
      <c r="GS355" s="25"/>
    </row>
    <row r="356">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c r="CT356" s="25"/>
      <c r="CU356" s="25"/>
      <c r="CV356" s="25"/>
      <c r="CW356" s="25"/>
      <c r="CX356" s="25"/>
      <c r="CY356" s="25"/>
      <c r="EW356" s="25"/>
      <c r="EX356" s="25"/>
      <c r="EY356" s="25"/>
      <c r="EZ356" s="25"/>
      <c r="FA356" s="25"/>
      <c r="FB356" s="25"/>
      <c r="FC356" s="25"/>
      <c r="FD356" s="25"/>
      <c r="FE356" s="25"/>
      <c r="FF356" s="25"/>
      <c r="FG356" s="25"/>
      <c r="FH356" s="25"/>
      <c r="FI356" s="25"/>
      <c r="FJ356" s="25"/>
      <c r="FK356" s="25"/>
      <c r="FL356" s="25"/>
      <c r="FM356" s="25"/>
      <c r="FN356" s="25"/>
      <c r="FO356" s="25"/>
      <c r="FP356" s="25"/>
      <c r="FQ356" s="25"/>
      <c r="FR356" s="25"/>
      <c r="FS356" s="25"/>
      <c r="FT356" s="25"/>
      <c r="FU356" s="25"/>
      <c r="FV356" s="25"/>
      <c r="FW356" s="25"/>
      <c r="FX356" s="25"/>
      <c r="FY356" s="25"/>
      <c r="FZ356" s="25"/>
      <c r="GA356" s="25"/>
      <c r="GB356" s="25"/>
      <c r="GC356" s="25"/>
      <c r="GD356" s="25"/>
      <c r="GE356" s="25"/>
      <c r="GF356" s="25"/>
      <c r="GG356" s="25"/>
      <c r="GH356" s="25"/>
      <c r="GI356" s="25"/>
      <c r="GJ356" s="25"/>
      <c r="GK356" s="25"/>
      <c r="GL356" s="25"/>
      <c r="GM356" s="25"/>
      <c r="GN356" s="25"/>
      <c r="GO356" s="25"/>
      <c r="GP356" s="25"/>
      <c r="GQ356" s="25"/>
      <c r="GR356" s="25"/>
      <c r="GS356" s="25"/>
    </row>
    <row r="357">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c r="CC357" s="25"/>
      <c r="CD357" s="25"/>
      <c r="CE357" s="25"/>
      <c r="CF357" s="25"/>
      <c r="CG357" s="25"/>
      <c r="CH357" s="25"/>
      <c r="CI357" s="25"/>
      <c r="CJ357" s="25"/>
      <c r="CK357" s="25"/>
      <c r="CL357" s="25"/>
      <c r="CM357" s="25"/>
      <c r="CN357" s="25"/>
      <c r="CO357" s="25"/>
      <c r="CP357" s="25"/>
      <c r="CQ357" s="25"/>
      <c r="CR357" s="25"/>
      <c r="CS357" s="25"/>
      <c r="CT357" s="25"/>
      <c r="CU357" s="25"/>
      <c r="CV357" s="25"/>
      <c r="CW357" s="25"/>
      <c r="CX357" s="25"/>
      <c r="CY357" s="25"/>
      <c r="EW357" s="25"/>
      <c r="EX357" s="25"/>
      <c r="EY357" s="25"/>
      <c r="EZ357" s="25"/>
      <c r="FA357" s="25"/>
      <c r="FB357" s="25"/>
      <c r="FC357" s="25"/>
      <c r="FD357" s="25"/>
      <c r="FE357" s="25"/>
      <c r="FF357" s="25"/>
      <c r="FG357" s="25"/>
      <c r="FH357" s="25"/>
      <c r="FI357" s="25"/>
      <c r="FJ357" s="25"/>
      <c r="FK357" s="25"/>
      <c r="FL357" s="25"/>
      <c r="FM357" s="25"/>
      <c r="FN357" s="25"/>
      <c r="FO357" s="25"/>
      <c r="FP357" s="25"/>
      <c r="FQ357" s="25"/>
      <c r="FR357" s="25"/>
      <c r="FS357" s="25"/>
      <c r="FT357" s="25"/>
      <c r="FU357" s="25"/>
      <c r="FV357" s="25"/>
      <c r="FW357" s="25"/>
      <c r="FX357" s="25"/>
      <c r="FY357" s="25"/>
      <c r="FZ357" s="25"/>
      <c r="GA357" s="25"/>
      <c r="GB357" s="25"/>
      <c r="GC357" s="25"/>
      <c r="GD357" s="25"/>
      <c r="GE357" s="25"/>
      <c r="GF357" s="25"/>
      <c r="GG357" s="25"/>
      <c r="GH357" s="25"/>
      <c r="GI357" s="25"/>
      <c r="GJ357" s="25"/>
      <c r="GK357" s="25"/>
      <c r="GL357" s="25"/>
      <c r="GM357" s="25"/>
      <c r="GN357" s="25"/>
      <c r="GO357" s="25"/>
      <c r="GP357" s="25"/>
      <c r="GQ357" s="25"/>
      <c r="GR357" s="25"/>
      <c r="GS357" s="25"/>
    </row>
    <row r="358">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c r="CT358" s="25"/>
      <c r="CU358" s="25"/>
      <c r="CV358" s="25"/>
      <c r="CW358" s="25"/>
      <c r="CX358" s="25"/>
      <c r="CY358" s="25"/>
      <c r="EW358" s="25"/>
      <c r="EX358" s="25"/>
      <c r="EY358" s="25"/>
      <c r="EZ358" s="25"/>
      <c r="FA358" s="25"/>
      <c r="FB358" s="25"/>
      <c r="FC358" s="25"/>
      <c r="FD358" s="25"/>
      <c r="FE358" s="25"/>
      <c r="FF358" s="25"/>
      <c r="FG358" s="25"/>
      <c r="FH358" s="25"/>
      <c r="FI358" s="25"/>
      <c r="FJ358" s="25"/>
      <c r="FK358" s="25"/>
      <c r="FL358" s="25"/>
      <c r="FM358" s="25"/>
      <c r="FN358" s="25"/>
      <c r="FO358" s="25"/>
      <c r="FP358" s="25"/>
      <c r="FQ358" s="25"/>
      <c r="FR358" s="25"/>
      <c r="FS358" s="25"/>
      <c r="FT358" s="25"/>
      <c r="FU358" s="25"/>
      <c r="FV358" s="25"/>
      <c r="FW358" s="25"/>
      <c r="FX358" s="25"/>
      <c r="FY358" s="25"/>
      <c r="FZ358" s="25"/>
      <c r="GA358" s="25"/>
      <c r="GB358" s="25"/>
      <c r="GC358" s="25"/>
      <c r="GD358" s="25"/>
      <c r="GE358" s="25"/>
      <c r="GF358" s="25"/>
      <c r="GG358" s="25"/>
      <c r="GH358" s="25"/>
      <c r="GI358" s="25"/>
      <c r="GJ358" s="25"/>
      <c r="GK358" s="25"/>
      <c r="GL358" s="25"/>
      <c r="GM358" s="25"/>
      <c r="GN358" s="25"/>
      <c r="GO358" s="25"/>
      <c r="GP358" s="25"/>
      <c r="GQ358" s="25"/>
      <c r="GR358" s="25"/>
      <c r="GS358" s="25"/>
    </row>
    <row r="359">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c r="CC359" s="25"/>
      <c r="CD359" s="25"/>
      <c r="CE359" s="25"/>
      <c r="CF359" s="25"/>
      <c r="CG359" s="25"/>
      <c r="CH359" s="25"/>
      <c r="CI359" s="25"/>
      <c r="CJ359" s="25"/>
      <c r="CK359" s="25"/>
      <c r="CL359" s="25"/>
      <c r="CM359" s="25"/>
      <c r="CN359" s="25"/>
      <c r="CO359" s="25"/>
      <c r="CP359" s="25"/>
      <c r="CQ359" s="25"/>
      <c r="CR359" s="25"/>
      <c r="CS359" s="25"/>
      <c r="CT359" s="25"/>
      <c r="CU359" s="25"/>
      <c r="CV359" s="25"/>
      <c r="CW359" s="25"/>
      <c r="CX359" s="25"/>
      <c r="CY359" s="25"/>
      <c r="EW359" s="25"/>
      <c r="EX359" s="25"/>
      <c r="EY359" s="25"/>
      <c r="EZ359" s="25"/>
      <c r="FA359" s="25"/>
      <c r="FB359" s="25"/>
      <c r="FC359" s="25"/>
      <c r="FD359" s="25"/>
      <c r="FE359" s="25"/>
      <c r="FF359" s="25"/>
      <c r="FG359" s="25"/>
      <c r="FH359" s="25"/>
      <c r="FI359" s="25"/>
      <c r="FJ359" s="25"/>
      <c r="FK359" s="25"/>
      <c r="FL359" s="25"/>
      <c r="FM359" s="25"/>
      <c r="FN359" s="25"/>
      <c r="FO359" s="25"/>
      <c r="FP359" s="25"/>
      <c r="FQ359" s="25"/>
      <c r="FR359" s="25"/>
      <c r="FS359" s="25"/>
      <c r="FT359" s="25"/>
      <c r="FU359" s="25"/>
      <c r="FV359" s="25"/>
      <c r="FW359" s="25"/>
      <c r="FX359" s="25"/>
      <c r="FY359" s="25"/>
      <c r="FZ359" s="25"/>
      <c r="GA359" s="25"/>
      <c r="GB359" s="25"/>
      <c r="GC359" s="25"/>
      <c r="GD359" s="25"/>
      <c r="GE359" s="25"/>
      <c r="GF359" s="25"/>
      <c r="GG359" s="25"/>
      <c r="GH359" s="25"/>
      <c r="GI359" s="25"/>
      <c r="GJ359" s="25"/>
      <c r="GK359" s="25"/>
      <c r="GL359" s="25"/>
      <c r="GM359" s="25"/>
      <c r="GN359" s="25"/>
      <c r="GO359" s="25"/>
      <c r="GP359" s="25"/>
      <c r="GQ359" s="25"/>
      <c r="GR359" s="25"/>
      <c r="GS359" s="25"/>
    </row>
    <row r="360">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c r="CC360" s="25"/>
      <c r="CD360" s="25"/>
      <c r="CE360" s="25"/>
      <c r="CF360" s="25"/>
      <c r="CG360" s="25"/>
      <c r="CH360" s="25"/>
      <c r="CI360" s="25"/>
      <c r="CJ360" s="25"/>
      <c r="CK360" s="25"/>
      <c r="CL360" s="25"/>
      <c r="CM360" s="25"/>
      <c r="CN360" s="25"/>
      <c r="CO360" s="25"/>
      <c r="CP360" s="25"/>
      <c r="CQ360" s="25"/>
      <c r="CR360" s="25"/>
      <c r="CS360" s="25"/>
      <c r="CT360" s="25"/>
      <c r="CU360" s="25"/>
      <c r="CV360" s="25"/>
      <c r="CW360" s="25"/>
      <c r="CX360" s="25"/>
      <c r="CY360" s="25"/>
      <c r="EW360" s="25"/>
      <c r="EX360" s="25"/>
      <c r="EY360" s="25"/>
      <c r="EZ360" s="25"/>
      <c r="FA360" s="25"/>
      <c r="FB360" s="25"/>
      <c r="FC360" s="25"/>
      <c r="FD360" s="25"/>
      <c r="FE360" s="25"/>
      <c r="FF360" s="25"/>
      <c r="FG360" s="25"/>
      <c r="FH360" s="25"/>
      <c r="FI360" s="25"/>
      <c r="FJ360" s="25"/>
      <c r="FK360" s="25"/>
      <c r="FL360" s="25"/>
      <c r="FM360" s="25"/>
      <c r="FN360" s="25"/>
      <c r="FO360" s="25"/>
      <c r="FP360" s="25"/>
      <c r="FQ360" s="25"/>
      <c r="FR360" s="25"/>
      <c r="FS360" s="25"/>
      <c r="FT360" s="25"/>
      <c r="FU360" s="25"/>
      <c r="FV360" s="25"/>
      <c r="FW360" s="25"/>
      <c r="FX360" s="25"/>
      <c r="FY360" s="25"/>
      <c r="FZ360" s="25"/>
      <c r="GA360" s="25"/>
      <c r="GB360" s="25"/>
      <c r="GC360" s="25"/>
      <c r="GD360" s="25"/>
      <c r="GE360" s="25"/>
      <c r="GF360" s="25"/>
      <c r="GG360" s="25"/>
      <c r="GH360" s="25"/>
      <c r="GI360" s="25"/>
      <c r="GJ360" s="25"/>
      <c r="GK360" s="25"/>
      <c r="GL360" s="25"/>
      <c r="GM360" s="25"/>
      <c r="GN360" s="25"/>
      <c r="GO360" s="25"/>
      <c r="GP360" s="25"/>
      <c r="GQ360" s="25"/>
      <c r="GR360" s="25"/>
      <c r="GS360" s="25"/>
    </row>
    <row r="361">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c r="CC361" s="25"/>
      <c r="CD361" s="25"/>
      <c r="CE361" s="25"/>
      <c r="CF361" s="25"/>
      <c r="CG361" s="25"/>
      <c r="CH361" s="25"/>
      <c r="CI361" s="25"/>
      <c r="CJ361" s="25"/>
      <c r="CK361" s="25"/>
      <c r="CL361" s="25"/>
      <c r="CM361" s="25"/>
      <c r="CN361" s="25"/>
      <c r="CO361" s="25"/>
      <c r="CP361" s="25"/>
      <c r="CQ361" s="25"/>
      <c r="CR361" s="25"/>
      <c r="CS361" s="25"/>
      <c r="CT361" s="25"/>
      <c r="CU361" s="25"/>
      <c r="CV361" s="25"/>
      <c r="CW361" s="25"/>
      <c r="CX361" s="25"/>
      <c r="CY361" s="25"/>
      <c r="EW361" s="25"/>
      <c r="EX361" s="25"/>
      <c r="EY361" s="25"/>
      <c r="EZ361" s="25"/>
      <c r="FA361" s="25"/>
      <c r="FB361" s="25"/>
      <c r="FC361" s="25"/>
      <c r="FD361" s="25"/>
      <c r="FE361" s="25"/>
      <c r="FF361" s="25"/>
      <c r="FG361" s="25"/>
      <c r="FH361" s="25"/>
      <c r="FI361" s="25"/>
      <c r="FJ361" s="25"/>
      <c r="FK361" s="25"/>
      <c r="FL361" s="25"/>
      <c r="FM361" s="25"/>
      <c r="FN361" s="25"/>
      <c r="FO361" s="25"/>
      <c r="FP361" s="25"/>
      <c r="FQ361" s="25"/>
      <c r="FR361" s="25"/>
      <c r="FS361" s="25"/>
      <c r="FT361" s="25"/>
      <c r="FU361" s="25"/>
      <c r="FV361" s="25"/>
      <c r="FW361" s="25"/>
      <c r="FX361" s="25"/>
      <c r="FY361" s="25"/>
      <c r="FZ361" s="25"/>
      <c r="GA361" s="25"/>
      <c r="GB361" s="25"/>
      <c r="GC361" s="25"/>
      <c r="GD361" s="25"/>
      <c r="GE361" s="25"/>
      <c r="GF361" s="25"/>
      <c r="GG361" s="25"/>
      <c r="GH361" s="25"/>
      <c r="GI361" s="25"/>
      <c r="GJ361" s="25"/>
      <c r="GK361" s="25"/>
      <c r="GL361" s="25"/>
      <c r="GM361" s="25"/>
      <c r="GN361" s="25"/>
      <c r="GO361" s="25"/>
      <c r="GP361" s="25"/>
      <c r="GQ361" s="25"/>
      <c r="GR361" s="25"/>
      <c r="GS361" s="25"/>
    </row>
    <row r="362">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c r="CC362" s="25"/>
      <c r="CD362" s="25"/>
      <c r="CE362" s="25"/>
      <c r="CF362" s="25"/>
      <c r="CG362" s="25"/>
      <c r="CH362" s="25"/>
      <c r="CI362" s="25"/>
      <c r="CJ362" s="25"/>
      <c r="CK362" s="25"/>
      <c r="CL362" s="25"/>
      <c r="CM362" s="25"/>
      <c r="CN362" s="25"/>
      <c r="CO362" s="25"/>
      <c r="CP362" s="25"/>
      <c r="CQ362" s="25"/>
      <c r="CR362" s="25"/>
      <c r="CS362" s="25"/>
      <c r="CT362" s="25"/>
      <c r="CU362" s="25"/>
      <c r="CV362" s="25"/>
      <c r="CW362" s="25"/>
      <c r="CX362" s="25"/>
      <c r="CY362" s="25"/>
      <c r="EW362" s="25"/>
      <c r="EX362" s="25"/>
      <c r="EY362" s="25"/>
      <c r="EZ362" s="25"/>
      <c r="FA362" s="25"/>
      <c r="FB362" s="25"/>
      <c r="FC362" s="25"/>
      <c r="FD362" s="25"/>
      <c r="FE362" s="25"/>
      <c r="FF362" s="25"/>
      <c r="FG362" s="25"/>
      <c r="FH362" s="25"/>
      <c r="FI362" s="25"/>
      <c r="FJ362" s="25"/>
      <c r="FK362" s="25"/>
      <c r="FL362" s="25"/>
      <c r="FM362" s="25"/>
      <c r="FN362" s="25"/>
      <c r="FO362" s="25"/>
      <c r="FP362" s="25"/>
      <c r="FQ362" s="25"/>
      <c r="FR362" s="25"/>
      <c r="FS362" s="25"/>
      <c r="FT362" s="25"/>
      <c r="FU362" s="25"/>
      <c r="FV362" s="25"/>
      <c r="FW362" s="25"/>
      <c r="FX362" s="25"/>
      <c r="FY362" s="25"/>
      <c r="FZ362" s="25"/>
      <c r="GA362" s="25"/>
      <c r="GB362" s="25"/>
      <c r="GC362" s="25"/>
      <c r="GD362" s="25"/>
      <c r="GE362" s="25"/>
      <c r="GF362" s="25"/>
      <c r="GG362" s="25"/>
      <c r="GH362" s="25"/>
      <c r="GI362" s="25"/>
      <c r="GJ362" s="25"/>
      <c r="GK362" s="25"/>
      <c r="GL362" s="25"/>
      <c r="GM362" s="25"/>
      <c r="GN362" s="25"/>
      <c r="GO362" s="25"/>
      <c r="GP362" s="25"/>
      <c r="GQ362" s="25"/>
      <c r="GR362" s="25"/>
      <c r="GS362" s="25"/>
    </row>
    <row r="363">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c r="CC363" s="25"/>
      <c r="CD363" s="25"/>
      <c r="CE363" s="25"/>
      <c r="CF363" s="25"/>
      <c r="CG363" s="25"/>
      <c r="CH363" s="25"/>
      <c r="CI363" s="25"/>
      <c r="CJ363" s="25"/>
      <c r="CK363" s="25"/>
      <c r="CL363" s="25"/>
      <c r="CM363" s="25"/>
      <c r="CN363" s="25"/>
      <c r="CO363" s="25"/>
      <c r="CP363" s="25"/>
      <c r="CQ363" s="25"/>
      <c r="CR363" s="25"/>
      <c r="CS363" s="25"/>
      <c r="CT363" s="25"/>
      <c r="CU363" s="25"/>
      <c r="CV363" s="25"/>
      <c r="CW363" s="25"/>
      <c r="CX363" s="25"/>
      <c r="CY363" s="25"/>
      <c r="EW363" s="25"/>
      <c r="EX363" s="25"/>
      <c r="EY363" s="25"/>
      <c r="EZ363" s="25"/>
      <c r="FA363" s="25"/>
      <c r="FB363" s="25"/>
      <c r="FC363" s="25"/>
      <c r="FD363" s="25"/>
      <c r="FE363" s="25"/>
      <c r="FF363" s="25"/>
      <c r="FG363" s="25"/>
      <c r="FH363" s="25"/>
      <c r="FI363" s="25"/>
      <c r="FJ363" s="25"/>
      <c r="FK363" s="25"/>
      <c r="FL363" s="25"/>
      <c r="FM363" s="25"/>
      <c r="FN363" s="25"/>
      <c r="FO363" s="25"/>
      <c r="FP363" s="25"/>
      <c r="FQ363" s="25"/>
      <c r="FR363" s="25"/>
      <c r="FS363" s="25"/>
      <c r="FT363" s="25"/>
      <c r="FU363" s="25"/>
      <c r="FV363" s="25"/>
      <c r="FW363" s="25"/>
      <c r="FX363" s="25"/>
      <c r="FY363" s="25"/>
      <c r="FZ363" s="25"/>
      <c r="GA363" s="25"/>
      <c r="GB363" s="25"/>
      <c r="GC363" s="25"/>
      <c r="GD363" s="25"/>
      <c r="GE363" s="25"/>
      <c r="GF363" s="25"/>
      <c r="GG363" s="25"/>
      <c r="GH363" s="25"/>
      <c r="GI363" s="25"/>
      <c r="GJ363" s="25"/>
      <c r="GK363" s="25"/>
      <c r="GL363" s="25"/>
      <c r="GM363" s="25"/>
      <c r="GN363" s="25"/>
      <c r="GO363" s="25"/>
      <c r="GP363" s="25"/>
      <c r="GQ363" s="25"/>
      <c r="GR363" s="25"/>
      <c r="GS363" s="25"/>
    </row>
    <row r="364">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c r="CC364" s="25"/>
      <c r="CD364" s="25"/>
      <c r="CE364" s="25"/>
      <c r="CF364" s="25"/>
      <c r="CG364" s="25"/>
      <c r="CH364" s="25"/>
      <c r="CI364" s="25"/>
      <c r="CJ364" s="25"/>
      <c r="CK364" s="25"/>
      <c r="CL364" s="25"/>
      <c r="CM364" s="25"/>
      <c r="CN364" s="25"/>
      <c r="CO364" s="25"/>
      <c r="CP364" s="25"/>
      <c r="CQ364" s="25"/>
      <c r="CR364" s="25"/>
      <c r="CS364" s="25"/>
      <c r="CT364" s="25"/>
      <c r="CU364" s="25"/>
      <c r="CV364" s="25"/>
      <c r="CW364" s="25"/>
      <c r="CX364" s="25"/>
      <c r="CY364" s="25"/>
      <c r="EW364" s="25"/>
      <c r="EX364" s="25"/>
      <c r="EY364" s="25"/>
      <c r="EZ364" s="25"/>
      <c r="FA364" s="25"/>
      <c r="FB364" s="25"/>
      <c r="FC364" s="25"/>
      <c r="FD364" s="25"/>
      <c r="FE364" s="25"/>
      <c r="FF364" s="25"/>
      <c r="FG364" s="25"/>
      <c r="FH364" s="25"/>
      <c r="FI364" s="25"/>
      <c r="FJ364" s="25"/>
      <c r="FK364" s="25"/>
      <c r="FL364" s="25"/>
      <c r="FM364" s="25"/>
      <c r="FN364" s="25"/>
      <c r="FO364" s="25"/>
      <c r="FP364" s="25"/>
      <c r="FQ364" s="25"/>
      <c r="FR364" s="25"/>
      <c r="FS364" s="25"/>
      <c r="FT364" s="25"/>
      <c r="FU364" s="25"/>
      <c r="FV364" s="25"/>
      <c r="FW364" s="25"/>
      <c r="FX364" s="25"/>
      <c r="FY364" s="25"/>
      <c r="FZ364" s="25"/>
      <c r="GA364" s="25"/>
      <c r="GB364" s="25"/>
      <c r="GC364" s="25"/>
      <c r="GD364" s="25"/>
      <c r="GE364" s="25"/>
      <c r="GF364" s="25"/>
      <c r="GG364" s="25"/>
      <c r="GH364" s="25"/>
      <c r="GI364" s="25"/>
      <c r="GJ364" s="25"/>
      <c r="GK364" s="25"/>
      <c r="GL364" s="25"/>
      <c r="GM364" s="25"/>
      <c r="GN364" s="25"/>
      <c r="GO364" s="25"/>
      <c r="GP364" s="25"/>
      <c r="GQ364" s="25"/>
      <c r="GR364" s="25"/>
      <c r="GS364" s="25"/>
    </row>
    <row r="36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c r="CC365" s="25"/>
      <c r="CD365" s="25"/>
      <c r="CE365" s="25"/>
      <c r="CF365" s="25"/>
      <c r="CG365" s="25"/>
      <c r="CH365" s="25"/>
      <c r="CI365" s="25"/>
      <c r="CJ365" s="25"/>
      <c r="CK365" s="25"/>
      <c r="CL365" s="25"/>
      <c r="CM365" s="25"/>
      <c r="CN365" s="25"/>
      <c r="CO365" s="25"/>
      <c r="CP365" s="25"/>
      <c r="CQ365" s="25"/>
      <c r="CR365" s="25"/>
      <c r="CS365" s="25"/>
      <c r="CT365" s="25"/>
      <c r="CU365" s="25"/>
      <c r="CV365" s="25"/>
      <c r="CW365" s="25"/>
      <c r="CX365" s="25"/>
      <c r="CY365" s="25"/>
      <c r="EW365" s="25"/>
      <c r="EX365" s="25"/>
      <c r="EY365" s="25"/>
      <c r="EZ365" s="25"/>
      <c r="FA365" s="25"/>
      <c r="FB365" s="25"/>
      <c r="FC365" s="25"/>
      <c r="FD365" s="25"/>
      <c r="FE365" s="25"/>
      <c r="FF365" s="25"/>
      <c r="FG365" s="25"/>
      <c r="FH365" s="25"/>
      <c r="FI365" s="25"/>
      <c r="FJ365" s="25"/>
      <c r="FK365" s="25"/>
      <c r="FL365" s="25"/>
      <c r="FM365" s="25"/>
      <c r="FN365" s="25"/>
      <c r="FO365" s="25"/>
      <c r="FP365" s="25"/>
      <c r="FQ365" s="25"/>
      <c r="FR365" s="25"/>
      <c r="FS365" s="25"/>
      <c r="FT365" s="25"/>
      <c r="FU365" s="25"/>
      <c r="FV365" s="25"/>
      <c r="FW365" s="25"/>
      <c r="FX365" s="25"/>
      <c r="FY365" s="25"/>
      <c r="FZ365" s="25"/>
      <c r="GA365" s="25"/>
      <c r="GB365" s="25"/>
      <c r="GC365" s="25"/>
      <c r="GD365" s="25"/>
      <c r="GE365" s="25"/>
      <c r="GF365" s="25"/>
      <c r="GG365" s="25"/>
      <c r="GH365" s="25"/>
      <c r="GI365" s="25"/>
      <c r="GJ365" s="25"/>
      <c r="GK365" s="25"/>
      <c r="GL365" s="25"/>
      <c r="GM365" s="25"/>
      <c r="GN365" s="25"/>
      <c r="GO365" s="25"/>
      <c r="GP365" s="25"/>
      <c r="GQ365" s="25"/>
      <c r="GR365" s="25"/>
      <c r="GS365" s="25"/>
    </row>
    <row r="366">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c r="CC366" s="25"/>
      <c r="CD366" s="25"/>
      <c r="CE366" s="25"/>
      <c r="CF366" s="25"/>
      <c r="CG366" s="25"/>
      <c r="CH366" s="25"/>
      <c r="CI366" s="25"/>
      <c r="CJ366" s="25"/>
      <c r="CK366" s="25"/>
      <c r="CL366" s="25"/>
      <c r="CM366" s="25"/>
      <c r="CN366" s="25"/>
      <c r="CO366" s="25"/>
      <c r="CP366" s="25"/>
      <c r="CQ366" s="25"/>
      <c r="CR366" s="25"/>
      <c r="CS366" s="25"/>
      <c r="CT366" s="25"/>
      <c r="CU366" s="25"/>
      <c r="CV366" s="25"/>
      <c r="CW366" s="25"/>
      <c r="CX366" s="25"/>
      <c r="CY366" s="25"/>
      <c r="EW366" s="25"/>
      <c r="EX366" s="25"/>
      <c r="EY366" s="25"/>
      <c r="EZ366" s="25"/>
      <c r="FA366" s="25"/>
      <c r="FB366" s="25"/>
      <c r="FC366" s="25"/>
      <c r="FD366" s="25"/>
      <c r="FE366" s="25"/>
      <c r="FF366" s="25"/>
      <c r="FG366" s="25"/>
      <c r="FH366" s="25"/>
      <c r="FI366" s="25"/>
      <c r="FJ366" s="25"/>
      <c r="FK366" s="25"/>
      <c r="FL366" s="25"/>
      <c r="FM366" s="25"/>
      <c r="FN366" s="25"/>
      <c r="FO366" s="25"/>
      <c r="FP366" s="25"/>
      <c r="FQ366" s="25"/>
      <c r="FR366" s="25"/>
      <c r="FS366" s="25"/>
      <c r="FT366" s="25"/>
      <c r="FU366" s="25"/>
      <c r="FV366" s="25"/>
      <c r="FW366" s="25"/>
      <c r="FX366" s="25"/>
      <c r="FY366" s="25"/>
      <c r="FZ366" s="25"/>
      <c r="GA366" s="25"/>
      <c r="GB366" s="25"/>
      <c r="GC366" s="25"/>
      <c r="GD366" s="25"/>
      <c r="GE366" s="25"/>
      <c r="GF366" s="25"/>
      <c r="GG366" s="25"/>
      <c r="GH366" s="25"/>
      <c r="GI366" s="25"/>
      <c r="GJ366" s="25"/>
      <c r="GK366" s="25"/>
      <c r="GL366" s="25"/>
      <c r="GM366" s="25"/>
      <c r="GN366" s="25"/>
      <c r="GO366" s="25"/>
      <c r="GP366" s="25"/>
      <c r="GQ366" s="25"/>
      <c r="GR366" s="25"/>
      <c r="GS366" s="25"/>
    </row>
    <row r="367">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c r="CC367" s="25"/>
      <c r="CD367" s="25"/>
      <c r="CE367" s="25"/>
      <c r="CF367" s="25"/>
      <c r="CG367" s="25"/>
      <c r="CH367" s="25"/>
      <c r="CI367" s="25"/>
      <c r="CJ367" s="25"/>
      <c r="CK367" s="25"/>
      <c r="CL367" s="25"/>
      <c r="CM367" s="25"/>
      <c r="CN367" s="25"/>
      <c r="CO367" s="25"/>
      <c r="CP367" s="25"/>
      <c r="CQ367" s="25"/>
      <c r="CR367" s="25"/>
      <c r="CS367" s="25"/>
      <c r="CT367" s="25"/>
      <c r="CU367" s="25"/>
      <c r="CV367" s="25"/>
      <c r="CW367" s="25"/>
      <c r="CX367" s="25"/>
      <c r="CY367" s="25"/>
      <c r="EW367" s="25"/>
      <c r="EX367" s="25"/>
      <c r="EY367" s="25"/>
      <c r="EZ367" s="25"/>
      <c r="FA367" s="25"/>
      <c r="FB367" s="25"/>
      <c r="FC367" s="25"/>
      <c r="FD367" s="25"/>
      <c r="FE367" s="25"/>
      <c r="FF367" s="25"/>
      <c r="FG367" s="25"/>
      <c r="FH367" s="25"/>
      <c r="FI367" s="25"/>
      <c r="FJ367" s="25"/>
      <c r="FK367" s="25"/>
      <c r="FL367" s="25"/>
      <c r="FM367" s="25"/>
      <c r="FN367" s="25"/>
      <c r="FO367" s="25"/>
      <c r="FP367" s="25"/>
      <c r="FQ367" s="25"/>
      <c r="FR367" s="25"/>
      <c r="FS367" s="25"/>
      <c r="FT367" s="25"/>
      <c r="FU367" s="25"/>
      <c r="FV367" s="25"/>
      <c r="FW367" s="25"/>
      <c r="FX367" s="25"/>
      <c r="FY367" s="25"/>
      <c r="FZ367" s="25"/>
      <c r="GA367" s="25"/>
      <c r="GB367" s="25"/>
      <c r="GC367" s="25"/>
      <c r="GD367" s="25"/>
      <c r="GE367" s="25"/>
      <c r="GF367" s="25"/>
      <c r="GG367" s="25"/>
      <c r="GH367" s="25"/>
      <c r="GI367" s="25"/>
      <c r="GJ367" s="25"/>
      <c r="GK367" s="25"/>
      <c r="GL367" s="25"/>
      <c r="GM367" s="25"/>
      <c r="GN367" s="25"/>
      <c r="GO367" s="25"/>
      <c r="GP367" s="25"/>
      <c r="GQ367" s="25"/>
      <c r="GR367" s="25"/>
      <c r="GS367" s="25"/>
    </row>
    <row r="368">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c r="CC368" s="25"/>
      <c r="CD368" s="25"/>
      <c r="CE368" s="25"/>
      <c r="CF368" s="25"/>
      <c r="CG368" s="25"/>
      <c r="CH368" s="25"/>
      <c r="CI368" s="25"/>
      <c r="CJ368" s="25"/>
      <c r="CK368" s="25"/>
      <c r="CL368" s="25"/>
      <c r="CM368" s="25"/>
      <c r="CN368" s="25"/>
      <c r="CO368" s="25"/>
      <c r="CP368" s="25"/>
      <c r="CQ368" s="25"/>
      <c r="CR368" s="25"/>
      <c r="CS368" s="25"/>
      <c r="CT368" s="25"/>
      <c r="CU368" s="25"/>
      <c r="CV368" s="25"/>
      <c r="CW368" s="25"/>
      <c r="CX368" s="25"/>
      <c r="CY368" s="25"/>
      <c r="EW368" s="25"/>
      <c r="EX368" s="25"/>
      <c r="EY368" s="25"/>
      <c r="EZ368" s="25"/>
      <c r="FA368" s="25"/>
      <c r="FB368" s="25"/>
      <c r="FC368" s="25"/>
      <c r="FD368" s="25"/>
      <c r="FE368" s="25"/>
      <c r="FF368" s="25"/>
      <c r="FG368" s="25"/>
      <c r="FH368" s="25"/>
      <c r="FI368" s="25"/>
      <c r="FJ368" s="25"/>
      <c r="FK368" s="25"/>
      <c r="FL368" s="25"/>
      <c r="FM368" s="25"/>
      <c r="FN368" s="25"/>
      <c r="FO368" s="25"/>
      <c r="FP368" s="25"/>
      <c r="FQ368" s="25"/>
      <c r="FR368" s="25"/>
      <c r="FS368" s="25"/>
      <c r="FT368" s="25"/>
      <c r="FU368" s="25"/>
      <c r="FV368" s="25"/>
      <c r="FW368" s="25"/>
      <c r="FX368" s="25"/>
      <c r="FY368" s="25"/>
      <c r="FZ368" s="25"/>
      <c r="GA368" s="25"/>
      <c r="GB368" s="25"/>
      <c r="GC368" s="25"/>
      <c r="GD368" s="25"/>
      <c r="GE368" s="25"/>
      <c r="GF368" s="25"/>
      <c r="GG368" s="25"/>
      <c r="GH368" s="25"/>
      <c r="GI368" s="25"/>
      <c r="GJ368" s="25"/>
      <c r="GK368" s="25"/>
      <c r="GL368" s="25"/>
      <c r="GM368" s="25"/>
      <c r="GN368" s="25"/>
      <c r="GO368" s="25"/>
      <c r="GP368" s="25"/>
      <c r="GQ368" s="25"/>
      <c r="GR368" s="25"/>
      <c r="GS368" s="25"/>
    </row>
    <row r="369">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c r="CC369" s="25"/>
      <c r="CD369" s="25"/>
      <c r="CE369" s="25"/>
      <c r="CF369" s="25"/>
      <c r="CG369" s="25"/>
      <c r="CH369" s="25"/>
      <c r="CI369" s="25"/>
      <c r="CJ369" s="25"/>
      <c r="CK369" s="25"/>
      <c r="CL369" s="25"/>
      <c r="CM369" s="25"/>
      <c r="CN369" s="25"/>
      <c r="CO369" s="25"/>
      <c r="CP369" s="25"/>
      <c r="CQ369" s="25"/>
      <c r="CR369" s="25"/>
      <c r="CS369" s="25"/>
      <c r="CT369" s="25"/>
      <c r="CU369" s="25"/>
      <c r="CV369" s="25"/>
      <c r="CW369" s="25"/>
      <c r="CX369" s="25"/>
      <c r="CY369" s="25"/>
      <c r="EW369" s="25"/>
      <c r="EX369" s="25"/>
      <c r="EY369" s="25"/>
      <c r="EZ369" s="25"/>
      <c r="FA369" s="25"/>
      <c r="FB369" s="25"/>
      <c r="FC369" s="25"/>
      <c r="FD369" s="25"/>
      <c r="FE369" s="25"/>
      <c r="FF369" s="25"/>
      <c r="FG369" s="25"/>
      <c r="FH369" s="25"/>
      <c r="FI369" s="25"/>
      <c r="FJ369" s="25"/>
      <c r="FK369" s="25"/>
      <c r="FL369" s="25"/>
      <c r="FM369" s="25"/>
      <c r="FN369" s="25"/>
      <c r="FO369" s="25"/>
      <c r="FP369" s="25"/>
      <c r="FQ369" s="25"/>
      <c r="FR369" s="25"/>
      <c r="FS369" s="25"/>
      <c r="FT369" s="25"/>
      <c r="FU369" s="25"/>
      <c r="FV369" s="25"/>
      <c r="FW369" s="25"/>
      <c r="FX369" s="25"/>
      <c r="FY369" s="25"/>
      <c r="FZ369" s="25"/>
      <c r="GA369" s="25"/>
      <c r="GB369" s="25"/>
      <c r="GC369" s="25"/>
      <c r="GD369" s="25"/>
      <c r="GE369" s="25"/>
      <c r="GF369" s="25"/>
      <c r="GG369" s="25"/>
      <c r="GH369" s="25"/>
      <c r="GI369" s="25"/>
      <c r="GJ369" s="25"/>
      <c r="GK369" s="25"/>
      <c r="GL369" s="25"/>
      <c r="GM369" s="25"/>
      <c r="GN369" s="25"/>
      <c r="GO369" s="25"/>
      <c r="GP369" s="25"/>
      <c r="GQ369" s="25"/>
      <c r="GR369" s="25"/>
      <c r="GS369" s="25"/>
    </row>
    <row r="370">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c r="CC370" s="25"/>
      <c r="CD370" s="25"/>
      <c r="CE370" s="25"/>
      <c r="CF370" s="25"/>
      <c r="CG370" s="25"/>
      <c r="CH370" s="25"/>
      <c r="CI370" s="25"/>
      <c r="CJ370" s="25"/>
      <c r="CK370" s="25"/>
      <c r="CL370" s="25"/>
      <c r="CM370" s="25"/>
      <c r="CN370" s="25"/>
      <c r="CO370" s="25"/>
      <c r="CP370" s="25"/>
      <c r="CQ370" s="25"/>
      <c r="CR370" s="25"/>
      <c r="CS370" s="25"/>
      <c r="CT370" s="25"/>
      <c r="CU370" s="25"/>
      <c r="CV370" s="25"/>
      <c r="CW370" s="25"/>
      <c r="CX370" s="25"/>
      <c r="CY370" s="25"/>
      <c r="EW370" s="25"/>
      <c r="EX370" s="25"/>
      <c r="EY370" s="25"/>
      <c r="EZ370" s="25"/>
      <c r="FA370" s="25"/>
      <c r="FB370" s="25"/>
      <c r="FC370" s="25"/>
      <c r="FD370" s="25"/>
      <c r="FE370" s="25"/>
      <c r="FF370" s="25"/>
      <c r="FG370" s="25"/>
      <c r="FH370" s="25"/>
      <c r="FI370" s="25"/>
      <c r="FJ370" s="25"/>
      <c r="FK370" s="25"/>
      <c r="FL370" s="25"/>
      <c r="FM370" s="25"/>
      <c r="FN370" s="25"/>
      <c r="FO370" s="25"/>
      <c r="FP370" s="25"/>
      <c r="FQ370" s="25"/>
      <c r="FR370" s="25"/>
      <c r="FS370" s="25"/>
      <c r="FT370" s="25"/>
      <c r="FU370" s="25"/>
      <c r="FV370" s="25"/>
      <c r="FW370" s="25"/>
      <c r="FX370" s="25"/>
      <c r="FY370" s="25"/>
      <c r="FZ370" s="25"/>
      <c r="GA370" s="25"/>
      <c r="GB370" s="25"/>
      <c r="GC370" s="25"/>
      <c r="GD370" s="25"/>
      <c r="GE370" s="25"/>
      <c r="GF370" s="25"/>
      <c r="GG370" s="25"/>
      <c r="GH370" s="25"/>
      <c r="GI370" s="25"/>
      <c r="GJ370" s="25"/>
      <c r="GK370" s="25"/>
      <c r="GL370" s="25"/>
      <c r="GM370" s="25"/>
      <c r="GN370" s="25"/>
      <c r="GO370" s="25"/>
      <c r="GP370" s="25"/>
      <c r="GQ370" s="25"/>
      <c r="GR370" s="25"/>
      <c r="GS370" s="25"/>
    </row>
    <row r="371">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c r="CC371" s="25"/>
      <c r="CD371" s="25"/>
      <c r="CE371" s="25"/>
      <c r="CF371" s="25"/>
      <c r="CG371" s="25"/>
      <c r="CH371" s="25"/>
      <c r="CI371" s="25"/>
      <c r="CJ371" s="25"/>
      <c r="CK371" s="25"/>
      <c r="CL371" s="25"/>
      <c r="CM371" s="25"/>
      <c r="CN371" s="25"/>
      <c r="CO371" s="25"/>
      <c r="CP371" s="25"/>
      <c r="CQ371" s="25"/>
      <c r="CR371" s="25"/>
      <c r="CS371" s="25"/>
      <c r="CT371" s="25"/>
      <c r="CU371" s="25"/>
      <c r="CV371" s="25"/>
      <c r="CW371" s="25"/>
      <c r="CX371" s="25"/>
      <c r="CY371" s="25"/>
      <c r="EW371" s="25"/>
      <c r="EX371" s="25"/>
      <c r="EY371" s="25"/>
      <c r="EZ371" s="25"/>
      <c r="FA371" s="25"/>
      <c r="FB371" s="25"/>
      <c r="FC371" s="25"/>
      <c r="FD371" s="25"/>
      <c r="FE371" s="25"/>
      <c r="FF371" s="25"/>
      <c r="FG371" s="25"/>
      <c r="FH371" s="25"/>
      <c r="FI371" s="25"/>
      <c r="FJ371" s="25"/>
      <c r="FK371" s="25"/>
      <c r="FL371" s="25"/>
      <c r="FM371" s="25"/>
      <c r="FN371" s="25"/>
      <c r="FO371" s="25"/>
      <c r="FP371" s="25"/>
      <c r="FQ371" s="25"/>
      <c r="FR371" s="25"/>
      <c r="FS371" s="25"/>
      <c r="FT371" s="25"/>
      <c r="FU371" s="25"/>
      <c r="FV371" s="25"/>
      <c r="FW371" s="25"/>
      <c r="FX371" s="25"/>
      <c r="FY371" s="25"/>
      <c r="FZ371" s="25"/>
      <c r="GA371" s="25"/>
      <c r="GB371" s="25"/>
      <c r="GC371" s="25"/>
      <c r="GD371" s="25"/>
      <c r="GE371" s="25"/>
      <c r="GF371" s="25"/>
      <c r="GG371" s="25"/>
      <c r="GH371" s="25"/>
      <c r="GI371" s="25"/>
      <c r="GJ371" s="25"/>
      <c r="GK371" s="25"/>
      <c r="GL371" s="25"/>
      <c r="GM371" s="25"/>
      <c r="GN371" s="25"/>
      <c r="GO371" s="25"/>
      <c r="GP371" s="25"/>
      <c r="GQ371" s="25"/>
      <c r="GR371" s="25"/>
      <c r="GS371" s="25"/>
    </row>
    <row r="372">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c r="CC372" s="25"/>
      <c r="CD372" s="25"/>
      <c r="CE372" s="25"/>
      <c r="CF372" s="25"/>
      <c r="CG372" s="25"/>
      <c r="CH372" s="25"/>
      <c r="CI372" s="25"/>
      <c r="CJ372" s="25"/>
      <c r="CK372" s="25"/>
      <c r="CL372" s="25"/>
      <c r="CM372" s="25"/>
      <c r="CN372" s="25"/>
      <c r="CO372" s="25"/>
      <c r="CP372" s="25"/>
      <c r="CQ372" s="25"/>
      <c r="CR372" s="25"/>
      <c r="CS372" s="25"/>
      <c r="CT372" s="25"/>
      <c r="CU372" s="25"/>
      <c r="CV372" s="25"/>
      <c r="CW372" s="25"/>
      <c r="CX372" s="25"/>
      <c r="CY372" s="25"/>
      <c r="EW372" s="25"/>
      <c r="EX372" s="25"/>
      <c r="EY372" s="25"/>
      <c r="EZ372" s="25"/>
      <c r="FA372" s="25"/>
      <c r="FB372" s="25"/>
      <c r="FC372" s="25"/>
      <c r="FD372" s="25"/>
      <c r="FE372" s="25"/>
      <c r="FF372" s="25"/>
      <c r="FG372" s="25"/>
      <c r="FH372" s="25"/>
      <c r="FI372" s="25"/>
      <c r="FJ372" s="25"/>
      <c r="FK372" s="25"/>
      <c r="FL372" s="25"/>
      <c r="FM372" s="25"/>
      <c r="FN372" s="25"/>
      <c r="FO372" s="25"/>
      <c r="FP372" s="25"/>
      <c r="FQ372" s="25"/>
      <c r="FR372" s="25"/>
      <c r="FS372" s="25"/>
      <c r="FT372" s="25"/>
      <c r="FU372" s="25"/>
      <c r="FV372" s="25"/>
      <c r="FW372" s="25"/>
      <c r="FX372" s="25"/>
      <c r="FY372" s="25"/>
      <c r="FZ372" s="25"/>
      <c r="GA372" s="25"/>
      <c r="GB372" s="25"/>
      <c r="GC372" s="25"/>
      <c r="GD372" s="25"/>
      <c r="GE372" s="25"/>
      <c r="GF372" s="25"/>
      <c r="GG372" s="25"/>
      <c r="GH372" s="25"/>
      <c r="GI372" s="25"/>
      <c r="GJ372" s="25"/>
      <c r="GK372" s="25"/>
      <c r="GL372" s="25"/>
      <c r="GM372" s="25"/>
      <c r="GN372" s="25"/>
      <c r="GO372" s="25"/>
      <c r="GP372" s="25"/>
      <c r="GQ372" s="25"/>
      <c r="GR372" s="25"/>
      <c r="GS372" s="25"/>
    </row>
    <row r="373">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c r="CC373" s="25"/>
      <c r="CD373" s="25"/>
      <c r="CE373" s="25"/>
      <c r="CF373" s="25"/>
      <c r="CG373" s="25"/>
      <c r="CH373" s="25"/>
      <c r="CI373" s="25"/>
      <c r="CJ373" s="25"/>
      <c r="CK373" s="25"/>
      <c r="CL373" s="25"/>
      <c r="CM373" s="25"/>
      <c r="CN373" s="25"/>
      <c r="CO373" s="25"/>
      <c r="CP373" s="25"/>
      <c r="CQ373" s="25"/>
      <c r="CR373" s="25"/>
      <c r="CS373" s="25"/>
      <c r="CT373" s="25"/>
      <c r="CU373" s="25"/>
      <c r="CV373" s="25"/>
      <c r="CW373" s="25"/>
      <c r="CX373" s="25"/>
      <c r="CY373" s="25"/>
      <c r="EW373" s="25"/>
      <c r="EX373" s="25"/>
      <c r="EY373" s="25"/>
      <c r="EZ373" s="25"/>
      <c r="FA373" s="25"/>
      <c r="FB373" s="25"/>
      <c r="FC373" s="25"/>
      <c r="FD373" s="25"/>
      <c r="FE373" s="25"/>
      <c r="FF373" s="25"/>
      <c r="FG373" s="25"/>
      <c r="FH373" s="25"/>
      <c r="FI373" s="25"/>
      <c r="FJ373" s="25"/>
      <c r="FK373" s="25"/>
      <c r="FL373" s="25"/>
      <c r="FM373" s="25"/>
      <c r="FN373" s="25"/>
      <c r="FO373" s="25"/>
      <c r="FP373" s="25"/>
      <c r="FQ373" s="25"/>
      <c r="FR373" s="25"/>
      <c r="FS373" s="25"/>
      <c r="FT373" s="25"/>
      <c r="FU373" s="25"/>
      <c r="FV373" s="25"/>
      <c r="FW373" s="25"/>
      <c r="FX373" s="25"/>
      <c r="FY373" s="25"/>
      <c r="FZ373" s="25"/>
      <c r="GA373" s="25"/>
      <c r="GB373" s="25"/>
      <c r="GC373" s="25"/>
      <c r="GD373" s="25"/>
      <c r="GE373" s="25"/>
      <c r="GF373" s="25"/>
      <c r="GG373" s="25"/>
      <c r="GH373" s="25"/>
      <c r="GI373" s="25"/>
      <c r="GJ373" s="25"/>
      <c r="GK373" s="25"/>
      <c r="GL373" s="25"/>
      <c r="GM373" s="25"/>
      <c r="GN373" s="25"/>
      <c r="GO373" s="25"/>
      <c r="GP373" s="25"/>
      <c r="GQ373" s="25"/>
      <c r="GR373" s="25"/>
      <c r="GS373" s="25"/>
    </row>
    <row r="374">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c r="CC374" s="25"/>
      <c r="CD374" s="25"/>
      <c r="CE374" s="25"/>
      <c r="CF374" s="25"/>
      <c r="CG374" s="25"/>
      <c r="CH374" s="25"/>
      <c r="CI374" s="25"/>
      <c r="CJ374" s="25"/>
      <c r="CK374" s="25"/>
      <c r="CL374" s="25"/>
      <c r="CM374" s="25"/>
      <c r="CN374" s="25"/>
      <c r="CO374" s="25"/>
      <c r="CP374" s="25"/>
      <c r="CQ374" s="25"/>
      <c r="CR374" s="25"/>
      <c r="CS374" s="25"/>
      <c r="CT374" s="25"/>
      <c r="CU374" s="25"/>
      <c r="CV374" s="25"/>
      <c r="CW374" s="25"/>
      <c r="CX374" s="25"/>
      <c r="CY374" s="25"/>
      <c r="EW374" s="25"/>
      <c r="EX374" s="25"/>
      <c r="EY374" s="25"/>
      <c r="EZ374" s="25"/>
      <c r="FA374" s="25"/>
      <c r="FB374" s="25"/>
      <c r="FC374" s="25"/>
      <c r="FD374" s="25"/>
      <c r="FE374" s="25"/>
      <c r="FF374" s="25"/>
      <c r="FG374" s="25"/>
      <c r="FH374" s="25"/>
      <c r="FI374" s="25"/>
      <c r="FJ374" s="25"/>
      <c r="FK374" s="25"/>
      <c r="FL374" s="25"/>
      <c r="FM374" s="25"/>
      <c r="FN374" s="25"/>
      <c r="FO374" s="25"/>
      <c r="FP374" s="25"/>
      <c r="FQ374" s="25"/>
      <c r="FR374" s="25"/>
      <c r="FS374" s="25"/>
      <c r="FT374" s="25"/>
      <c r="FU374" s="25"/>
      <c r="FV374" s="25"/>
      <c r="FW374" s="25"/>
      <c r="FX374" s="25"/>
      <c r="FY374" s="25"/>
      <c r="FZ374" s="25"/>
      <c r="GA374" s="25"/>
      <c r="GB374" s="25"/>
      <c r="GC374" s="25"/>
      <c r="GD374" s="25"/>
      <c r="GE374" s="25"/>
      <c r="GF374" s="25"/>
      <c r="GG374" s="25"/>
      <c r="GH374" s="25"/>
      <c r="GI374" s="25"/>
      <c r="GJ374" s="25"/>
      <c r="GK374" s="25"/>
      <c r="GL374" s="25"/>
      <c r="GM374" s="25"/>
      <c r="GN374" s="25"/>
      <c r="GO374" s="25"/>
      <c r="GP374" s="25"/>
      <c r="GQ374" s="25"/>
      <c r="GR374" s="25"/>
      <c r="GS374" s="25"/>
    </row>
    <row r="37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c r="CC375" s="25"/>
      <c r="CD375" s="25"/>
      <c r="CE375" s="25"/>
      <c r="CF375" s="25"/>
      <c r="CG375" s="25"/>
      <c r="CH375" s="25"/>
      <c r="CI375" s="25"/>
      <c r="CJ375" s="25"/>
      <c r="CK375" s="25"/>
      <c r="CL375" s="25"/>
      <c r="CM375" s="25"/>
      <c r="CN375" s="25"/>
      <c r="CO375" s="25"/>
      <c r="CP375" s="25"/>
      <c r="CQ375" s="25"/>
      <c r="CR375" s="25"/>
      <c r="CS375" s="25"/>
      <c r="CT375" s="25"/>
      <c r="CU375" s="25"/>
      <c r="CV375" s="25"/>
      <c r="CW375" s="25"/>
      <c r="CX375" s="25"/>
      <c r="CY375" s="25"/>
      <c r="EW375" s="25"/>
      <c r="EX375" s="25"/>
      <c r="EY375" s="25"/>
      <c r="EZ375" s="25"/>
      <c r="FA375" s="25"/>
      <c r="FB375" s="25"/>
      <c r="FC375" s="25"/>
      <c r="FD375" s="25"/>
      <c r="FE375" s="25"/>
      <c r="FF375" s="25"/>
      <c r="FG375" s="25"/>
      <c r="FH375" s="25"/>
      <c r="FI375" s="25"/>
      <c r="FJ375" s="25"/>
      <c r="FK375" s="25"/>
      <c r="FL375" s="25"/>
      <c r="FM375" s="25"/>
      <c r="FN375" s="25"/>
      <c r="FO375" s="25"/>
      <c r="FP375" s="25"/>
      <c r="FQ375" s="25"/>
      <c r="FR375" s="25"/>
      <c r="FS375" s="25"/>
      <c r="FT375" s="25"/>
      <c r="FU375" s="25"/>
      <c r="FV375" s="25"/>
      <c r="FW375" s="25"/>
      <c r="FX375" s="25"/>
      <c r="FY375" s="25"/>
      <c r="FZ375" s="25"/>
      <c r="GA375" s="25"/>
      <c r="GB375" s="25"/>
      <c r="GC375" s="25"/>
      <c r="GD375" s="25"/>
      <c r="GE375" s="25"/>
      <c r="GF375" s="25"/>
      <c r="GG375" s="25"/>
      <c r="GH375" s="25"/>
      <c r="GI375" s="25"/>
      <c r="GJ375" s="25"/>
      <c r="GK375" s="25"/>
      <c r="GL375" s="25"/>
      <c r="GM375" s="25"/>
      <c r="GN375" s="25"/>
      <c r="GO375" s="25"/>
      <c r="GP375" s="25"/>
      <c r="GQ375" s="25"/>
      <c r="GR375" s="25"/>
      <c r="GS375" s="25"/>
    </row>
    <row r="376">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c r="CC376" s="25"/>
      <c r="CD376" s="25"/>
      <c r="CE376" s="25"/>
      <c r="CF376" s="25"/>
      <c r="CG376" s="25"/>
      <c r="CH376" s="25"/>
      <c r="CI376" s="25"/>
      <c r="CJ376" s="25"/>
      <c r="CK376" s="25"/>
      <c r="CL376" s="25"/>
      <c r="CM376" s="25"/>
      <c r="CN376" s="25"/>
      <c r="CO376" s="25"/>
      <c r="CP376" s="25"/>
      <c r="CQ376" s="25"/>
      <c r="CR376" s="25"/>
      <c r="CS376" s="25"/>
      <c r="CT376" s="25"/>
      <c r="CU376" s="25"/>
      <c r="CV376" s="25"/>
      <c r="CW376" s="25"/>
      <c r="CX376" s="25"/>
      <c r="CY376" s="25"/>
      <c r="EW376" s="25"/>
      <c r="EX376" s="25"/>
      <c r="EY376" s="25"/>
      <c r="EZ376" s="25"/>
      <c r="FA376" s="25"/>
      <c r="FB376" s="25"/>
      <c r="FC376" s="25"/>
      <c r="FD376" s="25"/>
      <c r="FE376" s="25"/>
      <c r="FF376" s="25"/>
      <c r="FG376" s="25"/>
      <c r="FH376" s="25"/>
      <c r="FI376" s="25"/>
      <c r="FJ376" s="25"/>
      <c r="FK376" s="25"/>
      <c r="FL376" s="25"/>
      <c r="FM376" s="25"/>
      <c r="FN376" s="25"/>
      <c r="FO376" s="25"/>
      <c r="FP376" s="25"/>
      <c r="FQ376" s="25"/>
      <c r="FR376" s="25"/>
      <c r="FS376" s="25"/>
      <c r="FT376" s="25"/>
      <c r="FU376" s="25"/>
      <c r="FV376" s="25"/>
      <c r="FW376" s="25"/>
      <c r="FX376" s="25"/>
      <c r="FY376" s="25"/>
      <c r="FZ376" s="25"/>
      <c r="GA376" s="25"/>
      <c r="GB376" s="25"/>
      <c r="GC376" s="25"/>
      <c r="GD376" s="25"/>
      <c r="GE376" s="25"/>
      <c r="GF376" s="25"/>
      <c r="GG376" s="25"/>
      <c r="GH376" s="25"/>
      <c r="GI376" s="25"/>
      <c r="GJ376" s="25"/>
      <c r="GK376" s="25"/>
      <c r="GL376" s="25"/>
      <c r="GM376" s="25"/>
      <c r="GN376" s="25"/>
      <c r="GO376" s="25"/>
      <c r="GP376" s="25"/>
      <c r="GQ376" s="25"/>
      <c r="GR376" s="25"/>
      <c r="GS376" s="25"/>
    </row>
    <row r="377">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c r="CC377" s="25"/>
      <c r="CD377" s="25"/>
      <c r="CE377" s="25"/>
      <c r="CF377" s="25"/>
      <c r="CG377" s="25"/>
      <c r="CH377" s="25"/>
      <c r="CI377" s="25"/>
      <c r="CJ377" s="25"/>
      <c r="CK377" s="25"/>
      <c r="CL377" s="25"/>
      <c r="CM377" s="25"/>
      <c r="CN377" s="25"/>
      <c r="CO377" s="25"/>
      <c r="CP377" s="25"/>
      <c r="CQ377" s="25"/>
      <c r="CR377" s="25"/>
      <c r="CS377" s="25"/>
      <c r="CT377" s="25"/>
      <c r="CU377" s="25"/>
      <c r="CV377" s="25"/>
      <c r="CW377" s="25"/>
      <c r="CX377" s="25"/>
      <c r="CY377" s="25"/>
      <c r="EW377" s="25"/>
      <c r="EX377" s="25"/>
      <c r="EY377" s="25"/>
      <c r="EZ377" s="25"/>
      <c r="FA377" s="25"/>
      <c r="FB377" s="25"/>
      <c r="FC377" s="25"/>
      <c r="FD377" s="25"/>
      <c r="FE377" s="25"/>
      <c r="FF377" s="25"/>
      <c r="FG377" s="25"/>
      <c r="FH377" s="25"/>
      <c r="FI377" s="25"/>
      <c r="FJ377" s="25"/>
      <c r="FK377" s="25"/>
      <c r="FL377" s="25"/>
      <c r="FM377" s="25"/>
      <c r="FN377" s="25"/>
      <c r="FO377" s="25"/>
      <c r="FP377" s="25"/>
      <c r="FQ377" s="25"/>
      <c r="FR377" s="25"/>
      <c r="FS377" s="25"/>
      <c r="FT377" s="25"/>
      <c r="FU377" s="25"/>
      <c r="FV377" s="25"/>
      <c r="FW377" s="25"/>
      <c r="FX377" s="25"/>
      <c r="FY377" s="25"/>
      <c r="FZ377" s="25"/>
      <c r="GA377" s="25"/>
      <c r="GB377" s="25"/>
      <c r="GC377" s="25"/>
      <c r="GD377" s="25"/>
      <c r="GE377" s="25"/>
      <c r="GF377" s="25"/>
      <c r="GG377" s="25"/>
      <c r="GH377" s="25"/>
      <c r="GI377" s="25"/>
      <c r="GJ377" s="25"/>
      <c r="GK377" s="25"/>
      <c r="GL377" s="25"/>
      <c r="GM377" s="25"/>
      <c r="GN377" s="25"/>
      <c r="GO377" s="25"/>
      <c r="GP377" s="25"/>
      <c r="GQ377" s="25"/>
      <c r="GR377" s="25"/>
      <c r="GS377" s="25"/>
    </row>
    <row r="378">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c r="CC378" s="25"/>
      <c r="CD378" s="25"/>
      <c r="CE378" s="25"/>
      <c r="CF378" s="25"/>
      <c r="CG378" s="25"/>
      <c r="CH378" s="25"/>
      <c r="CI378" s="25"/>
      <c r="CJ378" s="25"/>
      <c r="CK378" s="25"/>
      <c r="CL378" s="25"/>
      <c r="CM378" s="25"/>
      <c r="CN378" s="25"/>
      <c r="CO378" s="25"/>
      <c r="CP378" s="25"/>
      <c r="CQ378" s="25"/>
      <c r="CR378" s="25"/>
      <c r="CS378" s="25"/>
      <c r="CT378" s="25"/>
      <c r="CU378" s="25"/>
      <c r="CV378" s="25"/>
      <c r="CW378" s="25"/>
      <c r="CX378" s="25"/>
      <c r="CY378" s="25"/>
      <c r="EW378" s="25"/>
      <c r="EX378" s="25"/>
      <c r="EY378" s="25"/>
      <c r="EZ378" s="25"/>
      <c r="FA378" s="25"/>
      <c r="FB378" s="25"/>
      <c r="FC378" s="25"/>
      <c r="FD378" s="25"/>
      <c r="FE378" s="25"/>
      <c r="FF378" s="25"/>
      <c r="FG378" s="25"/>
      <c r="FH378" s="25"/>
      <c r="FI378" s="25"/>
      <c r="FJ378" s="25"/>
      <c r="FK378" s="25"/>
      <c r="FL378" s="25"/>
      <c r="FM378" s="25"/>
      <c r="FN378" s="25"/>
      <c r="FO378" s="25"/>
      <c r="FP378" s="25"/>
      <c r="FQ378" s="25"/>
      <c r="FR378" s="25"/>
      <c r="FS378" s="25"/>
      <c r="FT378" s="25"/>
      <c r="FU378" s="25"/>
      <c r="FV378" s="25"/>
      <c r="FW378" s="25"/>
      <c r="FX378" s="25"/>
      <c r="FY378" s="25"/>
      <c r="FZ378" s="25"/>
      <c r="GA378" s="25"/>
      <c r="GB378" s="25"/>
      <c r="GC378" s="25"/>
      <c r="GD378" s="25"/>
      <c r="GE378" s="25"/>
      <c r="GF378" s="25"/>
      <c r="GG378" s="25"/>
      <c r="GH378" s="25"/>
      <c r="GI378" s="25"/>
      <c r="GJ378" s="25"/>
      <c r="GK378" s="25"/>
      <c r="GL378" s="25"/>
      <c r="GM378" s="25"/>
      <c r="GN378" s="25"/>
      <c r="GO378" s="25"/>
      <c r="GP378" s="25"/>
      <c r="GQ378" s="25"/>
      <c r="GR378" s="25"/>
      <c r="GS378" s="25"/>
    </row>
    <row r="379">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c r="CC379" s="25"/>
      <c r="CD379" s="25"/>
      <c r="CE379" s="25"/>
      <c r="CF379" s="25"/>
      <c r="CG379" s="25"/>
      <c r="CH379" s="25"/>
      <c r="CI379" s="25"/>
      <c r="CJ379" s="25"/>
      <c r="CK379" s="25"/>
      <c r="CL379" s="25"/>
      <c r="CM379" s="25"/>
      <c r="CN379" s="25"/>
      <c r="CO379" s="25"/>
      <c r="CP379" s="25"/>
      <c r="CQ379" s="25"/>
      <c r="CR379" s="25"/>
      <c r="CS379" s="25"/>
      <c r="CT379" s="25"/>
      <c r="CU379" s="25"/>
      <c r="CV379" s="25"/>
      <c r="CW379" s="25"/>
      <c r="CX379" s="25"/>
      <c r="CY379" s="25"/>
      <c r="EW379" s="25"/>
      <c r="EX379" s="25"/>
      <c r="EY379" s="25"/>
      <c r="EZ379" s="25"/>
      <c r="FA379" s="25"/>
      <c r="FB379" s="25"/>
      <c r="FC379" s="25"/>
      <c r="FD379" s="25"/>
      <c r="FE379" s="25"/>
      <c r="FF379" s="25"/>
      <c r="FG379" s="25"/>
      <c r="FH379" s="25"/>
      <c r="FI379" s="25"/>
      <c r="FJ379" s="25"/>
      <c r="FK379" s="25"/>
      <c r="FL379" s="25"/>
      <c r="FM379" s="25"/>
      <c r="FN379" s="25"/>
      <c r="FO379" s="25"/>
      <c r="FP379" s="25"/>
      <c r="FQ379" s="25"/>
      <c r="FR379" s="25"/>
      <c r="FS379" s="25"/>
      <c r="FT379" s="25"/>
      <c r="FU379" s="25"/>
      <c r="FV379" s="25"/>
      <c r="FW379" s="25"/>
      <c r="FX379" s="25"/>
      <c r="FY379" s="25"/>
      <c r="FZ379" s="25"/>
      <c r="GA379" s="25"/>
      <c r="GB379" s="25"/>
      <c r="GC379" s="25"/>
      <c r="GD379" s="25"/>
      <c r="GE379" s="25"/>
      <c r="GF379" s="25"/>
      <c r="GG379" s="25"/>
      <c r="GH379" s="25"/>
      <c r="GI379" s="25"/>
      <c r="GJ379" s="25"/>
      <c r="GK379" s="25"/>
      <c r="GL379" s="25"/>
      <c r="GM379" s="25"/>
      <c r="GN379" s="25"/>
      <c r="GO379" s="25"/>
      <c r="GP379" s="25"/>
      <c r="GQ379" s="25"/>
      <c r="GR379" s="25"/>
      <c r="GS379" s="25"/>
    </row>
    <row r="380">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c r="CC380" s="25"/>
      <c r="CD380" s="25"/>
      <c r="CE380" s="25"/>
      <c r="CF380" s="25"/>
      <c r="CG380" s="25"/>
      <c r="CH380" s="25"/>
      <c r="CI380" s="25"/>
      <c r="CJ380" s="25"/>
      <c r="CK380" s="25"/>
      <c r="CL380" s="25"/>
      <c r="CM380" s="25"/>
      <c r="CN380" s="25"/>
      <c r="CO380" s="25"/>
      <c r="CP380" s="25"/>
      <c r="CQ380" s="25"/>
      <c r="CR380" s="25"/>
      <c r="CS380" s="25"/>
      <c r="CT380" s="25"/>
      <c r="CU380" s="25"/>
      <c r="CV380" s="25"/>
      <c r="CW380" s="25"/>
      <c r="CX380" s="25"/>
      <c r="CY380" s="25"/>
      <c r="EW380" s="25"/>
      <c r="EX380" s="25"/>
      <c r="EY380" s="25"/>
      <c r="EZ380" s="25"/>
      <c r="FA380" s="25"/>
      <c r="FB380" s="25"/>
      <c r="FC380" s="25"/>
      <c r="FD380" s="25"/>
      <c r="FE380" s="25"/>
      <c r="FF380" s="25"/>
      <c r="FG380" s="25"/>
      <c r="FH380" s="25"/>
      <c r="FI380" s="25"/>
      <c r="FJ380" s="25"/>
      <c r="FK380" s="25"/>
      <c r="FL380" s="25"/>
      <c r="FM380" s="25"/>
      <c r="FN380" s="25"/>
      <c r="FO380" s="25"/>
      <c r="FP380" s="25"/>
      <c r="FQ380" s="25"/>
      <c r="FR380" s="25"/>
      <c r="FS380" s="25"/>
      <c r="FT380" s="25"/>
      <c r="FU380" s="25"/>
      <c r="FV380" s="25"/>
      <c r="FW380" s="25"/>
      <c r="FX380" s="25"/>
      <c r="FY380" s="25"/>
      <c r="FZ380" s="25"/>
      <c r="GA380" s="25"/>
      <c r="GB380" s="25"/>
      <c r="GC380" s="25"/>
      <c r="GD380" s="25"/>
      <c r="GE380" s="25"/>
      <c r="GF380" s="25"/>
      <c r="GG380" s="25"/>
      <c r="GH380" s="25"/>
      <c r="GI380" s="25"/>
      <c r="GJ380" s="25"/>
      <c r="GK380" s="25"/>
      <c r="GL380" s="25"/>
      <c r="GM380" s="25"/>
      <c r="GN380" s="25"/>
      <c r="GO380" s="25"/>
      <c r="GP380" s="25"/>
      <c r="GQ380" s="25"/>
      <c r="GR380" s="25"/>
      <c r="GS380" s="25"/>
    </row>
    <row r="381">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c r="CC381" s="25"/>
      <c r="CD381" s="25"/>
      <c r="CE381" s="25"/>
      <c r="CF381" s="25"/>
      <c r="CG381" s="25"/>
      <c r="CH381" s="25"/>
      <c r="CI381" s="25"/>
      <c r="CJ381" s="25"/>
      <c r="CK381" s="25"/>
      <c r="CL381" s="25"/>
      <c r="CM381" s="25"/>
      <c r="CN381" s="25"/>
      <c r="CO381" s="25"/>
      <c r="CP381" s="25"/>
      <c r="CQ381" s="25"/>
      <c r="CR381" s="25"/>
      <c r="CS381" s="25"/>
      <c r="CT381" s="25"/>
      <c r="CU381" s="25"/>
      <c r="CV381" s="25"/>
      <c r="CW381" s="25"/>
      <c r="CX381" s="25"/>
      <c r="CY381" s="25"/>
      <c r="EW381" s="25"/>
      <c r="EX381" s="25"/>
      <c r="EY381" s="25"/>
      <c r="EZ381" s="25"/>
      <c r="FA381" s="25"/>
      <c r="FB381" s="25"/>
      <c r="FC381" s="25"/>
      <c r="FD381" s="25"/>
      <c r="FE381" s="25"/>
      <c r="FF381" s="25"/>
      <c r="FG381" s="25"/>
      <c r="FH381" s="25"/>
      <c r="FI381" s="25"/>
      <c r="FJ381" s="25"/>
      <c r="FK381" s="25"/>
      <c r="FL381" s="25"/>
      <c r="FM381" s="25"/>
      <c r="FN381" s="25"/>
      <c r="FO381" s="25"/>
      <c r="FP381" s="25"/>
      <c r="FQ381" s="25"/>
      <c r="FR381" s="25"/>
      <c r="FS381" s="25"/>
      <c r="FT381" s="25"/>
      <c r="FU381" s="25"/>
      <c r="FV381" s="25"/>
      <c r="FW381" s="25"/>
      <c r="FX381" s="25"/>
      <c r="FY381" s="25"/>
      <c r="FZ381" s="25"/>
      <c r="GA381" s="25"/>
      <c r="GB381" s="25"/>
      <c r="GC381" s="25"/>
      <c r="GD381" s="25"/>
      <c r="GE381" s="25"/>
      <c r="GF381" s="25"/>
      <c r="GG381" s="25"/>
      <c r="GH381" s="25"/>
      <c r="GI381" s="25"/>
      <c r="GJ381" s="25"/>
      <c r="GK381" s="25"/>
      <c r="GL381" s="25"/>
      <c r="GM381" s="25"/>
      <c r="GN381" s="25"/>
      <c r="GO381" s="25"/>
      <c r="GP381" s="25"/>
      <c r="GQ381" s="25"/>
      <c r="GR381" s="25"/>
      <c r="GS381" s="25"/>
    </row>
    <row r="382">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c r="CC382" s="25"/>
      <c r="CD382" s="25"/>
      <c r="CE382" s="25"/>
      <c r="CF382" s="25"/>
      <c r="CG382" s="25"/>
      <c r="CH382" s="25"/>
      <c r="CI382" s="25"/>
      <c r="CJ382" s="25"/>
      <c r="CK382" s="25"/>
      <c r="CL382" s="25"/>
      <c r="CM382" s="25"/>
      <c r="CN382" s="25"/>
      <c r="CO382" s="25"/>
      <c r="CP382" s="25"/>
      <c r="CQ382" s="25"/>
      <c r="CR382" s="25"/>
      <c r="CS382" s="25"/>
      <c r="CT382" s="25"/>
      <c r="CU382" s="25"/>
      <c r="CV382" s="25"/>
      <c r="CW382" s="25"/>
      <c r="CX382" s="25"/>
      <c r="CY382" s="25"/>
      <c r="EW382" s="25"/>
      <c r="EX382" s="25"/>
      <c r="EY382" s="25"/>
      <c r="EZ382" s="25"/>
      <c r="FA382" s="25"/>
      <c r="FB382" s="25"/>
      <c r="FC382" s="25"/>
      <c r="FD382" s="25"/>
      <c r="FE382" s="25"/>
      <c r="FF382" s="25"/>
      <c r="FG382" s="25"/>
      <c r="FH382" s="25"/>
      <c r="FI382" s="25"/>
      <c r="FJ382" s="25"/>
      <c r="FK382" s="25"/>
      <c r="FL382" s="25"/>
      <c r="FM382" s="25"/>
      <c r="FN382" s="25"/>
      <c r="FO382" s="25"/>
      <c r="FP382" s="25"/>
      <c r="FQ382" s="25"/>
      <c r="FR382" s="25"/>
      <c r="FS382" s="25"/>
      <c r="FT382" s="25"/>
      <c r="FU382" s="25"/>
      <c r="FV382" s="25"/>
      <c r="FW382" s="25"/>
      <c r="FX382" s="25"/>
      <c r="FY382" s="25"/>
      <c r="FZ382" s="25"/>
      <c r="GA382" s="25"/>
      <c r="GB382" s="25"/>
      <c r="GC382" s="25"/>
      <c r="GD382" s="25"/>
      <c r="GE382" s="25"/>
      <c r="GF382" s="25"/>
      <c r="GG382" s="25"/>
      <c r="GH382" s="25"/>
      <c r="GI382" s="25"/>
      <c r="GJ382" s="25"/>
      <c r="GK382" s="25"/>
      <c r="GL382" s="25"/>
      <c r="GM382" s="25"/>
      <c r="GN382" s="25"/>
      <c r="GO382" s="25"/>
      <c r="GP382" s="25"/>
      <c r="GQ382" s="25"/>
      <c r="GR382" s="25"/>
      <c r="GS382" s="25"/>
    </row>
    <row r="383">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c r="CC383" s="25"/>
      <c r="CD383" s="25"/>
      <c r="CE383" s="25"/>
      <c r="CF383" s="25"/>
      <c r="CG383" s="25"/>
      <c r="CH383" s="25"/>
      <c r="CI383" s="25"/>
      <c r="CJ383" s="25"/>
      <c r="CK383" s="25"/>
      <c r="CL383" s="25"/>
      <c r="CM383" s="25"/>
      <c r="CN383" s="25"/>
      <c r="CO383" s="25"/>
      <c r="CP383" s="25"/>
      <c r="CQ383" s="25"/>
      <c r="CR383" s="25"/>
      <c r="CS383" s="25"/>
      <c r="CT383" s="25"/>
      <c r="CU383" s="25"/>
      <c r="CV383" s="25"/>
      <c r="CW383" s="25"/>
      <c r="CX383" s="25"/>
      <c r="CY383" s="25"/>
      <c r="EW383" s="25"/>
      <c r="EX383" s="25"/>
      <c r="EY383" s="25"/>
      <c r="EZ383" s="25"/>
      <c r="FA383" s="25"/>
      <c r="FB383" s="25"/>
      <c r="FC383" s="25"/>
      <c r="FD383" s="25"/>
      <c r="FE383" s="25"/>
      <c r="FF383" s="25"/>
      <c r="FG383" s="25"/>
      <c r="FH383" s="25"/>
      <c r="FI383" s="25"/>
      <c r="FJ383" s="25"/>
      <c r="FK383" s="25"/>
      <c r="FL383" s="25"/>
      <c r="FM383" s="25"/>
      <c r="FN383" s="25"/>
      <c r="FO383" s="25"/>
      <c r="FP383" s="25"/>
      <c r="FQ383" s="25"/>
      <c r="FR383" s="25"/>
      <c r="FS383" s="25"/>
      <c r="FT383" s="25"/>
      <c r="FU383" s="25"/>
      <c r="FV383" s="25"/>
      <c r="FW383" s="25"/>
      <c r="FX383" s="25"/>
      <c r="FY383" s="25"/>
      <c r="FZ383" s="25"/>
      <c r="GA383" s="25"/>
      <c r="GB383" s="25"/>
      <c r="GC383" s="25"/>
      <c r="GD383" s="25"/>
      <c r="GE383" s="25"/>
      <c r="GF383" s="25"/>
      <c r="GG383" s="25"/>
      <c r="GH383" s="25"/>
      <c r="GI383" s="25"/>
      <c r="GJ383" s="25"/>
      <c r="GK383" s="25"/>
      <c r="GL383" s="25"/>
      <c r="GM383" s="25"/>
      <c r="GN383" s="25"/>
      <c r="GO383" s="25"/>
      <c r="GP383" s="25"/>
      <c r="GQ383" s="25"/>
      <c r="GR383" s="25"/>
      <c r="GS383" s="25"/>
    </row>
    <row r="384">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c r="CC384" s="25"/>
      <c r="CD384" s="25"/>
      <c r="CE384" s="25"/>
      <c r="CF384" s="25"/>
      <c r="CG384" s="25"/>
      <c r="CH384" s="25"/>
      <c r="CI384" s="25"/>
      <c r="CJ384" s="25"/>
      <c r="CK384" s="25"/>
      <c r="CL384" s="25"/>
      <c r="CM384" s="25"/>
      <c r="CN384" s="25"/>
      <c r="CO384" s="25"/>
      <c r="CP384" s="25"/>
      <c r="CQ384" s="25"/>
      <c r="CR384" s="25"/>
      <c r="CS384" s="25"/>
      <c r="CT384" s="25"/>
      <c r="CU384" s="25"/>
      <c r="CV384" s="25"/>
      <c r="CW384" s="25"/>
      <c r="CX384" s="25"/>
      <c r="CY384" s="25"/>
      <c r="EW384" s="25"/>
      <c r="EX384" s="25"/>
      <c r="EY384" s="25"/>
      <c r="EZ384" s="25"/>
      <c r="FA384" s="25"/>
      <c r="FB384" s="25"/>
      <c r="FC384" s="25"/>
      <c r="FD384" s="25"/>
      <c r="FE384" s="25"/>
      <c r="FF384" s="25"/>
      <c r="FG384" s="25"/>
      <c r="FH384" s="25"/>
      <c r="FI384" s="25"/>
      <c r="FJ384" s="25"/>
      <c r="FK384" s="25"/>
      <c r="FL384" s="25"/>
      <c r="FM384" s="25"/>
      <c r="FN384" s="25"/>
      <c r="FO384" s="25"/>
      <c r="FP384" s="25"/>
      <c r="FQ384" s="25"/>
      <c r="FR384" s="25"/>
      <c r="FS384" s="25"/>
      <c r="FT384" s="25"/>
      <c r="FU384" s="25"/>
      <c r="FV384" s="25"/>
      <c r="FW384" s="25"/>
      <c r="FX384" s="25"/>
      <c r="FY384" s="25"/>
      <c r="FZ384" s="25"/>
      <c r="GA384" s="25"/>
      <c r="GB384" s="25"/>
      <c r="GC384" s="25"/>
      <c r="GD384" s="25"/>
      <c r="GE384" s="25"/>
      <c r="GF384" s="25"/>
      <c r="GG384" s="25"/>
      <c r="GH384" s="25"/>
      <c r="GI384" s="25"/>
      <c r="GJ384" s="25"/>
      <c r="GK384" s="25"/>
      <c r="GL384" s="25"/>
      <c r="GM384" s="25"/>
      <c r="GN384" s="25"/>
      <c r="GO384" s="25"/>
      <c r="GP384" s="25"/>
      <c r="GQ384" s="25"/>
      <c r="GR384" s="25"/>
      <c r="GS384" s="25"/>
    </row>
    <row r="38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c r="CC385" s="25"/>
      <c r="CD385" s="25"/>
      <c r="CE385" s="25"/>
      <c r="CF385" s="25"/>
      <c r="CG385" s="25"/>
      <c r="CH385" s="25"/>
      <c r="CI385" s="25"/>
      <c r="CJ385" s="25"/>
      <c r="CK385" s="25"/>
      <c r="CL385" s="25"/>
      <c r="CM385" s="25"/>
      <c r="CN385" s="25"/>
      <c r="CO385" s="25"/>
      <c r="CP385" s="25"/>
      <c r="CQ385" s="25"/>
      <c r="CR385" s="25"/>
      <c r="CS385" s="25"/>
      <c r="CT385" s="25"/>
      <c r="CU385" s="25"/>
      <c r="CV385" s="25"/>
      <c r="CW385" s="25"/>
      <c r="CX385" s="25"/>
      <c r="CY385" s="25"/>
      <c r="EW385" s="25"/>
      <c r="EX385" s="25"/>
      <c r="EY385" s="25"/>
      <c r="EZ385" s="25"/>
      <c r="FA385" s="25"/>
      <c r="FB385" s="25"/>
      <c r="FC385" s="25"/>
      <c r="FD385" s="25"/>
      <c r="FE385" s="25"/>
      <c r="FF385" s="25"/>
      <c r="FG385" s="25"/>
      <c r="FH385" s="25"/>
      <c r="FI385" s="25"/>
      <c r="FJ385" s="25"/>
      <c r="FK385" s="25"/>
      <c r="FL385" s="25"/>
      <c r="FM385" s="25"/>
      <c r="FN385" s="25"/>
      <c r="FO385" s="25"/>
      <c r="FP385" s="25"/>
      <c r="FQ385" s="25"/>
      <c r="FR385" s="25"/>
      <c r="FS385" s="25"/>
      <c r="FT385" s="25"/>
      <c r="FU385" s="25"/>
      <c r="FV385" s="25"/>
      <c r="FW385" s="25"/>
      <c r="FX385" s="25"/>
      <c r="FY385" s="25"/>
      <c r="FZ385" s="25"/>
      <c r="GA385" s="25"/>
      <c r="GB385" s="25"/>
      <c r="GC385" s="25"/>
      <c r="GD385" s="25"/>
      <c r="GE385" s="25"/>
      <c r="GF385" s="25"/>
      <c r="GG385" s="25"/>
      <c r="GH385" s="25"/>
      <c r="GI385" s="25"/>
      <c r="GJ385" s="25"/>
      <c r="GK385" s="25"/>
      <c r="GL385" s="25"/>
      <c r="GM385" s="25"/>
      <c r="GN385" s="25"/>
      <c r="GO385" s="25"/>
      <c r="GP385" s="25"/>
      <c r="GQ385" s="25"/>
      <c r="GR385" s="25"/>
      <c r="GS385" s="25"/>
    </row>
    <row r="386">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c r="CC386" s="25"/>
      <c r="CD386" s="25"/>
      <c r="CE386" s="25"/>
      <c r="CF386" s="25"/>
      <c r="CG386" s="25"/>
      <c r="CH386" s="25"/>
      <c r="CI386" s="25"/>
      <c r="CJ386" s="25"/>
      <c r="CK386" s="25"/>
      <c r="CL386" s="25"/>
      <c r="CM386" s="25"/>
      <c r="CN386" s="25"/>
      <c r="CO386" s="25"/>
      <c r="CP386" s="25"/>
      <c r="CQ386" s="25"/>
      <c r="CR386" s="25"/>
      <c r="CS386" s="25"/>
      <c r="CT386" s="25"/>
      <c r="CU386" s="25"/>
      <c r="CV386" s="25"/>
      <c r="CW386" s="25"/>
      <c r="CX386" s="25"/>
      <c r="CY386" s="25"/>
      <c r="EW386" s="25"/>
      <c r="EX386" s="25"/>
      <c r="EY386" s="25"/>
      <c r="EZ386" s="25"/>
      <c r="FA386" s="25"/>
      <c r="FB386" s="25"/>
      <c r="FC386" s="25"/>
      <c r="FD386" s="25"/>
      <c r="FE386" s="25"/>
      <c r="FF386" s="25"/>
      <c r="FG386" s="25"/>
      <c r="FH386" s="25"/>
      <c r="FI386" s="25"/>
      <c r="FJ386" s="25"/>
      <c r="FK386" s="25"/>
      <c r="FL386" s="25"/>
      <c r="FM386" s="25"/>
      <c r="FN386" s="25"/>
      <c r="FO386" s="25"/>
      <c r="FP386" s="25"/>
      <c r="FQ386" s="25"/>
      <c r="FR386" s="25"/>
      <c r="FS386" s="25"/>
      <c r="FT386" s="25"/>
      <c r="FU386" s="25"/>
      <c r="FV386" s="25"/>
      <c r="FW386" s="25"/>
      <c r="FX386" s="25"/>
      <c r="FY386" s="25"/>
      <c r="FZ386" s="25"/>
      <c r="GA386" s="25"/>
      <c r="GB386" s="25"/>
      <c r="GC386" s="25"/>
      <c r="GD386" s="25"/>
      <c r="GE386" s="25"/>
      <c r="GF386" s="25"/>
      <c r="GG386" s="25"/>
      <c r="GH386" s="25"/>
      <c r="GI386" s="25"/>
      <c r="GJ386" s="25"/>
      <c r="GK386" s="25"/>
      <c r="GL386" s="25"/>
      <c r="GM386" s="25"/>
      <c r="GN386" s="25"/>
      <c r="GO386" s="25"/>
      <c r="GP386" s="25"/>
      <c r="GQ386" s="25"/>
      <c r="GR386" s="25"/>
      <c r="GS386" s="25"/>
    </row>
    <row r="387">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c r="CC387" s="25"/>
      <c r="CD387" s="25"/>
      <c r="CE387" s="25"/>
      <c r="CF387" s="25"/>
      <c r="CG387" s="25"/>
      <c r="CH387" s="25"/>
      <c r="CI387" s="25"/>
      <c r="CJ387" s="25"/>
      <c r="CK387" s="25"/>
      <c r="CL387" s="25"/>
      <c r="CM387" s="25"/>
      <c r="CN387" s="25"/>
      <c r="CO387" s="25"/>
      <c r="CP387" s="25"/>
      <c r="CQ387" s="25"/>
      <c r="CR387" s="25"/>
      <c r="CS387" s="25"/>
      <c r="CT387" s="25"/>
      <c r="CU387" s="25"/>
      <c r="CV387" s="25"/>
      <c r="CW387" s="25"/>
      <c r="CX387" s="25"/>
      <c r="CY387" s="25"/>
      <c r="EW387" s="25"/>
      <c r="EX387" s="25"/>
      <c r="EY387" s="25"/>
      <c r="EZ387" s="25"/>
      <c r="FA387" s="25"/>
      <c r="FB387" s="25"/>
      <c r="FC387" s="25"/>
      <c r="FD387" s="25"/>
      <c r="FE387" s="25"/>
      <c r="FF387" s="25"/>
      <c r="FG387" s="25"/>
      <c r="FH387" s="25"/>
      <c r="FI387" s="25"/>
      <c r="FJ387" s="25"/>
      <c r="FK387" s="25"/>
      <c r="FL387" s="25"/>
      <c r="FM387" s="25"/>
      <c r="FN387" s="25"/>
      <c r="FO387" s="25"/>
      <c r="FP387" s="25"/>
      <c r="FQ387" s="25"/>
      <c r="FR387" s="25"/>
      <c r="FS387" s="25"/>
      <c r="FT387" s="25"/>
      <c r="FU387" s="25"/>
      <c r="FV387" s="25"/>
      <c r="FW387" s="25"/>
      <c r="FX387" s="25"/>
      <c r="FY387" s="25"/>
      <c r="FZ387" s="25"/>
      <c r="GA387" s="25"/>
      <c r="GB387" s="25"/>
      <c r="GC387" s="25"/>
      <c r="GD387" s="25"/>
      <c r="GE387" s="25"/>
      <c r="GF387" s="25"/>
      <c r="GG387" s="25"/>
      <c r="GH387" s="25"/>
      <c r="GI387" s="25"/>
      <c r="GJ387" s="25"/>
      <c r="GK387" s="25"/>
      <c r="GL387" s="25"/>
      <c r="GM387" s="25"/>
      <c r="GN387" s="25"/>
      <c r="GO387" s="25"/>
      <c r="GP387" s="25"/>
      <c r="GQ387" s="25"/>
      <c r="GR387" s="25"/>
      <c r="GS387" s="25"/>
    </row>
    <row r="388">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c r="CC388" s="25"/>
      <c r="CD388" s="25"/>
      <c r="CE388" s="25"/>
      <c r="CF388" s="25"/>
      <c r="CG388" s="25"/>
      <c r="CH388" s="25"/>
      <c r="CI388" s="25"/>
      <c r="CJ388" s="25"/>
      <c r="CK388" s="25"/>
      <c r="CL388" s="25"/>
      <c r="CM388" s="25"/>
      <c r="CN388" s="25"/>
      <c r="CO388" s="25"/>
      <c r="CP388" s="25"/>
      <c r="CQ388" s="25"/>
      <c r="CR388" s="25"/>
      <c r="CS388" s="25"/>
      <c r="CT388" s="25"/>
      <c r="CU388" s="25"/>
      <c r="CV388" s="25"/>
      <c r="CW388" s="25"/>
      <c r="CX388" s="25"/>
      <c r="CY388" s="25"/>
      <c r="EW388" s="25"/>
      <c r="EX388" s="25"/>
      <c r="EY388" s="25"/>
      <c r="EZ388" s="25"/>
      <c r="FA388" s="25"/>
      <c r="FB388" s="25"/>
      <c r="FC388" s="25"/>
      <c r="FD388" s="25"/>
      <c r="FE388" s="25"/>
      <c r="FF388" s="25"/>
      <c r="FG388" s="25"/>
      <c r="FH388" s="25"/>
      <c r="FI388" s="25"/>
      <c r="FJ388" s="25"/>
      <c r="FK388" s="25"/>
      <c r="FL388" s="25"/>
      <c r="FM388" s="25"/>
      <c r="FN388" s="25"/>
      <c r="FO388" s="25"/>
      <c r="FP388" s="25"/>
      <c r="FQ388" s="25"/>
      <c r="FR388" s="25"/>
      <c r="FS388" s="25"/>
      <c r="FT388" s="25"/>
      <c r="FU388" s="25"/>
      <c r="FV388" s="25"/>
      <c r="FW388" s="25"/>
      <c r="FX388" s="25"/>
      <c r="FY388" s="25"/>
      <c r="FZ388" s="25"/>
      <c r="GA388" s="25"/>
      <c r="GB388" s="25"/>
      <c r="GC388" s="25"/>
      <c r="GD388" s="25"/>
      <c r="GE388" s="25"/>
      <c r="GF388" s="25"/>
      <c r="GG388" s="25"/>
      <c r="GH388" s="25"/>
      <c r="GI388" s="25"/>
      <c r="GJ388" s="25"/>
      <c r="GK388" s="25"/>
      <c r="GL388" s="25"/>
      <c r="GM388" s="25"/>
      <c r="GN388" s="25"/>
      <c r="GO388" s="25"/>
      <c r="GP388" s="25"/>
      <c r="GQ388" s="25"/>
      <c r="GR388" s="25"/>
      <c r="GS388" s="25"/>
    </row>
    <row r="389">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c r="CC389" s="25"/>
      <c r="CD389" s="25"/>
      <c r="CE389" s="25"/>
      <c r="CF389" s="25"/>
      <c r="CG389" s="25"/>
      <c r="CH389" s="25"/>
      <c r="CI389" s="25"/>
      <c r="CJ389" s="25"/>
      <c r="CK389" s="25"/>
      <c r="CL389" s="25"/>
      <c r="CM389" s="25"/>
      <c r="CN389" s="25"/>
      <c r="CO389" s="25"/>
      <c r="CP389" s="25"/>
      <c r="CQ389" s="25"/>
      <c r="CR389" s="25"/>
      <c r="CS389" s="25"/>
      <c r="CT389" s="25"/>
      <c r="CU389" s="25"/>
      <c r="CV389" s="25"/>
      <c r="CW389" s="25"/>
      <c r="CX389" s="25"/>
      <c r="CY389" s="25"/>
      <c r="EW389" s="25"/>
      <c r="EX389" s="25"/>
      <c r="EY389" s="25"/>
      <c r="EZ389" s="25"/>
      <c r="FA389" s="25"/>
      <c r="FB389" s="25"/>
      <c r="FC389" s="25"/>
      <c r="FD389" s="25"/>
      <c r="FE389" s="25"/>
      <c r="FF389" s="25"/>
      <c r="FG389" s="25"/>
      <c r="FH389" s="25"/>
      <c r="FI389" s="25"/>
      <c r="FJ389" s="25"/>
      <c r="FK389" s="25"/>
      <c r="FL389" s="25"/>
      <c r="FM389" s="25"/>
      <c r="FN389" s="25"/>
      <c r="FO389" s="25"/>
      <c r="FP389" s="25"/>
      <c r="FQ389" s="25"/>
      <c r="FR389" s="25"/>
      <c r="FS389" s="25"/>
      <c r="FT389" s="25"/>
      <c r="FU389" s="25"/>
      <c r="FV389" s="25"/>
      <c r="FW389" s="25"/>
      <c r="FX389" s="25"/>
      <c r="FY389" s="25"/>
      <c r="FZ389" s="25"/>
      <c r="GA389" s="25"/>
      <c r="GB389" s="25"/>
      <c r="GC389" s="25"/>
      <c r="GD389" s="25"/>
      <c r="GE389" s="25"/>
      <c r="GF389" s="25"/>
      <c r="GG389" s="25"/>
      <c r="GH389" s="25"/>
      <c r="GI389" s="25"/>
      <c r="GJ389" s="25"/>
      <c r="GK389" s="25"/>
      <c r="GL389" s="25"/>
      <c r="GM389" s="25"/>
      <c r="GN389" s="25"/>
      <c r="GO389" s="25"/>
      <c r="GP389" s="25"/>
      <c r="GQ389" s="25"/>
      <c r="GR389" s="25"/>
      <c r="GS389" s="25"/>
    </row>
    <row r="390">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c r="CC390" s="25"/>
      <c r="CD390" s="25"/>
      <c r="CE390" s="25"/>
      <c r="CF390" s="25"/>
      <c r="CG390" s="25"/>
      <c r="CH390" s="25"/>
      <c r="CI390" s="25"/>
      <c r="CJ390" s="25"/>
      <c r="CK390" s="25"/>
      <c r="CL390" s="25"/>
      <c r="CM390" s="25"/>
      <c r="CN390" s="25"/>
      <c r="CO390" s="25"/>
      <c r="CP390" s="25"/>
      <c r="CQ390" s="25"/>
      <c r="CR390" s="25"/>
      <c r="CS390" s="25"/>
      <c r="CT390" s="25"/>
      <c r="CU390" s="25"/>
      <c r="CV390" s="25"/>
      <c r="CW390" s="25"/>
      <c r="CX390" s="25"/>
      <c r="CY390" s="25"/>
      <c r="EW390" s="25"/>
      <c r="EX390" s="25"/>
      <c r="EY390" s="25"/>
      <c r="EZ390" s="25"/>
      <c r="FA390" s="25"/>
      <c r="FB390" s="25"/>
      <c r="FC390" s="25"/>
      <c r="FD390" s="25"/>
      <c r="FE390" s="25"/>
      <c r="FF390" s="25"/>
      <c r="FG390" s="25"/>
      <c r="FH390" s="25"/>
      <c r="FI390" s="25"/>
      <c r="FJ390" s="25"/>
      <c r="FK390" s="25"/>
      <c r="FL390" s="25"/>
      <c r="FM390" s="25"/>
      <c r="FN390" s="25"/>
      <c r="FO390" s="25"/>
      <c r="FP390" s="25"/>
      <c r="FQ390" s="25"/>
      <c r="FR390" s="25"/>
      <c r="FS390" s="25"/>
      <c r="FT390" s="25"/>
      <c r="FU390" s="25"/>
      <c r="FV390" s="25"/>
      <c r="FW390" s="25"/>
      <c r="FX390" s="25"/>
      <c r="FY390" s="25"/>
      <c r="FZ390" s="25"/>
      <c r="GA390" s="25"/>
      <c r="GB390" s="25"/>
      <c r="GC390" s="25"/>
      <c r="GD390" s="25"/>
      <c r="GE390" s="25"/>
      <c r="GF390" s="25"/>
      <c r="GG390" s="25"/>
      <c r="GH390" s="25"/>
      <c r="GI390" s="25"/>
      <c r="GJ390" s="25"/>
      <c r="GK390" s="25"/>
      <c r="GL390" s="25"/>
      <c r="GM390" s="25"/>
      <c r="GN390" s="25"/>
      <c r="GO390" s="25"/>
      <c r="GP390" s="25"/>
      <c r="GQ390" s="25"/>
      <c r="GR390" s="25"/>
      <c r="GS390" s="25"/>
    </row>
    <row r="391">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c r="CC391" s="25"/>
      <c r="CD391" s="25"/>
      <c r="CE391" s="25"/>
      <c r="CF391" s="25"/>
      <c r="CG391" s="25"/>
      <c r="CH391" s="25"/>
      <c r="CI391" s="25"/>
      <c r="CJ391" s="25"/>
      <c r="CK391" s="25"/>
      <c r="CL391" s="25"/>
      <c r="CM391" s="25"/>
      <c r="CN391" s="25"/>
      <c r="CO391" s="25"/>
      <c r="CP391" s="25"/>
      <c r="CQ391" s="25"/>
      <c r="CR391" s="25"/>
      <c r="CS391" s="25"/>
      <c r="CT391" s="25"/>
      <c r="CU391" s="25"/>
      <c r="CV391" s="25"/>
      <c r="CW391" s="25"/>
      <c r="CX391" s="25"/>
      <c r="CY391" s="25"/>
      <c r="EW391" s="25"/>
      <c r="EX391" s="25"/>
      <c r="EY391" s="25"/>
      <c r="EZ391" s="25"/>
      <c r="FA391" s="25"/>
      <c r="FB391" s="25"/>
      <c r="FC391" s="25"/>
      <c r="FD391" s="25"/>
      <c r="FE391" s="25"/>
      <c r="FF391" s="25"/>
      <c r="FG391" s="25"/>
      <c r="FH391" s="25"/>
      <c r="FI391" s="25"/>
      <c r="FJ391" s="25"/>
      <c r="FK391" s="25"/>
      <c r="FL391" s="25"/>
      <c r="FM391" s="25"/>
      <c r="FN391" s="25"/>
      <c r="FO391" s="25"/>
      <c r="FP391" s="25"/>
      <c r="FQ391" s="25"/>
      <c r="FR391" s="25"/>
      <c r="FS391" s="25"/>
      <c r="FT391" s="25"/>
      <c r="FU391" s="25"/>
      <c r="FV391" s="25"/>
      <c r="FW391" s="25"/>
      <c r="FX391" s="25"/>
      <c r="FY391" s="25"/>
      <c r="FZ391" s="25"/>
      <c r="GA391" s="25"/>
      <c r="GB391" s="25"/>
      <c r="GC391" s="25"/>
      <c r="GD391" s="25"/>
      <c r="GE391" s="25"/>
      <c r="GF391" s="25"/>
      <c r="GG391" s="25"/>
      <c r="GH391" s="25"/>
      <c r="GI391" s="25"/>
      <c r="GJ391" s="25"/>
      <c r="GK391" s="25"/>
      <c r="GL391" s="25"/>
      <c r="GM391" s="25"/>
      <c r="GN391" s="25"/>
      <c r="GO391" s="25"/>
      <c r="GP391" s="25"/>
      <c r="GQ391" s="25"/>
      <c r="GR391" s="25"/>
      <c r="GS391" s="25"/>
    </row>
    <row r="392">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c r="CC392" s="25"/>
      <c r="CD392" s="25"/>
      <c r="CE392" s="25"/>
      <c r="CF392" s="25"/>
      <c r="CG392" s="25"/>
      <c r="CH392" s="25"/>
      <c r="CI392" s="25"/>
      <c r="CJ392" s="25"/>
      <c r="CK392" s="25"/>
      <c r="CL392" s="25"/>
      <c r="CM392" s="25"/>
      <c r="CN392" s="25"/>
      <c r="CO392" s="25"/>
      <c r="CP392" s="25"/>
      <c r="CQ392" s="25"/>
      <c r="CR392" s="25"/>
      <c r="CS392" s="25"/>
      <c r="CT392" s="25"/>
      <c r="CU392" s="25"/>
      <c r="CV392" s="25"/>
      <c r="CW392" s="25"/>
      <c r="CX392" s="25"/>
      <c r="CY392" s="25"/>
      <c r="EW392" s="25"/>
      <c r="EX392" s="25"/>
      <c r="EY392" s="25"/>
      <c r="EZ392" s="25"/>
      <c r="FA392" s="25"/>
      <c r="FB392" s="25"/>
      <c r="FC392" s="25"/>
      <c r="FD392" s="25"/>
      <c r="FE392" s="25"/>
      <c r="FF392" s="25"/>
      <c r="FG392" s="25"/>
      <c r="FH392" s="25"/>
      <c r="FI392" s="25"/>
      <c r="FJ392" s="25"/>
      <c r="FK392" s="25"/>
      <c r="FL392" s="25"/>
      <c r="FM392" s="25"/>
      <c r="FN392" s="25"/>
      <c r="FO392" s="25"/>
      <c r="FP392" s="25"/>
      <c r="FQ392" s="25"/>
      <c r="FR392" s="25"/>
      <c r="FS392" s="25"/>
      <c r="FT392" s="25"/>
      <c r="FU392" s="25"/>
      <c r="FV392" s="25"/>
      <c r="FW392" s="25"/>
      <c r="FX392" s="25"/>
      <c r="FY392" s="25"/>
      <c r="FZ392" s="25"/>
      <c r="GA392" s="25"/>
      <c r="GB392" s="25"/>
      <c r="GC392" s="25"/>
      <c r="GD392" s="25"/>
      <c r="GE392" s="25"/>
      <c r="GF392" s="25"/>
      <c r="GG392" s="25"/>
      <c r="GH392" s="25"/>
      <c r="GI392" s="25"/>
      <c r="GJ392" s="25"/>
      <c r="GK392" s="25"/>
      <c r="GL392" s="25"/>
      <c r="GM392" s="25"/>
      <c r="GN392" s="25"/>
      <c r="GO392" s="25"/>
      <c r="GP392" s="25"/>
      <c r="GQ392" s="25"/>
      <c r="GR392" s="25"/>
      <c r="GS392" s="25"/>
    </row>
    <row r="393">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c r="CC393" s="25"/>
      <c r="CD393" s="25"/>
      <c r="CE393" s="25"/>
      <c r="CF393" s="25"/>
      <c r="CG393" s="25"/>
      <c r="CH393" s="25"/>
      <c r="CI393" s="25"/>
      <c r="CJ393" s="25"/>
      <c r="CK393" s="25"/>
      <c r="CL393" s="25"/>
      <c r="CM393" s="25"/>
      <c r="CN393" s="25"/>
      <c r="CO393" s="25"/>
      <c r="CP393" s="25"/>
      <c r="CQ393" s="25"/>
      <c r="CR393" s="25"/>
      <c r="CS393" s="25"/>
      <c r="CT393" s="25"/>
      <c r="CU393" s="25"/>
      <c r="CV393" s="25"/>
      <c r="CW393" s="25"/>
      <c r="CX393" s="25"/>
      <c r="CY393" s="25"/>
      <c r="EW393" s="25"/>
      <c r="EX393" s="25"/>
      <c r="EY393" s="25"/>
      <c r="EZ393" s="25"/>
      <c r="FA393" s="25"/>
      <c r="FB393" s="25"/>
      <c r="FC393" s="25"/>
      <c r="FD393" s="25"/>
      <c r="FE393" s="25"/>
      <c r="FF393" s="25"/>
      <c r="FG393" s="25"/>
      <c r="FH393" s="25"/>
      <c r="FI393" s="25"/>
      <c r="FJ393" s="25"/>
      <c r="FK393" s="25"/>
      <c r="FL393" s="25"/>
      <c r="FM393" s="25"/>
      <c r="FN393" s="25"/>
      <c r="FO393" s="25"/>
      <c r="FP393" s="25"/>
      <c r="FQ393" s="25"/>
      <c r="FR393" s="25"/>
      <c r="FS393" s="25"/>
      <c r="FT393" s="25"/>
      <c r="FU393" s="25"/>
      <c r="FV393" s="25"/>
      <c r="FW393" s="25"/>
      <c r="FX393" s="25"/>
      <c r="FY393" s="25"/>
      <c r="FZ393" s="25"/>
      <c r="GA393" s="25"/>
      <c r="GB393" s="25"/>
      <c r="GC393" s="25"/>
      <c r="GD393" s="25"/>
      <c r="GE393" s="25"/>
      <c r="GF393" s="25"/>
      <c r="GG393" s="25"/>
      <c r="GH393" s="25"/>
      <c r="GI393" s="25"/>
      <c r="GJ393" s="25"/>
      <c r="GK393" s="25"/>
      <c r="GL393" s="25"/>
      <c r="GM393" s="25"/>
      <c r="GN393" s="25"/>
      <c r="GO393" s="25"/>
      <c r="GP393" s="25"/>
      <c r="GQ393" s="25"/>
      <c r="GR393" s="25"/>
      <c r="GS393" s="25"/>
    </row>
    <row r="394">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c r="CC394" s="25"/>
      <c r="CD394" s="25"/>
      <c r="CE394" s="25"/>
      <c r="CF394" s="25"/>
      <c r="CG394" s="25"/>
      <c r="CH394" s="25"/>
      <c r="CI394" s="25"/>
      <c r="CJ394" s="25"/>
      <c r="CK394" s="25"/>
      <c r="CL394" s="25"/>
      <c r="CM394" s="25"/>
      <c r="CN394" s="25"/>
      <c r="CO394" s="25"/>
      <c r="CP394" s="25"/>
      <c r="CQ394" s="25"/>
      <c r="CR394" s="25"/>
      <c r="CS394" s="25"/>
      <c r="CT394" s="25"/>
      <c r="CU394" s="25"/>
      <c r="CV394" s="25"/>
      <c r="CW394" s="25"/>
      <c r="CX394" s="25"/>
      <c r="CY394" s="25"/>
      <c r="EW394" s="25"/>
      <c r="EX394" s="25"/>
      <c r="EY394" s="25"/>
      <c r="EZ394" s="25"/>
      <c r="FA394" s="25"/>
      <c r="FB394" s="25"/>
      <c r="FC394" s="25"/>
      <c r="FD394" s="25"/>
      <c r="FE394" s="25"/>
      <c r="FF394" s="25"/>
      <c r="FG394" s="25"/>
      <c r="FH394" s="25"/>
      <c r="FI394" s="25"/>
      <c r="FJ394" s="25"/>
      <c r="FK394" s="25"/>
      <c r="FL394" s="25"/>
      <c r="FM394" s="25"/>
      <c r="FN394" s="25"/>
      <c r="FO394" s="25"/>
      <c r="FP394" s="25"/>
      <c r="FQ394" s="25"/>
      <c r="FR394" s="25"/>
      <c r="FS394" s="25"/>
      <c r="FT394" s="25"/>
      <c r="FU394" s="25"/>
      <c r="FV394" s="25"/>
      <c r="FW394" s="25"/>
      <c r="FX394" s="25"/>
      <c r="FY394" s="25"/>
      <c r="FZ394" s="25"/>
      <c r="GA394" s="25"/>
      <c r="GB394" s="25"/>
      <c r="GC394" s="25"/>
      <c r="GD394" s="25"/>
      <c r="GE394" s="25"/>
      <c r="GF394" s="25"/>
      <c r="GG394" s="25"/>
      <c r="GH394" s="25"/>
      <c r="GI394" s="25"/>
      <c r="GJ394" s="25"/>
      <c r="GK394" s="25"/>
      <c r="GL394" s="25"/>
      <c r="GM394" s="25"/>
      <c r="GN394" s="25"/>
      <c r="GO394" s="25"/>
      <c r="GP394" s="25"/>
      <c r="GQ394" s="25"/>
      <c r="GR394" s="25"/>
      <c r="GS394" s="25"/>
    </row>
    <row r="39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c r="CC395" s="25"/>
      <c r="CD395" s="25"/>
      <c r="CE395" s="25"/>
      <c r="CF395" s="25"/>
      <c r="CG395" s="25"/>
      <c r="CH395" s="25"/>
      <c r="CI395" s="25"/>
      <c r="CJ395" s="25"/>
      <c r="CK395" s="25"/>
      <c r="CL395" s="25"/>
      <c r="CM395" s="25"/>
      <c r="CN395" s="25"/>
      <c r="CO395" s="25"/>
      <c r="CP395" s="25"/>
      <c r="CQ395" s="25"/>
      <c r="CR395" s="25"/>
      <c r="CS395" s="25"/>
      <c r="CT395" s="25"/>
      <c r="CU395" s="25"/>
      <c r="CV395" s="25"/>
      <c r="CW395" s="25"/>
      <c r="CX395" s="25"/>
      <c r="CY395" s="25"/>
      <c r="EW395" s="25"/>
      <c r="EX395" s="25"/>
      <c r="EY395" s="25"/>
      <c r="EZ395" s="25"/>
      <c r="FA395" s="25"/>
      <c r="FB395" s="25"/>
      <c r="FC395" s="25"/>
      <c r="FD395" s="25"/>
      <c r="FE395" s="25"/>
      <c r="FF395" s="25"/>
      <c r="FG395" s="25"/>
      <c r="FH395" s="25"/>
      <c r="FI395" s="25"/>
      <c r="FJ395" s="25"/>
      <c r="FK395" s="25"/>
      <c r="FL395" s="25"/>
      <c r="FM395" s="25"/>
      <c r="FN395" s="25"/>
      <c r="FO395" s="25"/>
      <c r="FP395" s="25"/>
      <c r="FQ395" s="25"/>
      <c r="FR395" s="25"/>
      <c r="FS395" s="25"/>
      <c r="FT395" s="25"/>
      <c r="FU395" s="25"/>
      <c r="FV395" s="25"/>
      <c r="FW395" s="25"/>
      <c r="FX395" s="25"/>
      <c r="FY395" s="25"/>
      <c r="FZ395" s="25"/>
      <c r="GA395" s="25"/>
      <c r="GB395" s="25"/>
      <c r="GC395" s="25"/>
      <c r="GD395" s="25"/>
      <c r="GE395" s="25"/>
      <c r="GF395" s="25"/>
      <c r="GG395" s="25"/>
      <c r="GH395" s="25"/>
      <c r="GI395" s="25"/>
      <c r="GJ395" s="25"/>
      <c r="GK395" s="25"/>
      <c r="GL395" s="25"/>
      <c r="GM395" s="25"/>
      <c r="GN395" s="25"/>
      <c r="GO395" s="25"/>
      <c r="GP395" s="25"/>
      <c r="GQ395" s="25"/>
      <c r="GR395" s="25"/>
      <c r="GS395" s="25"/>
    </row>
    <row r="396">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c r="CC396" s="25"/>
      <c r="CD396" s="25"/>
      <c r="CE396" s="25"/>
      <c r="CF396" s="25"/>
      <c r="CG396" s="25"/>
      <c r="CH396" s="25"/>
      <c r="CI396" s="25"/>
      <c r="CJ396" s="25"/>
      <c r="CK396" s="25"/>
      <c r="CL396" s="25"/>
      <c r="CM396" s="25"/>
      <c r="CN396" s="25"/>
      <c r="CO396" s="25"/>
      <c r="CP396" s="25"/>
      <c r="CQ396" s="25"/>
      <c r="CR396" s="25"/>
      <c r="CS396" s="25"/>
      <c r="CT396" s="25"/>
      <c r="CU396" s="25"/>
      <c r="CV396" s="25"/>
      <c r="CW396" s="25"/>
      <c r="CX396" s="25"/>
      <c r="CY396" s="25"/>
      <c r="EW396" s="25"/>
      <c r="EX396" s="25"/>
      <c r="EY396" s="25"/>
      <c r="EZ396" s="25"/>
      <c r="FA396" s="25"/>
      <c r="FB396" s="25"/>
      <c r="FC396" s="25"/>
      <c r="FD396" s="25"/>
      <c r="FE396" s="25"/>
      <c r="FF396" s="25"/>
      <c r="FG396" s="25"/>
      <c r="FH396" s="25"/>
      <c r="FI396" s="25"/>
      <c r="FJ396" s="25"/>
      <c r="FK396" s="25"/>
      <c r="FL396" s="25"/>
      <c r="FM396" s="25"/>
      <c r="FN396" s="25"/>
      <c r="FO396" s="25"/>
      <c r="FP396" s="25"/>
      <c r="FQ396" s="25"/>
      <c r="FR396" s="25"/>
      <c r="FS396" s="25"/>
      <c r="FT396" s="25"/>
      <c r="FU396" s="25"/>
      <c r="FV396" s="25"/>
      <c r="FW396" s="25"/>
      <c r="FX396" s="25"/>
      <c r="FY396" s="25"/>
      <c r="FZ396" s="25"/>
      <c r="GA396" s="25"/>
      <c r="GB396" s="25"/>
      <c r="GC396" s="25"/>
      <c r="GD396" s="25"/>
      <c r="GE396" s="25"/>
      <c r="GF396" s="25"/>
      <c r="GG396" s="25"/>
      <c r="GH396" s="25"/>
      <c r="GI396" s="25"/>
      <c r="GJ396" s="25"/>
      <c r="GK396" s="25"/>
      <c r="GL396" s="25"/>
      <c r="GM396" s="25"/>
      <c r="GN396" s="25"/>
      <c r="GO396" s="25"/>
      <c r="GP396" s="25"/>
      <c r="GQ396" s="25"/>
      <c r="GR396" s="25"/>
      <c r="GS396" s="25"/>
    </row>
    <row r="397">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c r="CC397" s="25"/>
      <c r="CD397" s="25"/>
      <c r="CE397" s="25"/>
      <c r="CF397" s="25"/>
      <c r="CG397" s="25"/>
      <c r="CH397" s="25"/>
      <c r="CI397" s="25"/>
      <c r="CJ397" s="25"/>
      <c r="CK397" s="25"/>
      <c r="CL397" s="25"/>
      <c r="CM397" s="25"/>
      <c r="CN397" s="25"/>
      <c r="CO397" s="25"/>
      <c r="CP397" s="25"/>
      <c r="CQ397" s="25"/>
      <c r="CR397" s="25"/>
      <c r="CS397" s="25"/>
      <c r="CT397" s="25"/>
      <c r="CU397" s="25"/>
      <c r="CV397" s="25"/>
      <c r="CW397" s="25"/>
      <c r="CX397" s="25"/>
      <c r="CY397" s="25"/>
      <c r="EW397" s="25"/>
      <c r="EX397" s="25"/>
      <c r="EY397" s="25"/>
      <c r="EZ397" s="25"/>
      <c r="FA397" s="25"/>
      <c r="FB397" s="25"/>
      <c r="FC397" s="25"/>
      <c r="FD397" s="25"/>
      <c r="FE397" s="25"/>
      <c r="FF397" s="25"/>
      <c r="FG397" s="25"/>
      <c r="FH397" s="25"/>
      <c r="FI397" s="25"/>
      <c r="FJ397" s="25"/>
      <c r="FK397" s="25"/>
      <c r="FL397" s="25"/>
      <c r="FM397" s="25"/>
      <c r="FN397" s="25"/>
      <c r="FO397" s="25"/>
      <c r="FP397" s="25"/>
      <c r="FQ397" s="25"/>
      <c r="FR397" s="25"/>
      <c r="FS397" s="25"/>
      <c r="FT397" s="25"/>
      <c r="FU397" s="25"/>
      <c r="FV397" s="25"/>
      <c r="FW397" s="25"/>
      <c r="FX397" s="25"/>
      <c r="FY397" s="25"/>
      <c r="FZ397" s="25"/>
      <c r="GA397" s="25"/>
      <c r="GB397" s="25"/>
      <c r="GC397" s="25"/>
      <c r="GD397" s="25"/>
      <c r="GE397" s="25"/>
      <c r="GF397" s="25"/>
      <c r="GG397" s="25"/>
      <c r="GH397" s="25"/>
      <c r="GI397" s="25"/>
      <c r="GJ397" s="25"/>
      <c r="GK397" s="25"/>
      <c r="GL397" s="25"/>
      <c r="GM397" s="25"/>
      <c r="GN397" s="25"/>
      <c r="GO397" s="25"/>
      <c r="GP397" s="25"/>
      <c r="GQ397" s="25"/>
      <c r="GR397" s="25"/>
      <c r="GS397" s="25"/>
    </row>
    <row r="398">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c r="CC398" s="25"/>
      <c r="CD398" s="25"/>
      <c r="CE398" s="25"/>
      <c r="CF398" s="25"/>
      <c r="CG398" s="25"/>
      <c r="CH398" s="25"/>
      <c r="CI398" s="25"/>
      <c r="CJ398" s="25"/>
      <c r="CK398" s="25"/>
      <c r="CL398" s="25"/>
      <c r="CM398" s="25"/>
      <c r="CN398" s="25"/>
      <c r="CO398" s="25"/>
      <c r="CP398" s="25"/>
      <c r="CQ398" s="25"/>
      <c r="CR398" s="25"/>
      <c r="CS398" s="25"/>
      <c r="CT398" s="25"/>
      <c r="CU398" s="25"/>
      <c r="CV398" s="25"/>
      <c r="CW398" s="25"/>
      <c r="CX398" s="25"/>
      <c r="CY398" s="25"/>
      <c r="EW398" s="25"/>
      <c r="EX398" s="25"/>
      <c r="EY398" s="25"/>
      <c r="EZ398" s="25"/>
      <c r="FA398" s="25"/>
      <c r="FB398" s="25"/>
      <c r="FC398" s="25"/>
      <c r="FD398" s="25"/>
      <c r="FE398" s="25"/>
      <c r="FF398" s="25"/>
      <c r="FG398" s="25"/>
      <c r="FH398" s="25"/>
      <c r="FI398" s="25"/>
      <c r="FJ398" s="25"/>
      <c r="FK398" s="25"/>
      <c r="FL398" s="25"/>
      <c r="FM398" s="25"/>
      <c r="FN398" s="25"/>
      <c r="FO398" s="25"/>
      <c r="FP398" s="25"/>
      <c r="FQ398" s="25"/>
      <c r="FR398" s="25"/>
      <c r="FS398" s="25"/>
      <c r="FT398" s="25"/>
      <c r="FU398" s="25"/>
      <c r="FV398" s="25"/>
      <c r="FW398" s="25"/>
      <c r="FX398" s="25"/>
      <c r="FY398" s="25"/>
      <c r="FZ398" s="25"/>
      <c r="GA398" s="25"/>
      <c r="GB398" s="25"/>
      <c r="GC398" s="25"/>
      <c r="GD398" s="25"/>
      <c r="GE398" s="25"/>
      <c r="GF398" s="25"/>
      <c r="GG398" s="25"/>
      <c r="GH398" s="25"/>
      <c r="GI398" s="25"/>
      <c r="GJ398" s="25"/>
      <c r="GK398" s="25"/>
      <c r="GL398" s="25"/>
      <c r="GM398" s="25"/>
      <c r="GN398" s="25"/>
      <c r="GO398" s="25"/>
      <c r="GP398" s="25"/>
      <c r="GQ398" s="25"/>
      <c r="GR398" s="25"/>
      <c r="GS398" s="25"/>
    </row>
    <row r="399">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c r="CC399" s="25"/>
      <c r="CD399" s="25"/>
      <c r="CE399" s="25"/>
      <c r="CF399" s="25"/>
      <c r="CG399" s="25"/>
      <c r="CH399" s="25"/>
      <c r="CI399" s="25"/>
      <c r="CJ399" s="25"/>
      <c r="CK399" s="25"/>
      <c r="CL399" s="25"/>
      <c r="CM399" s="25"/>
      <c r="CN399" s="25"/>
      <c r="CO399" s="25"/>
      <c r="CP399" s="25"/>
      <c r="CQ399" s="25"/>
      <c r="CR399" s="25"/>
      <c r="CS399" s="25"/>
      <c r="CT399" s="25"/>
      <c r="CU399" s="25"/>
      <c r="CV399" s="25"/>
      <c r="CW399" s="25"/>
      <c r="CX399" s="25"/>
      <c r="CY399" s="25"/>
      <c r="EW399" s="25"/>
      <c r="EX399" s="25"/>
      <c r="EY399" s="25"/>
      <c r="EZ399" s="25"/>
      <c r="FA399" s="25"/>
      <c r="FB399" s="25"/>
      <c r="FC399" s="25"/>
      <c r="FD399" s="25"/>
      <c r="FE399" s="25"/>
      <c r="FF399" s="25"/>
      <c r="FG399" s="25"/>
      <c r="FH399" s="25"/>
      <c r="FI399" s="25"/>
      <c r="FJ399" s="25"/>
      <c r="FK399" s="25"/>
      <c r="FL399" s="25"/>
      <c r="FM399" s="25"/>
      <c r="FN399" s="25"/>
      <c r="FO399" s="25"/>
      <c r="FP399" s="25"/>
      <c r="FQ399" s="25"/>
      <c r="FR399" s="25"/>
      <c r="FS399" s="25"/>
      <c r="FT399" s="25"/>
      <c r="FU399" s="25"/>
      <c r="FV399" s="25"/>
      <c r="FW399" s="25"/>
      <c r="FX399" s="25"/>
      <c r="FY399" s="25"/>
      <c r="FZ399" s="25"/>
      <c r="GA399" s="25"/>
      <c r="GB399" s="25"/>
      <c r="GC399" s="25"/>
      <c r="GD399" s="25"/>
      <c r="GE399" s="25"/>
      <c r="GF399" s="25"/>
      <c r="GG399" s="25"/>
      <c r="GH399" s="25"/>
      <c r="GI399" s="25"/>
      <c r="GJ399" s="25"/>
      <c r="GK399" s="25"/>
      <c r="GL399" s="25"/>
      <c r="GM399" s="25"/>
      <c r="GN399" s="25"/>
      <c r="GO399" s="25"/>
      <c r="GP399" s="25"/>
      <c r="GQ399" s="25"/>
      <c r="GR399" s="25"/>
      <c r="GS399" s="25"/>
    </row>
    <row r="400">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c r="CC400" s="25"/>
      <c r="CD400" s="25"/>
      <c r="CE400" s="25"/>
      <c r="CF400" s="25"/>
      <c r="CG400" s="25"/>
      <c r="CH400" s="25"/>
      <c r="CI400" s="25"/>
      <c r="CJ400" s="25"/>
      <c r="CK400" s="25"/>
      <c r="CL400" s="25"/>
      <c r="CM400" s="25"/>
      <c r="CN400" s="25"/>
      <c r="CO400" s="25"/>
      <c r="CP400" s="25"/>
      <c r="CQ400" s="25"/>
      <c r="CR400" s="25"/>
      <c r="CS400" s="25"/>
      <c r="CT400" s="25"/>
      <c r="CU400" s="25"/>
      <c r="CV400" s="25"/>
      <c r="CW400" s="25"/>
      <c r="CX400" s="25"/>
      <c r="CY400" s="25"/>
      <c r="EW400" s="25"/>
      <c r="EX400" s="25"/>
      <c r="EY400" s="25"/>
      <c r="EZ400" s="25"/>
      <c r="FA400" s="25"/>
      <c r="FB400" s="25"/>
      <c r="FC400" s="25"/>
      <c r="FD400" s="25"/>
      <c r="FE400" s="25"/>
      <c r="FF400" s="25"/>
      <c r="FG400" s="25"/>
      <c r="FH400" s="25"/>
      <c r="FI400" s="25"/>
      <c r="FJ400" s="25"/>
      <c r="FK400" s="25"/>
      <c r="FL400" s="25"/>
      <c r="FM400" s="25"/>
      <c r="FN400" s="25"/>
      <c r="FO400" s="25"/>
      <c r="FP400" s="25"/>
      <c r="FQ400" s="25"/>
      <c r="FR400" s="25"/>
      <c r="FS400" s="25"/>
      <c r="FT400" s="25"/>
      <c r="FU400" s="25"/>
      <c r="FV400" s="25"/>
      <c r="FW400" s="25"/>
      <c r="FX400" s="25"/>
      <c r="FY400" s="25"/>
      <c r="FZ400" s="25"/>
      <c r="GA400" s="25"/>
      <c r="GB400" s="25"/>
      <c r="GC400" s="25"/>
      <c r="GD400" s="25"/>
      <c r="GE400" s="25"/>
      <c r="GF400" s="25"/>
      <c r="GG400" s="25"/>
      <c r="GH400" s="25"/>
      <c r="GI400" s="25"/>
      <c r="GJ400" s="25"/>
      <c r="GK400" s="25"/>
      <c r="GL400" s="25"/>
      <c r="GM400" s="25"/>
      <c r="GN400" s="25"/>
      <c r="GO400" s="25"/>
      <c r="GP400" s="25"/>
      <c r="GQ400" s="25"/>
      <c r="GR400" s="25"/>
      <c r="GS400" s="25"/>
    </row>
    <row r="401">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c r="CC401" s="25"/>
      <c r="CD401" s="25"/>
      <c r="CE401" s="25"/>
      <c r="CF401" s="25"/>
      <c r="CG401" s="25"/>
      <c r="CH401" s="25"/>
      <c r="CI401" s="25"/>
      <c r="CJ401" s="25"/>
      <c r="CK401" s="25"/>
      <c r="CL401" s="25"/>
      <c r="CM401" s="25"/>
      <c r="CN401" s="25"/>
      <c r="CO401" s="25"/>
      <c r="CP401" s="25"/>
      <c r="CQ401" s="25"/>
      <c r="CR401" s="25"/>
      <c r="CS401" s="25"/>
      <c r="CT401" s="25"/>
      <c r="CU401" s="25"/>
      <c r="CV401" s="25"/>
      <c r="CW401" s="25"/>
      <c r="CX401" s="25"/>
      <c r="CY401" s="25"/>
      <c r="EW401" s="25"/>
      <c r="EX401" s="25"/>
      <c r="EY401" s="25"/>
      <c r="EZ401" s="25"/>
      <c r="FA401" s="25"/>
      <c r="FB401" s="25"/>
      <c r="FC401" s="25"/>
      <c r="FD401" s="25"/>
      <c r="FE401" s="25"/>
      <c r="FF401" s="25"/>
      <c r="FG401" s="25"/>
      <c r="FH401" s="25"/>
      <c r="FI401" s="25"/>
      <c r="FJ401" s="25"/>
      <c r="FK401" s="25"/>
      <c r="FL401" s="25"/>
      <c r="FM401" s="25"/>
      <c r="FN401" s="25"/>
      <c r="FO401" s="25"/>
      <c r="FP401" s="25"/>
      <c r="FQ401" s="25"/>
      <c r="FR401" s="25"/>
      <c r="FS401" s="25"/>
      <c r="FT401" s="25"/>
      <c r="FU401" s="25"/>
      <c r="FV401" s="25"/>
      <c r="FW401" s="25"/>
      <c r="FX401" s="25"/>
      <c r="FY401" s="25"/>
      <c r="FZ401" s="25"/>
      <c r="GA401" s="25"/>
      <c r="GB401" s="25"/>
      <c r="GC401" s="25"/>
      <c r="GD401" s="25"/>
      <c r="GE401" s="25"/>
      <c r="GF401" s="25"/>
      <c r="GG401" s="25"/>
      <c r="GH401" s="25"/>
      <c r="GI401" s="25"/>
      <c r="GJ401" s="25"/>
      <c r="GK401" s="25"/>
      <c r="GL401" s="25"/>
      <c r="GM401" s="25"/>
      <c r="GN401" s="25"/>
      <c r="GO401" s="25"/>
      <c r="GP401" s="25"/>
      <c r="GQ401" s="25"/>
      <c r="GR401" s="25"/>
      <c r="GS401" s="25"/>
    </row>
    <row r="402">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c r="CC402" s="25"/>
      <c r="CD402" s="25"/>
      <c r="CE402" s="25"/>
      <c r="CF402" s="25"/>
      <c r="CG402" s="25"/>
      <c r="CH402" s="25"/>
      <c r="CI402" s="25"/>
      <c r="CJ402" s="25"/>
      <c r="CK402" s="25"/>
      <c r="CL402" s="25"/>
      <c r="CM402" s="25"/>
      <c r="CN402" s="25"/>
      <c r="CO402" s="25"/>
      <c r="CP402" s="25"/>
      <c r="CQ402" s="25"/>
      <c r="CR402" s="25"/>
      <c r="CS402" s="25"/>
      <c r="CT402" s="25"/>
      <c r="CU402" s="25"/>
      <c r="CV402" s="25"/>
      <c r="CW402" s="25"/>
      <c r="CX402" s="25"/>
      <c r="CY402" s="25"/>
      <c r="EW402" s="25"/>
      <c r="EX402" s="25"/>
      <c r="EY402" s="25"/>
      <c r="EZ402" s="25"/>
      <c r="FA402" s="25"/>
      <c r="FB402" s="25"/>
      <c r="FC402" s="25"/>
      <c r="FD402" s="25"/>
      <c r="FE402" s="25"/>
      <c r="FF402" s="25"/>
      <c r="FG402" s="25"/>
      <c r="FH402" s="25"/>
      <c r="FI402" s="25"/>
      <c r="FJ402" s="25"/>
      <c r="FK402" s="25"/>
      <c r="FL402" s="25"/>
      <c r="FM402" s="25"/>
      <c r="FN402" s="25"/>
      <c r="FO402" s="25"/>
      <c r="FP402" s="25"/>
      <c r="FQ402" s="25"/>
      <c r="FR402" s="25"/>
      <c r="FS402" s="25"/>
      <c r="FT402" s="25"/>
      <c r="FU402" s="25"/>
      <c r="FV402" s="25"/>
      <c r="FW402" s="25"/>
      <c r="FX402" s="25"/>
      <c r="FY402" s="25"/>
      <c r="FZ402" s="25"/>
      <c r="GA402" s="25"/>
      <c r="GB402" s="25"/>
      <c r="GC402" s="25"/>
      <c r="GD402" s="25"/>
      <c r="GE402" s="25"/>
      <c r="GF402" s="25"/>
      <c r="GG402" s="25"/>
      <c r="GH402" s="25"/>
      <c r="GI402" s="25"/>
      <c r="GJ402" s="25"/>
      <c r="GK402" s="25"/>
      <c r="GL402" s="25"/>
      <c r="GM402" s="25"/>
      <c r="GN402" s="25"/>
      <c r="GO402" s="25"/>
      <c r="GP402" s="25"/>
      <c r="GQ402" s="25"/>
      <c r="GR402" s="25"/>
      <c r="GS402" s="25"/>
    </row>
    <row r="403">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c r="CC403" s="25"/>
      <c r="CD403" s="25"/>
      <c r="CE403" s="25"/>
      <c r="CF403" s="25"/>
      <c r="CG403" s="25"/>
      <c r="CH403" s="25"/>
      <c r="CI403" s="25"/>
      <c r="CJ403" s="25"/>
      <c r="CK403" s="25"/>
      <c r="CL403" s="25"/>
      <c r="CM403" s="25"/>
      <c r="CN403" s="25"/>
      <c r="CO403" s="25"/>
      <c r="CP403" s="25"/>
      <c r="CQ403" s="25"/>
      <c r="CR403" s="25"/>
      <c r="CS403" s="25"/>
      <c r="CT403" s="25"/>
      <c r="CU403" s="25"/>
      <c r="CV403" s="25"/>
      <c r="CW403" s="25"/>
      <c r="CX403" s="25"/>
      <c r="CY403" s="25"/>
      <c r="EW403" s="25"/>
      <c r="EX403" s="25"/>
      <c r="EY403" s="25"/>
      <c r="EZ403" s="25"/>
      <c r="FA403" s="25"/>
      <c r="FB403" s="25"/>
      <c r="FC403" s="25"/>
      <c r="FD403" s="25"/>
      <c r="FE403" s="25"/>
      <c r="FF403" s="25"/>
      <c r="FG403" s="25"/>
      <c r="FH403" s="25"/>
      <c r="FI403" s="25"/>
      <c r="FJ403" s="25"/>
      <c r="FK403" s="25"/>
      <c r="FL403" s="25"/>
      <c r="FM403" s="25"/>
      <c r="FN403" s="25"/>
      <c r="FO403" s="25"/>
      <c r="FP403" s="25"/>
      <c r="FQ403" s="25"/>
      <c r="FR403" s="25"/>
      <c r="FS403" s="25"/>
      <c r="FT403" s="25"/>
      <c r="FU403" s="25"/>
      <c r="FV403" s="25"/>
      <c r="FW403" s="25"/>
      <c r="FX403" s="25"/>
      <c r="FY403" s="25"/>
      <c r="FZ403" s="25"/>
      <c r="GA403" s="25"/>
      <c r="GB403" s="25"/>
      <c r="GC403" s="25"/>
      <c r="GD403" s="25"/>
      <c r="GE403" s="25"/>
      <c r="GF403" s="25"/>
      <c r="GG403" s="25"/>
      <c r="GH403" s="25"/>
      <c r="GI403" s="25"/>
      <c r="GJ403" s="25"/>
      <c r="GK403" s="25"/>
      <c r="GL403" s="25"/>
      <c r="GM403" s="25"/>
      <c r="GN403" s="25"/>
      <c r="GO403" s="25"/>
      <c r="GP403" s="25"/>
      <c r="GQ403" s="25"/>
      <c r="GR403" s="25"/>
      <c r="GS403" s="25"/>
    </row>
    <row r="404">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c r="CC404" s="25"/>
      <c r="CD404" s="25"/>
      <c r="CE404" s="25"/>
      <c r="CF404" s="25"/>
      <c r="CG404" s="25"/>
      <c r="CH404" s="25"/>
      <c r="CI404" s="25"/>
      <c r="CJ404" s="25"/>
      <c r="CK404" s="25"/>
      <c r="CL404" s="25"/>
      <c r="CM404" s="25"/>
      <c r="CN404" s="25"/>
      <c r="CO404" s="25"/>
      <c r="CP404" s="25"/>
      <c r="CQ404" s="25"/>
      <c r="CR404" s="25"/>
      <c r="CS404" s="25"/>
      <c r="CT404" s="25"/>
      <c r="CU404" s="25"/>
      <c r="CV404" s="25"/>
      <c r="CW404" s="25"/>
      <c r="CX404" s="25"/>
      <c r="CY404" s="25"/>
      <c r="EW404" s="25"/>
      <c r="EX404" s="25"/>
      <c r="EY404" s="25"/>
      <c r="EZ404" s="25"/>
      <c r="FA404" s="25"/>
      <c r="FB404" s="25"/>
      <c r="FC404" s="25"/>
      <c r="FD404" s="25"/>
      <c r="FE404" s="25"/>
      <c r="FF404" s="25"/>
      <c r="FG404" s="25"/>
      <c r="FH404" s="25"/>
      <c r="FI404" s="25"/>
      <c r="FJ404" s="25"/>
      <c r="FK404" s="25"/>
      <c r="FL404" s="25"/>
      <c r="FM404" s="25"/>
      <c r="FN404" s="25"/>
      <c r="FO404" s="25"/>
      <c r="FP404" s="25"/>
      <c r="FQ404" s="25"/>
      <c r="FR404" s="25"/>
      <c r="FS404" s="25"/>
      <c r="FT404" s="25"/>
      <c r="FU404" s="25"/>
      <c r="FV404" s="25"/>
      <c r="FW404" s="25"/>
      <c r="FX404" s="25"/>
      <c r="FY404" s="25"/>
      <c r="FZ404" s="25"/>
      <c r="GA404" s="25"/>
      <c r="GB404" s="25"/>
      <c r="GC404" s="25"/>
      <c r="GD404" s="25"/>
      <c r="GE404" s="25"/>
      <c r="GF404" s="25"/>
      <c r="GG404" s="25"/>
      <c r="GH404" s="25"/>
      <c r="GI404" s="25"/>
      <c r="GJ404" s="25"/>
      <c r="GK404" s="25"/>
      <c r="GL404" s="25"/>
      <c r="GM404" s="25"/>
      <c r="GN404" s="25"/>
      <c r="GO404" s="25"/>
      <c r="GP404" s="25"/>
      <c r="GQ404" s="25"/>
      <c r="GR404" s="25"/>
      <c r="GS404" s="25"/>
    </row>
    <row r="40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c r="CT405" s="25"/>
      <c r="CU405" s="25"/>
      <c r="CV405" s="25"/>
      <c r="CW405" s="25"/>
      <c r="CX405" s="25"/>
      <c r="CY405" s="25"/>
      <c r="EW405" s="25"/>
      <c r="EX405" s="25"/>
      <c r="EY405" s="25"/>
      <c r="EZ405" s="25"/>
      <c r="FA405" s="25"/>
      <c r="FB405" s="25"/>
      <c r="FC405" s="25"/>
      <c r="FD405" s="25"/>
      <c r="FE405" s="25"/>
      <c r="FF405" s="25"/>
      <c r="FG405" s="25"/>
      <c r="FH405" s="25"/>
      <c r="FI405" s="25"/>
      <c r="FJ405" s="25"/>
      <c r="FK405" s="25"/>
      <c r="FL405" s="25"/>
      <c r="FM405" s="25"/>
      <c r="FN405" s="25"/>
      <c r="FO405" s="25"/>
      <c r="FP405" s="25"/>
      <c r="FQ405" s="25"/>
      <c r="FR405" s="25"/>
      <c r="FS405" s="25"/>
      <c r="FT405" s="25"/>
      <c r="FU405" s="25"/>
      <c r="FV405" s="25"/>
      <c r="FW405" s="25"/>
      <c r="FX405" s="25"/>
      <c r="FY405" s="25"/>
      <c r="FZ405" s="25"/>
      <c r="GA405" s="25"/>
      <c r="GB405" s="25"/>
      <c r="GC405" s="25"/>
      <c r="GD405" s="25"/>
      <c r="GE405" s="25"/>
      <c r="GF405" s="25"/>
      <c r="GG405" s="25"/>
      <c r="GH405" s="25"/>
      <c r="GI405" s="25"/>
      <c r="GJ405" s="25"/>
      <c r="GK405" s="25"/>
      <c r="GL405" s="25"/>
      <c r="GM405" s="25"/>
      <c r="GN405" s="25"/>
      <c r="GO405" s="25"/>
      <c r="GP405" s="25"/>
      <c r="GQ405" s="25"/>
      <c r="GR405" s="25"/>
      <c r="GS405" s="25"/>
    </row>
    <row r="406">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c r="CC406" s="25"/>
      <c r="CD406" s="25"/>
      <c r="CE406" s="25"/>
      <c r="CF406" s="25"/>
      <c r="CG406" s="25"/>
      <c r="CH406" s="25"/>
      <c r="CI406" s="25"/>
      <c r="CJ406" s="25"/>
      <c r="CK406" s="25"/>
      <c r="CL406" s="25"/>
      <c r="CM406" s="25"/>
      <c r="CN406" s="25"/>
      <c r="CO406" s="25"/>
      <c r="CP406" s="25"/>
      <c r="CQ406" s="25"/>
      <c r="CR406" s="25"/>
      <c r="CS406" s="25"/>
      <c r="CT406" s="25"/>
      <c r="CU406" s="25"/>
      <c r="CV406" s="25"/>
      <c r="CW406" s="25"/>
      <c r="CX406" s="25"/>
      <c r="CY406" s="25"/>
      <c r="EW406" s="25"/>
      <c r="EX406" s="25"/>
      <c r="EY406" s="25"/>
      <c r="EZ406" s="25"/>
      <c r="FA406" s="25"/>
      <c r="FB406" s="25"/>
      <c r="FC406" s="25"/>
      <c r="FD406" s="25"/>
      <c r="FE406" s="25"/>
      <c r="FF406" s="25"/>
      <c r="FG406" s="25"/>
      <c r="FH406" s="25"/>
      <c r="FI406" s="25"/>
      <c r="FJ406" s="25"/>
      <c r="FK406" s="25"/>
      <c r="FL406" s="25"/>
      <c r="FM406" s="25"/>
      <c r="FN406" s="25"/>
      <c r="FO406" s="25"/>
      <c r="FP406" s="25"/>
      <c r="FQ406" s="25"/>
      <c r="FR406" s="25"/>
      <c r="FS406" s="25"/>
      <c r="FT406" s="25"/>
      <c r="FU406" s="25"/>
      <c r="FV406" s="25"/>
      <c r="FW406" s="25"/>
      <c r="FX406" s="25"/>
      <c r="FY406" s="25"/>
      <c r="FZ406" s="25"/>
      <c r="GA406" s="25"/>
      <c r="GB406" s="25"/>
      <c r="GC406" s="25"/>
      <c r="GD406" s="25"/>
      <c r="GE406" s="25"/>
      <c r="GF406" s="25"/>
      <c r="GG406" s="25"/>
      <c r="GH406" s="25"/>
      <c r="GI406" s="25"/>
      <c r="GJ406" s="25"/>
      <c r="GK406" s="25"/>
      <c r="GL406" s="25"/>
      <c r="GM406" s="25"/>
      <c r="GN406" s="25"/>
      <c r="GO406" s="25"/>
      <c r="GP406" s="25"/>
      <c r="GQ406" s="25"/>
      <c r="GR406" s="25"/>
      <c r="GS406" s="25"/>
    </row>
    <row r="407">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c r="CC407" s="25"/>
      <c r="CD407" s="25"/>
      <c r="CE407" s="25"/>
      <c r="CF407" s="25"/>
      <c r="CG407" s="25"/>
      <c r="CH407" s="25"/>
      <c r="CI407" s="25"/>
      <c r="CJ407" s="25"/>
      <c r="CK407" s="25"/>
      <c r="CL407" s="25"/>
      <c r="CM407" s="25"/>
      <c r="CN407" s="25"/>
      <c r="CO407" s="25"/>
      <c r="CP407" s="25"/>
      <c r="CQ407" s="25"/>
      <c r="CR407" s="25"/>
      <c r="CS407" s="25"/>
      <c r="CT407" s="25"/>
      <c r="CU407" s="25"/>
      <c r="CV407" s="25"/>
      <c r="CW407" s="25"/>
      <c r="CX407" s="25"/>
      <c r="CY407" s="25"/>
      <c r="EW407" s="25"/>
      <c r="EX407" s="25"/>
      <c r="EY407" s="25"/>
      <c r="EZ407" s="25"/>
      <c r="FA407" s="25"/>
      <c r="FB407" s="25"/>
      <c r="FC407" s="25"/>
      <c r="FD407" s="25"/>
      <c r="FE407" s="25"/>
      <c r="FF407" s="25"/>
      <c r="FG407" s="25"/>
      <c r="FH407" s="25"/>
      <c r="FI407" s="25"/>
      <c r="FJ407" s="25"/>
      <c r="FK407" s="25"/>
      <c r="FL407" s="25"/>
      <c r="FM407" s="25"/>
      <c r="FN407" s="25"/>
      <c r="FO407" s="25"/>
      <c r="FP407" s="25"/>
      <c r="FQ407" s="25"/>
      <c r="FR407" s="25"/>
      <c r="FS407" s="25"/>
      <c r="FT407" s="25"/>
      <c r="FU407" s="25"/>
      <c r="FV407" s="25"/>
      <c r="FW407" s="25"/>
      <c r="FX407" s="25"/>
      <c r="FY407" s="25"/>
      <c r="FZ407" s="25"/>
      <c r="GA407" s="25"/>
      <c r="GB407" s="25"/>
      <c r="GC407" s="25"/>
      <c r="GD407" s="25"/>
      <c r="GE407" s="25"/>
      <c r="GF407" s="25"/>
      <c r="GG407" s="25"/>
      <c r="GH407" s="25"/>
      <c r="GI407" s="25"/>
      <c r="GJ407" s="25"/>
      <c r="GK407" s="25"/>
      <c r="GL407" s="25"/>
      <c r="GM407" s="25"/>
      <c r="GN407" s="25"/>
      <c r="GO407" s="25"/>
      <c r="GP407" s="25"/>
      <c r="GQ407" s="25"/>
      <c r="GR407" s="25"/>
      <c r="GS407" s="25"/>
    </row>
    <row r="408">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c r="CC408" s="25"/>
      <c r="CD408" s="25"/>
      <c r="CE408" s="25"/>
      <c r="CF408" s="25"/>
      <c r="CG408" s="25"/>
      <c r="CH408" s="25"/>
      <c r="CI408" s="25"/>
      <c r="CJ408" s="25"/>
      <c r="CK408" s="25"/>
      <c r="CL408" s="25"/>
      <c r="CM408" s="25"/>
      <c r="CN408" s="25"/>
      <c r="CO408" s="25"/>
      <c r="CP408" s="25"/>
      <c r="CQ408" s="25"/>
      <c r="CR408" s="25"/>
      <c r="CS408" s="25"/>
      <c r="CT408" s="25"/>
      <c r="CU408" s="25"/>
      <c r="CV408" s="25"/>
      <c r="CW408" s="25"/>
      <c r="CX408" s="25"/>
      <c r="CY408" s="25"/>
      <c r="EW408" s="25"/>
      <c r="EX408" s="25"/>
      <c r="EY408" s="25"/>
      <c r="EZ408" s="25"/>
      <c r="FA408" s="25"/>
      <c r="FB408" s="25"/>
      <c r="FC408" s="25"/>
      <c r="FD408" s="25"/>
      <c r="FE408" s="25"/>
      <c r="FF408" s="25"/>
      <c r="FG408" s="25"/>
      <c r="FH408" s="25"/>
      <c r="FI408" s="25"/>
      <c r="FJ408" s="25"/>
      <c r="FK408" s="25"/>
      <c r="FL408" s="25"/>
      <c r="FM408" s="25"/>
      <c r="FN408" s="25"/>
      <c r="FO408" s="25"/>
      <c r="FP408" s="25"/>
      <c r="FQ408" s="25"/>
      <c r="FR408" s="25"/>
      <c r="FS408" s="25"/>
      <c r="FT408" s="25"/>
      <c r="FU408" s="25"/>
      <c r="FV408" s="25"/>
      <c r="FW408" s="25"/>
      <c r="FX408" s="25"/>
      <c r="FY408" s="25"/>
      <c r="FZ408" s="25"/>
      <c r="GA408" s="25"/>
      <c r="GB408" s="25"/>
      <c r="GC408" s="25"/>
      <c r="GD408" s="25"/>
      <c r="GE408" s="25"/>
      <c r="GF408" s="25"/>
      <c r="GG408" s="25"/>
      <c r="GH408" s="25"/>
      <c r="GI408" s="25"/>
      <c r="GJ408" s="25"/>
      <c r="GK408" s="25"/>
      <c r="GL408" s="25"/>
      <c r="GM408" s="25"/>
      <c r="GN408" s="25"/>
      <c r="GO408" s="25"/>
      <c r="GP408" s="25"/>
      <c r="GQ408" s="25"/>
      <c r="GR408" s="25"/>
      <c r="GS408" s="25"/>
    </row>
    <row r="409">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c r="CC409" s="25"/>
      <c r="CD409" s="25"/>
      <c r="CE409" s="25"/>
      <c r="CF409" s="25"/>
      <c r="CG409" s="25"/>
      <c r="CH409" s="25"/>
      <c r="CI409" s="25"/>
      <c r="CJ409" s="25"/>
      <c r="CK409" s="25"/>
      <c r="CL409" s="25"/>
      <c r="CM409" s="25"/>
      <c r="CN409" s="25"/>
      <c r="CO409" s="25"/>
      <c r="CP409" s="25"/>
      <c r="CQ409" s="25"/>
      <c r="CR409" s="25"/>
      <c r="CS409" s="25"/>
      <c r="CT409" s="25"/>
      <c r="CU409" s="25"/>
      <c r="CV409" s="25"/>
      <c r="CW409" s="25"/>
      <c r="CX409" s="25"/>
      <c r="CY409" s="25"/>
      <c r="EW409" s="25"/>
      <c r="EX409" s="25"/>
      <c r="EY409" s="25"/>
      <c r="EZ409" s="25"/>
      <c r="FA409" s="25"/>
      <c r="FB409" s="25"/>
      <c r="FC409" s="25"/>
      <c r="FD409" s="25"/>
      <c r="FE409" s="25"/>
      <c r="FF409" s="25"/>
      <c r="FG409" s="25"/>
      <c r="FH409" s="25"/>
      <c r="FI409" s="25"/>
      <c r="FJ409" s="25"/>
      <c r="FK409" s="25"/>
      <c r="FL409" s="25"/>
      <c r="FM409" s="25"/>
      <c r="FN409" s="25"/>
      <c r="FO409" s="25"/>
      <c r="FP409" s="25"/>
      <c r="FQ409" s="25"/>
      <c r="FR409" s="25"/>
      <c r="FS409" s="25"/>
      <c r="FT409" s="25"/>
      <c r="FU409" s="25"/>
      <c r="FV409" s="25"/>
      <c r="FW409" s="25"/>
      <c r="FX409" s="25"/>
      <c r="FY409" s="25"/>
      <c r="FZ409" s="25"/>
      <c r="GA409" s="25"/>
      <c r="GB409" s="25"/>
      <c r="GC409" s="25"/>
      <c r="GD409" s="25"/>
      <c r="GE409" s="25"/>
      <c r="GF409" s="25"/>
      <c r="GG409" s="25"/>
      <c r="GH409" s="25"/>
      <c r="GI409" s="25"/>
      <c r="GJ409" s="25"/>
      <c r="GK409" s="25"/>
      <c r="GL409" s="25"/>
      <c r="GM409" s="25"/>
      <c r="GN409" s="25"/>
      <c r="GO409" s="25"/>
      <c r="GP409" s="25"/>
      <c r="GQ409" s="25"/>
      <c r="GR409" s="25"/>
      <c r="GS409" s="25"/>
    </row>
    <row r="410">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c r="CC410" s="25"/>
      <c r="CD410" s="25"/>
      <c r="CE410" s="25"/>
      <c r="CF410" s="25"/>
      <c r="CG410" s="25"/>
      <c r="CH410" s="25"/>
      <c r="CI410" s="25"/>
      <c r="CJ410" s="25"/>
      <c r="CK410" s="25"/>
      <c r="CL410" s="25"/>
      <c r="CM410" s="25"/>
      <c r="CN410" s="25"/>
      <c r="CO410" s="25"/>
      <c r="CP410" s="25"/>
      <c r="CQ410" s="25"/>
      <c r="CR410" s="25"/>
      <c r="CS410" s="25"/>
      <c r="CT410" s="25"/>
      <c r="CU410" s="25"/>
      <c r="CV410" s="25"/>
      <c r="CW410" s="25"/>
      <c r="CX410" s="25"/>
      <c r="CY410" s="25"/>
      <c r="EW410" s="25"/>
      <c r="EX410" s="25"/>
      <c r="EY410" s="25"/>
      <c r="EZ410" s="25"/>
      <c r="FA410" s="25"/>
      <c r="FB410" s="25"/>
      <c r="FC410" s="25"/>
      <c r="FD410" s="25"/>
      <c r="FE410" s="25"/>
      <c r="FF410" s="25"/>
      <c r="FG410" s="25"/>
      <c r="FH410" s="25"/>
      <c r="FI410" s="25"/>
      <c r="FJ410" s="25"/>
      <c r="FK410" s="25"/>
      <c r="FL410" s="25"/>
      <c r="FM410" s="25"/>
      <c r="FN410" s="25"/>
      <c r="FO410" s="25"/>
      <c r="FP410" s="25"/>
      <c r="FQ410" s="25"/>
      <c r="FR410" s="25"/>
      <c r="FS410" s="25"/>
      <c r="FT410" s="25"/>
      <c r="FU410" s="25"/>
      <c r="FV410" s="25"/>
      <c r="FW410" s="25"/>
      <c r="FX410" s="25"/>
      <c r="FY410" s="25"/>
      <c r="FZ410" s="25"/>
      <c r="GA410" s="25"/>
      <c r="GB410" s="25"/>
      <c r="GC410" s="25"/>
      <c r="GD410" s="25"/>
      <c r="GE410" s="25"/>
      <c r="GF410" s="25"/>
      <c r="GG410" s="25"/>
      <c r="GH410" s="25"/>
      <c r="GI410" s="25"/>
      <c r="GJ410" s="25"/>
      <c r="GK410" s="25"/>
      <c r="GL410" s="25"/>
      <c r="GM410" s="25"/>
      <c r="GN410" s="25"/>
      <c r="GO410" s="25"/>
      <c r="GP410" s="25"/>
      <c r="GQ410" s="25"/>
      <c r="GR410" s="25"/>
      <c r="GS410" s="25"/>
    </row>
    <row r="411">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c r="CC411" s="25"/>
      <c r="CD411" s="25"/>
      <c r="CE411" s="25"/>
      <c r="CF411" s="25"/>
      <c r="CG411" s="25"/>
      <c r="CH411" s="25"/>
      <c r="CI411" s="25"/>
      <c r="CJ411" s="25"/>
      <c r="CK411" s="25"/>
      <c r="CL411" s="25"/>
      <c r="CM411" s="25"/>
      <c r="CN411" s="25"/>
      <c r="CO411" s="25"/>
      <c r="CP411" s="25"/>
      <c r="CQ411" s="25"/>
      <c r="CR411" s="25"/>
      <c r="CS411" s="25"/>
      <c r="CT411" s="25"/>
      <c r="CU411" s="25"/>
      <c r="CV411" s="25"/>
      <c r="CW411" s="25"/>
      <c r="CX411" s="25"/>
      <c r="CY411" s="25"/>
      <c r="EW411" s="25"/>
      <c r="EX411" s="25"/>
      <c r="EY411" s="25"/>
      <c r="EZ411" s="25"/>
      <c r="FA411" s="25"/>
      <c r="FB411" s="25"/>
      <c r="FC411" s="25"/>
      <c r="FD411" s="25"/>
      <c r="FE411" s="25"/>
      <c r="FF411" s="25"/>
      <c r="FG411" s="25"/>
      <c r="FH411" s="25"/>
      <c r="FI411" s="25"/>
      <c r="FJ411" s="25"/>
      <c r="FK411" s="25"/>
      <c r="FL411" s="25"/>
      <c r="FM411" s="25"/>
      <c r="FN411" s="25"/>
      <c r="FO411" s="25"/>
      <c r="FP411" s="25"/>
      <c r="FQ411" s="25"/>
      <c r="FR411" s="25"/>
      <c r="FS411" s="25"/>
      <c r="FT411" s="25"/>
      <c r="FU411" s="25"/>
      <c r="FV411" s="25"/>
      <c r="FW411" s="25"/>
      <c r="FX411" s="25"/>
      <c r="FY411" s="25"/>
      <c r="FZ411" s="25"/>
      <c r="GA411" s="25"/>
      <c r="GB411" s="25"/>
      <c r="GC411" s="25"/>
      <c r="GD411" s="25"/>
      <c r="GE411" s="25"/>
      <c r="GF411" s="25"/>
      <c r="GG411" s="25"/>
      <c r="GH411" s="25"/>
      <c r="GI411" s="25"/>
      <c r="GJ411" s="25"/>
      <c r="GK411" s="25"/>
      <c r="GL411" s="25"/>
      <c r="GM411" s="25"/>
      <c r="GN411" s="25"/>
      <c r="GO411" s="25"/>
      <c r="GP411" s="25"/>
      <c r="GQ411" s="25"/>
      <c r="GR411" s="25"/>
      <c r="GS411" s="25"/>
    </row>
    <row r="412">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c r="CC412" s="25"/>
      <c r="CD412" s="25"/>
      <c r="CE412" s="25"/>
      <c r="CF412" s="25"/>
      <c r="CG412" s="25"/>
      <c r="CH412" s="25"/>
      <c r="CI412" s="25"/>
      <c r="CJ412" s="25"/>
      <c r="CK412" s="25"/>
      <c r="CL412" s="25"/>
      <c r="CM412" s="25"/>
      <c r="CN412" s="25"/>
      <c r="CO412" s="25"/>
      <c r="CP412" s="25"/>
      <c r="CQ412" s="25"/>
      <c r="CR412" s="25"/>
      <c r="CS412" s="25"/>
      <c r="CT412" s="25"/>
      <c r="CU412" s="25"/>
      <c r="CV412" s="25"/>
      <c r="CW412" s="25"/>
      <c r="CX412" s="25"/>
      <c r="CY412" s="25"/>
      <c r="EW412" s="25"/>
      <c r="EX412" s="25"/>
      <c r="EY412" s="25"/>
      <c r="EZ412" s="25"/>
      <c r="FA412" s="25"/>
      <c r="FB412" s="25"/>
      <c r="FC412" s="25"/>
      <c r="FD412" s="25"/>
      <c r="FE412" s="25"/>
      <c r="FF412" s="25"/>
      <c r="FG412" s="25"/>
      <c r="FH412" s="25"/>
      <c r="FI412" s="25"/>
      <c r="FJ412" s="25"/>
      <c r="FK412" s="25"/>
      <c r="FL412" s="25"/>
      <c r="FM412" s="25"/>
      <c r="FN412" s="25"/>
      <c r="FO412" s="25"/>
      <c r="FP412" s="25"/>
      <c r="FQ412" s="25"/>
      <c r="FR412" s="25"/>
      <c r="FS412" s="25"/>
      <c r="FT412" s="25"/>
      <c r="FU412" s="25"/>
      <c r="FV412" s="25"/>
      <c r="FW412" s="25"/>
      <c r="FX412" s="25"/>
      <c r="FY412" s="25"/>
      <c r="FZ412" s="25"/>
      <c r="GA412" s="25"/>
      <c r="GB412" s="25"/>
      <c r="GC412" s="25"/>
      <c r="GD412" s="25"/>
      <c r="GE412" s="25"/>
      <c r="GF412" s="25"/>
      <c r="GG412" s="25"/>
      <c r="GH412" s="25"/>
      <c r="GI412" s="25"/>
      <c r="GJ412" s="25"/>
      <c r="GK412" s="25"/>
      <c r="GL412" s="25"/>
      <c r="GM412" s="25"/>
      <c r="GN412" s="25"/>
      <c r="GO412" s="25"/>
      <c r="GP412" s="25"/>
      <c r="GQ412" s="25"/>
      <c r="GR412" s="25"/>
      <c r="GS412" s="25"/>
    </row>
    <row r="413">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c r="CC413" s="25"/>
      <c r="CD413" s="25"/>
      <c r="CE413" s="25"/>
      <c r="CF413" s="25"/>
      <c r="CG413" s="25"/>
      <c r="CH413" s="25"/>
      <c r="CI413" s="25"/>
      <c r="CJ413" s="25"/>
      <c r="CK413" s="25"/>
      <c r="CL413" s="25"/>
      <c r="CM413" s="25"/>
      <c r="CN413" s="25"/>
      <c r="CO413" s="25"/>
      <c r="CP413" s="25"/>
      <c r="CQ413" s="25"/>
      <c r="CR413" s="25"/>
      <c r="CS413" s="25"/>
      <c r="CT413" s="25"/>
      <c r="CU413" s="25"/>
      <c r="CV413" s="25"/>
      <c r="CW413" s="25"/>
      <c r="CX413" s="25"/>
      <c r="CY413" s="25"/>
      <c r="EW413" s="25"/>
      <c r="EX413" s="25"/>
      <c r="EY413" s="25"/>
      <c r="EZ413" s="25"/>
      <c r="FA413" s="25"/>
      <c r="FB413" s="25"/>
      <c r="FC413" s="25"/>
      <c r="FD413" s="25"/>
      <c r="FE413" s="25"/>
      <c r="FF413" s="25"/>
      <c r="FG413" s="25"/>
      <c r="FH413" s="25"/>
      <c r="FI413" s="25"/>
      <c r="FJ413" s="25"/>
      <c r="FK413" s="25"/>
      <c r="FL413" s="25"/>
      <c r="FM413" s="25"/>
      <c r="FN413" s="25"/>
      <c r="FO413" s="25"/>
      <c r="FP413" s="25"/>
      <c r="FQ413" s="25"/>
      <c r="FR413" s="25"/>
      <c r="FS413" s="25"/>
      <c r="FT413" s="25"/>
      <c r="FU413" s="25"/>
      <c r="FV413" s="25"/>
      <c r="FW413" s="25"/>
      <c r="FX413" s="25"/>
      <c r="FY413" s="25"/>
      <c r="FZ413" s="25"/>
      <c r="GA413" s="25"/>
      <c r="GB413" s="25"/>
      <c r="GC413" s="25"/>
      <c r="GD413" s="25"/>
      <c r="GE413" s="25"/>
      <c r="GF413" s="25"/>
      <c r="GG413" s="25"/>
      <c r="GH413" s="25"/>
      <c r="GI413" s="25"/>
      <c r="GJ413" s="25"/>
      <c r="GK413" s="25"/>
      <c r="GL413" s="25"/>
      <c r="GM413" s="25"/>
      <c r="GN413" s="25"/>
      <c r="GO413" s="25"/>
      <c r="GP413" s="25"/>
      <c r="GQ413" s="25"/>
      <c r="GR413" s="25"/>
      <c r="GS413" s="25"/>
    </row>
    <row r="414">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c r="CC414" s="25"/>
      <c r="CD414" s="25"/>
      <c r="CE414" s="25"/>
      <c r="CF414" s="25"/>
      <c r="CG414" s="25"/>
      <c r="CH414" s="25"/>
      <c r="CI414" s="25"/>
      <c r="CJ414" s="25"/>
      <c r="CK414" s="25"/>
      <c r="CL414" s="25"/>
      <c r="CM414" s="25"/>
      <c r="CN414" s="25"/>
      <c r="CO414" s="25"/>
      <c r="CP414" s="25"/>
      <c r="CQ414" s="25"/>
      <c r="CR414" s="25"/>
      <c r="CS414" s="25"/>
      <c r="CT414" s="25"/>
      <c r="CU414" s="25"/>
      <c r="CV414" s="25"/>
      <c r="CW414" s="25"/>
      <c r="CX414" s="25"/>
      <c r="CY414" s="25"/>
      <c r="EW414" s="25"/>
      <c r="EX414" s="25"/>
      <c r="EY414" s="25"/>
      <c r="EZ414" s="25"/>
      <c r="FA414" s="25"/>
      <c r="FB414" s="25"/>
      <c r="FC414" s="25"/>
      <c r="FD414" s="25"/>
      <c r="FE414" s="25"/>
      <c r="FF414" s="25"/>
      <c r="FG414" s="25"/>
      <c r="FH414" s="25"/>
      <c r="FI414" s="25"/>
      <c r="FJ414" s="25"/>
      <c r="FK414" s="25"/>
      <c r="FL414" s="25"/>
      <c r="FM414" s="25"/>
      <c r="FN414" s="25"/>
      <c r="FO414" s="25"/>
      <c r="FP414" s="25"/>
      <c r="FQ414" s="25"/>
      <c r="FR414" s="25"/>
      <c r="FS414" s="25"/>
      <c r="FT414" s="25"/>
      <c r="FU414" s="25"/>
      <c r="FV414" s="25"/>
      <c r="FW414" s="25"/>
      <c r="FX414" s="25"/>
      <c r="FY414" s="25"/>
      <c r="FZ414" s="25"/>
      <c r="GA414" s="25"/>
      <c r="GB414" s="25"/>
      <c r="GC414" s="25"/>
      <c r="GD414" s="25"/>
      <c r="GE414" s="25"/>
      <c r="GF414" s="25"/>
      <c r="GG414" s="25"/>
      <c r="GH414" s="25"/>
      <c r="GI414" s="25"/>
      <c r="GJ414" s="25"/>
      <c r="GK414" s="25"/>
      <c r="GL414" s="25"/>
      <c r="GM414" s="25"/>
      <c r="GN414" s="25"/>
      <c r="GO414" s="25"/>
      <c r="GP414" s="25"/>
      <c r="GQ414" s="25"/>
      <c r="GR414" s="25"/>
      <c r="GS414" s="25"/>
    </row>
    <row r="41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c r="CC415" s="25"/>
      <c r="CD415" s="25"/>
      <c r="CE415" s="25"/>
      <c r="CF415" s="25"/>
      <c r="CG415" s="25"/>
      <c r="CH415" s="25"/>
      <c r="CI415" s="25"/>
      <c r="CJ415" s="25"/>
      <c r="CK415" s="25"/>
      <c r="CL415" s="25"/>
      <c r="CM415" s="25"/>
      <c r="CN415" s="25"/>
      <c r="CO415" s="25"/>
      <c r="CP415" s="25"/>
      <c r="CQ415" s="25"/>
      <c r="CR415" s="25"/>
      <c r="CS415" s="25"/>
      <c r="CT415" s="25"/>
      <c r="CU415" s="25"/>
      <c r="CV415" s="25"/>
      <c r="CW415" s="25"/>
      <c r="CX415" s="25"/>
      <c r="CY415" s="25"/>
      <c r="EW415" s="25"/>
      <c r="EX415" s="25"/>
      <c r="EY415" s="25"/>
      <c r="EZ415" s="25"/>
      <c r="FA415" s="25"/>
      <c r="FB415" s="25"/>
      <c r="FC415" s="25"/>
      <c r="FD415" s="25"/>
      <c r="FE415" s="25"/>
      <c r="FF415" s="25"/>
      <c r="FG415" s="25"/>
      <c r="FH415" s="25"/>
      <c r="FI415" s="25"/>
      <c r="FJ415" s="25"/>
      <c r="FK415" s="25"/>
      <c r="FL415" s="25"/>
      <c r="FM415" s="25"/>
      <c r="FN415" s="25"/>
      <c r="FO415" s="25"/>
      <c r="FP415" s="25"/>
      <c r="FQ415" s="25"/>
      <c r="FR415" s="25"/>
      <c r="FS415" s="25"/>
      <c r="FT415" s="25"/>
      <c r="FU415" s="25"/>
      <c r="FV415" s="25"/>
      <c r="FW415" s="25"/>
      <c r="FX415" s="25"/>
      <c r="FY415" s="25"/>
      <c r="FZ415" s="25"/>
      <c r="GA415" s="25"/>
      <c r="GB415" s="25"/>
      <c r="GC415" s="25"/>
      <c r="GD415" s="25"/>
      <c r="GE415" s="25"/>
      <c r="GF415" s="25"/>
      <c r="GG415" s="25"/>
      <c r="GH415" s="25"/>
      <c r="GI415" s="25"/>
      <c r="GJ415" s="25"/>
      <c r="GK415" s="25"/>
      <c r="GL415" s="25"/>
      <c r="GM415" s="25"/>
      <c r="GN415" s="25"/>
      <c r="GO415" s="25"/>
      <c r="GP415" s="25"/>
      <c r="GQ415" s="25"/>
      <c r="GR415" s="25"/>
      <c r="GS415" s="25"/>
    </row>
    <row r="416">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c r="CC416" s="25"/>
      <c r="CD416" s="25"/>
      <c r="CE416" s="25"/>
      <c r="CF416" s="25"/>
      <c r="CG416" s="25"/>
      <c r="CH416" s="25"/>
      <c r="CI416" s="25"/>
      <c r="CJ416" s="25"/>
      <c r="CK416" s="25"/>
      <c r="CL416" s="25"/>
      <c r="CM416" s="25"/>
      <c r="CN416" s="25"/>
      <c r="CO416" s="25"/>
      <c r="CP416" s="25"/>
      <c r="CQ416" s="25"/>
      <c r="CR416" s="25"/>
      <c r="CS416" s="25"/>
      <c r="CT416" s="25"/>
      <c r="CU416" s="25"/>
      <c r="CV416" s="25"/>
      <c r="CW416" s="25"/>
      <c r="CX416" s="25"/>
      <c r="CY416" s="25"/>
      <c r="EW416" s="25"/>
      <c r="EX416" s="25"/>
      <c r="EY416" s="25"/>
      <c r="EZ416" s="25"/>
      <c r="FA416" s="25"/>
      <c r="FB416" s="25"/>
      <c r="FC416" s="25"/>
      <c r="FD416" s="25"/>
      <c r="FE416" s="25"/>
      <c r="FF416" s="25"/>
      <c r="FG416" s="25"/>
      <c r="FH416" s="25"/>
      <c r="FI416" s="25"/>
      <c r="FJ416" s="25"/>
      <c r="FK416" s="25"/>
      <c r="FL416" s="25"/>
      <c r="FM416" s="25"/>
      <c r="FN416" s="25"/>
      <c r="FO416" s="25"/>
      <c r="FP416" s="25"/>
      <c r="FQ416" s="25"/>
      <c r="FR416" s="25"/>
      <c r="FS416" s="25"/>
      <c r="FT416" s="25"/>
      <c r="FU416" s="25"/>
      <c r="FV416" s="25"/>
      <c r="FW416" s="25"/>
      <c r="FX416" s="25"/>
      <c r="FY416" s="25"/>
      <c r="FZ416" s="25"/>
      <c r="GA416" s="25"/>
      <c r="GB416" s="25"/>
      <c r="GC416" s="25"/>
      <c r="GD416" s="25"/>
      <c r="GE416" s="25"/>
      <c r="GF416" s="25"/>
      <c r="GG416" s="25"/>
      <c r="GH416" s="25"/>
      <c r="GI416" s="25"/>
      <c r="GJ416" s="25"/>
      <c r="GK416" s="25"/>
      <c r="GL416" s="25"/>
      <c r="GM416" s="25"/>
      <c r="GN416" s="25"/>
      <c r="GO416" s="25"/>
      <c r="GP416" s="25"/>
      <c r="GQ416" s="25"/>
      <c r="GR416" s="25"/>
      <c r="GS416" s="25"/>
    </row>
    <row r="417">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c r="CC417" s="25"/>
      <c r="CD417" s="25"/>
      <c r="CE417" s="25"/>
      <c r="CF417" s="25"/>
      <c r="CG417" s="25"/>
      <c r="CH417" s="25"/>
      <c r="CI417" s="25"/>
      <c r="CJ417" s="25"/>
      <c r="CK417" s="25"/>
      <c r="CL417" s="25"/>
      <c r="CM417" s="25"/>
      <c r="CN417" s="25"/>
      <c r="CO417" s="25"/>
      <c r="CP417" s="25"/>
      <c r="CQ417" s="25"/>
      <c r="CR417" s="25"/>
      <c r="CS417" s="25"/>
      <c r="CT417" s="25"/>
      <c r="CU417" s="25"/>
      <c r="CV417" s="25"/>
      <c r="CW417" s="25"/>
      <c r="CX417" s="25"/>
      <c r="CY417" s="25"/>
      <c r="EW417" s="25"/>
      <c r="EX417" s="25"/>
      <c r="EY417" s="25"/>
      <c r="EZ417" s="25"/>
      <c r="FA417" s="25"/>
      <c r="FB417" s="25"/>
      <c r="FC417" s="25"/>
      <c r="FD417" s="25"/>
      <c r="FE417" s="25"/>
      <c r="FF417" s="25"/>
      <c r="FG417" s="25"/>
      <c r="FH417" s="25"/>
      <c r="FI417" s="25"/>
      <c r="FJ417" s="25"/>
      <c r="FK417" s="25"/>
      <c r="FL417" s="25"/>
      <c r="FM417" s="25"/>
      <c r="FN417" s="25"/>
      <c r="FO417" s="25"/>
      <c r="FP417" s="25"/>
      <c r="FQ417" s="25"/>
      <c r="FR417" s="25"/>
      <c r="FS417" s="25"/>
      <c r="FT417" s="25"/>
      <c r="FU417" s="25"/>
      <c r="FV417" s="25"/>
      <c r="FW417" s="25"/>
      <c r="FX417" s="25"/>
      <c r="FY417" s="25"/>
      <c r="FZ417" s="25"/>
      <c r="GA417" s="25"/>
      <c r="GB417" s="25"/>
      <c r="GC417" s="25"/>
      <c r="GD417" s="25"/>
      <c r="GE417" s="25"/>
      <c r="GF417" s="25"/>
      <c r="GG417" s="25"/>
      <c r="GH417" s="25"/>
      <c r="GI417" s="25"/>
      <c r="GJ417" s="25"/>
      <c r="GK417" s="25"/>
      <c r="GL417" s="25"/>
      <c r="GM417" s="25"/>
      <c r="GN417" s="25"/>
      <c r="GO417" s="25"/>
      <c r="GP417" s="25"/>
      <c r="GQ417" s="25"/>
      <c r="GR417" s="25"/>
      <c r="GS417" s="25"/>
    </row>
    <row r="418">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c r="CC418" s="25"/>
      <c r="CD418" s="25"/>
      <c r="CE418" s="25"/>
      <c r="CF418" s="25"/>
      <c r="CG418" s="25"/>
      <c r="CH418" s="25"/>
      <c r="CI418" s="25"/>
      <c r="CJ418" s="25"/>
      <c r="CK418" s="25"/>
      <c r="CL418" s="25"/>
      <c r="CM418" s="25"/>
      <c r="CN418" s="25"/>
      <c r="CO418" s="25"/>
      <c r="CP418" s="25"/>
      <c r="CQ418" s="25"/>
      <c r="CR418" s="25"/>
      <c r="CS418" s="25"/>
      <c r="CT418" s="25"/>
      <c r="CU418" s="25"/>
      <c r="CV418" s="25"/>
      <c r="CW418" s="25"/>
      <c r="CX418" s="25"/>
      <c r="CY418" s="25"/>
      <c r="EW418" s="25"/>
      <c r="EX418" s="25"/>
      <c r="EY418" s="25"/>
      <c r="EZ418" s="25"/>
      <c r="FA418" s="25"/>
      <c r="FB418" s="25"/>
      <c r="FC418" s="25"/>
      <c r="FD418" s="25"/>
      <c r="FE418" s="25"/>
      <c r="FF418" s="25"/>
      <c r="FG418" s="25"/>
      <c r="FH418" s="25"/>
      <c r="FI418" s="25"/>
      <c r="FJ418" s="25"/>
      <c r="FK418" s="25"/>
      <c r="FL418" s="25"/>
      <c r="FM418" s="25"/>
      <c r="FN418" s="25"/>
      <c r="FO418" s="25"/>
      <c r="FP418" s="25"/>
      <c r="FQ418" s="25"/>
      <c r="FR418" s="25"/>
      <c r="FS418" s="25"/>
      <c r="FT418" s="25"/>
      <c r="FU418" s="25"/>
      <c r="FV418" s="25"/>
      <c r="FW418" s="25"/>
      <c r="FX418" s="25"/>
      <c r="FY418" s="25"/>
      <c r="FZ418" s="25"/>
      <c r="GA418" s="25"/>
      <c r="GB418" s="25"/>
      <c r="GC418" s="25"/>
      <c r="GD418" s="25"/>
      <c r="GE418" s="25"/>
      <c r="GF418" s="25"/>
      <c r="GG418" s="25"/>
      <c r="GH418" s="25"/>
      <c r="GI418" s="25"/>
      <c r="GJ418" s="25"/>
      <c r="GK418" s="25"/>
      <c r="GL418" s="25"/>
      <c r="GM418" s="25"/>
      <c r="GN418" s="25"/>
      <c r="GO418" s="25"/>
      <c r="GP418" s="25"/>
      <c r="GQ418" s="25"/>
      <c r="GR418" s="25"/>
      <c r="GS418" s="25"/>
    </row>
    <row r="419">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EW419" s="25"/>
      <c r="EX419" s="25"/>
      <c r="EY419" s="25"/>
      <c r="EZ419" s="25"/>
      <c r="FA419" s="25"/>
      <c r="FB419" s="25"/>
      <c r="FC419" s="25"/>
      <c r="FD419" s="25"/>
      <c r="FE419" s="25"/>
      <c r="FF419" s="25"/>
      <c r="FG419" s="25"/>
      <c r="FH419" s="25"/>
      <c r="FI419" s="25"/>
      <c r="FJ419" s="25"/>
      <c r="FK419" s="25"/>
      <c r="FL419" s="25"/>
      <c r="FM419" s="25"/>
      <c r="FN419" s="25"/>
      <c r="FO419" s="25"/>
      <c r="FP419" s="25"/>
      <c r="FQ419" s="25"/>
      <c r="FR419" s="25"/>
      <c r="FS419" s="25"/>
      <c r="FT419" s="25"/>
      <c r="FU419" s="25"/>
      <c r="FV419" s="25"/>
      <c r="FW419" s="25"/>
      <c r="FX419" s="25"/>
      <c r="FY419" s="25"/>
      <c r="FZ419" s="25"/>
      <c r="GA419" s="25"/>
      <c r="GB419" s="25"/>
      <c r="GC419" s="25"/>
      <c r="GD419" s="25"/>
      <c r="GE419" s="25"/>
      <c r="GF419" s="25"/>
      <c r="GG419" s="25"/>
      <c r="GH419" s="25"/>
      <c r="GI419" s="25"/>
      <c r="GJ419" s="25"/>
      <c r="GK419" s="25"/>
      <c r="GL419" s="25"/>
      <c r="GM419" s="25"/>
      <c r="GN419" s="25"/>
      <c r="GO419" s="25"/>
      <c r="GP419" s="25"/>
      <c r="GQ419" s="25"/>
      <c r="GR419" s="25"/>
      <c r="GS419" s="25"/>
    </row>
    <row r="420">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EW420" s="25"/>
      <c r="EX420" s="25"/>
      <c r="EY420" s="25"/>
      <c r="EZ420" s="25"/>
      <c r="FA420" s="25"/>
      <c r="FB420" s="25"/>
      <c r="FC420" s="25"/>
      <c r="FD420" s="25"/>
      <c r="FE420" s="25"/>
      <c r="FF420" s="25"/>
      <c r="FG420" s="25"/>
      <c r="FH420" s="25"/>
      <c r="FI420" s="25"/>
      <c r="FJ420" s="25"/>
      <c r="FK420" s="25"/>
      <c r="FL420" s="25"/>
      <c r="FM420" s="25"/>
      <c r="FN420" s="25"/>
      <c r="FO420" s="25"/>
      <c r="FP420" s="25"/>
      <c r="FQ420" s="25"/>
      <c r="FR420" s="25"/>
      <c r="FS420" s="25"/>
      <c r="FT420" s="25"/>
      <c r="FU420" s="25"/>
      <c r="FV420" s="25"/>
      <c r="FW420" s="25"/>
      <c r="FX420" s="25"/>
      <c r="FY420" s="25"/>
      <c r="FZ420" s="25"/>
      <c r="GA420" s="25"/>
      <c r="GB420" s="25"/>
      <c r="GC420" s="25"/>
      <c r="GD420" s="25"/>
      <c r="GE420" s="25"/>
      <c r="GF420" s="25"/>
      <c r="GG420" s="25"/>
      <c r="GH420" s="25"/>
      <c r="GI420" s="25"/>
      <c r="GJ420" s="25"/>
      <c r="GK420" s="25"/>
      <c r="GL420" s="25"/>
      <c r="GM420" s="25"/>
      <c r="GN420" s="25"/>
      <c r="GO420" s="25"/>
      <c r="GP420" s="25"/>
      <c r="GQ420" s="25"/>
      <c r="GR420" s="25"/>
      <c r="GS420" s="25"/>
    </row>
    <row r="421">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c r="CC421" s="25"/>
      <c r="CD421" s="25"/>
      <c r="CE421" s="25"/>
      <c r="CF421" s="25"/>
      <c r="CG421" s="25"/>
      <c r="CH421" s="25"/>
      <c r="CI421" s="25"/>
      <c r="CJ421" s="25"/>
      <c r="CK421" s="25"/>
      <c r="CL421" s="25"/>
      <c r="CM421" s="25"/>
      <c r="CN421" s="25"/>
      <c r="CO421" s="25"/>
      <c r="CP421" s="25"/>
      <c r="CQ421" s="25"/>
      <c r="CR421" s="25"/>
      <c r="CS421" s="25"/>
      <c r="CT421" s="25"/>
      <c r="CU421" s="25"/>
      <c r="CV421" s="25"/>
      <c r="CW421" s="25"/>
      <c r="CX421" s="25"/>
      <c r="CY421" s="25"/>
      <c r="EW421" s="25"/>
      <c r="EX421" s="25"/>
      <c r="EY421" s="25"/>
      <c r="EZ421" s="25"/>
      <c r="FA421" s="25"/>
      <c r="FB421" s="25"/>
      <c r="FC421" s="25"/>
      <c r="FD421" s="25"/>
      <c r="FE421" s="25"/>
      <c r="FF421" s="25"/>
      <c r="FG421" s="25"/>
      <c r="FH421" s="25"/>
      <c r="FI421" s="25"/>
      <c r="FJ421" s="25"/>
      <c r="FK421" s="25"/>
      <c r="FL421" s="25"/>
      <c r="FM421" s="25"/>
      <c r="FN421" s="25"/>
      <c r="FO421" s="25"/>
      <c r="FP421" s="25"/>
      <c r="FQ421" s="25"/>
      <c r="FR421" s="25"/>
      <c r="FS421" s="25"/>
      <c r="FT421" s="25"/>
      <c r="FU421" s="25"/>
      <c r="FV421" s="25"/>
      <c r="FW421" s="25"/>
      <c r="FX421" s="25"/>
      <c r="FY421" s="25"/>
      <c r="FZ421" s="25"/>
      <c r="GA421" s="25"/>
      <c r="GB421" s="25"/>
      <c r="GC421" s="25"/>
      <c r="GD421" s="25"/>
      <c r="GE421" s="25"/>
      <c r="GF421" s="25"/>
      <c r="GG421" s="25"/>
      <c r="GH421" s="25"/>
      <c r="GI421" s="25"/>
      <c r="GJ421" s="25"/>
      <c r="GK421" s="25"/>
      <c r="GL421" s="25"/>
      <c r="GM421" s="25"/>
      <c r="GN421" s="25"/>
      <c r="GO421" s="25"/>
      <c r="GP421" s="25"/>
      <c r="GQ421" s="25"/>
      <c r="GR421" s="25"/>
      <c r="GS421" s="25"/>
    </row>
    <row r="422">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c r="CC422" s="25"/>
      <c r="CD422" s="25"/>
      <c r="CE422" s="25"/>
      <c r="CF422" s="25"/>
      <c r="CG422" s="25"/>
      <c r="CH422" s="25"/>
      <c r="CI422" s="25"/>
      <c r="CJ422" s="25"/>
      <c r="CK422" s="25"/>
      <c r="CL422" s="25"/>
      <c r="CM422" s="25"/>
      <c r="CN422" s="25"/>
      <c r="CO422" s="25"/>
      <c r="CP422" s="25"/>
      <c r="CQ422" s="25"/>
      <c r="CR422" s="25"/>
      <c r="CS422" s="25"/>
      <c r="CT422" s="25"/>
      <c r="CU422" s="25"/>
      <c r="CV422" s="25"/>
      <c r="CW422" s="25"/>
      <c r="CX422" s="25"/>
      <c r="CY422" s="25"/>
      <c r="EW422" s="25"/>
      <c r="EX422" s="25"/>
      <c r="EY422" s="25"/>
      <c r="EZ422" s="25"/>
      <c r="FA422" s="25"/>
      <c r="FB422" s="25"/>
      <c r="FC422" s="25"/>
      <c r="FD422" s="25"/>
      <c r="FE422" s="25"/>
      <c r="FF422" s="25"/>
      <c r="FG422" s="25"/>
      <c r="FH422" s="25"/>
      <c r="FI422" s="25"/>
      <c r="FJ422" s="25"/>
      <c r="FK422" s="25"/>
      <c r="FL422" s="25"/>
      <c r="FM422" s="25"/>
      <c r="FN422" s="25"/>
      <c r="FO422" s="25"/>
      <c r="FP422" s="25"/>
      <c r="FQ422" s="25"/>
      <c r="FR422" s="25"/>
      <c r="FS422" s="25"/>
      <c r="FT422" s="25"/>
      <c r="FU422" s="25"/>
      <c r="FV422" s="25"/>
      <c r="FW422" s="25"/>
      <c r="FX422" s="25"/>
      <c r="FY422" s="25"/>
      <c r="FZ422" s="25"/>
      <c r="GA422" s="25"/>
      <c r="GB422" s="25"/>
      <c r="GC422" s="25"/>
      <c r="GD422" s="25"/>
      <c r="GE422" s="25"/>
      <c r="GF422" s="25"/>
      <c r="GG422" s="25"/>
      <c r="GH422" s="25"/>
      <c r="GI422" s="25"/>
      <c r="GJ422" s="25"/>
      <c r="GK422" s="25"/>
      <c r="GL422" s="25"/>
      <c r="GM422" s="25"/>
      <c r="GN422" s="25"/>
      <c r="GO422" s="25"/>
      <c r="GP422" s="25"/>
      <c r="GQ422" s="25"/>
      <c r="GR422" s="25"/>
      <c r="GS422" s="25"/>
    </row>
    <row r="423">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c r="CT423" s="25"/>
      <c r="CU423" s="25"/>
      <c r="CV423" s="25"/>
      <c r="CW423" s="25"/>
      <c r="CX423" s="25"/>
      <c r="CY423" s="25"/>
      <c r="EW423" s="25"/>
      <c r="EX423" s="25"/>
      <c r="EY423" s="25"/>
      <c r="EZ423" s="25"/>
      <c r="FA423" s="25"/>
      <c r="FB423" s="25"/>
      <c r="FC423" s="25"/>
      <c r="FD423" s="25"/>
      <c r="FE423" s="25"/>
      <c r="FF423" s="25"/>
      <c r="FG423" s="25"/>
      <c r="FH423" s="25"/>
      <c r="FI423" s="25"/>
      <c r="FJ423" s="25"/>
      <c r="FK423" s="25"/>
      <c r="FL423" s="25"/>
      <c r="FM423" s="25"/>
      <c r="FN423" s="25"/>
      <c r="FO423" s="25"/>
      <c r="FP423" s="25"/>
      <c r="FQ423" s="25"/>
      <c r="FR423" s="25"/>
      <c r="FS423" s="25"/>
      <c r="FT423" s="25"/>
      <c r="FU423" s="25"/>
      <c r="FV423" s="25"/>
      <c r="FW423" s="25"/>
      <c r="FX423" s="25"/>
      <c r="FY423" s="25"/>
      <c r="FZ423" s="25"/>
      <c r="GA423" s="25"/>
      <c r="GB423" s="25"/>
      <c r="GC423" s="25"/>
      <c r="GD423" s="25"/>
      <c r="GE423" s="25"/>
      <c r="GF423" s="25"/>
      <c r="GG423" s="25"/>
      <c r="GH423" s="25"/>
      <c r="GI423" s="25"/>
      <c r="GJ423" s="25"/>
      <c r="GK423" s="25"/>
      <c r="GL423" s="25"/>
      <c r="GM423" s="25"/>
      <c r="GN423" s="25"/>
      <c r="GO423" s="25"/>
      <c r="GP423" s="25"/>
      <c r="GQ423" s="25"/>
      <c r="GR423" s="25"/>
      <c r="GS423" s="25"/>
    </row>
    <row r="424">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c r="CC424" s="25"/>
      <c r="CD424" s="25"/>
      <c r="CE424" s="25"/>
      <c r="CF424" s="25"/>
      <c r="CG424" s="25"/>
      <c r="CH424" s="25"/>
      <c r="CI424" s="25"/>
      <c r="CJ424" s="25"/>
      <c r="CK424" s="25"/>
      <c r="CL424" s="25"/>
      <c r="CM424" s="25"/>
      <c r="CN424" s="25"/>
      <c r="CO424" s="25"/>
      <c r="CP424" s="25"/>
      <c r="CQ424" s="25"/>
      <c r="CR424" s="25"/>
      <c r="CS424" s="25"/>
      <c r="CT424" s="25"/>
      <c r="CU424" s="25"/>
      <c r="CV424" s="25"/>
      <c r="CW424" s="25"/>
      <c r="CX424" s="25"/>
      <c r="CY424" s="25"/>
      <c r="EW424" s="25"/>
      <c r="EX424" s="25"/>
      <c r="EY424" s="25"/>
      <c r="EZ424" s="25"/>
      <c r="FA424" s="25"/>
      <c r="FB424" s="25"/>
      <c r="FC424" s="25"/>
      <c r="FD424" s="25"/>
      <c r="FE424" s="25"/>
      <c r="FF424" s="25"/>
      <c r="FG424" s="25"/>
      <c r="FH424" s="25"/>
      <c r="FI424" s="25"/>
      <c r="FJ424" s="25"/>
      <c r="FK424" s="25"/>
      <c r="FL424" s="25"/>
      <c r="FM424" s="25"/>
      <c r="FN424" s="25"/>
      <c r="FO424" s="25"/>
      <c r="FP424" s="25"/>
      <c r="FQ424" s="25"/>
      <c r="FR424" s="25"/>
      <c r="FS424" s="25"/>
      <c r="FT424" s="25"/>
      <c r="FU424" s="25"/>
      <c r="FV424" s="25"/>
      <c r="FW424" s="25"/>
      <c r="FX424" s="25"/>
      <c r="FY424" s="25"/>
      <c r="FZ424" s="25"/>
      <c r="GA424" s="25"/>
      <c r="GB424" s="25"/>
      <c r="GC424" s="25"/>
      <c r="GD424" s="25"/>
      <c r="GE424" s="25"/>
      <c r="GF424" s="25"/>
      <c r="GG424" s="25"/>
      <c r="GH424" s="25"/>
      <c r="GI424" s="25"/>
      <c r="GJ424" s="25"/>
      <c r="GK424" s="25"/>
      <c r="GL424" s="25"/>
      <c r="GM424" s="25"/>
      <c r="GN424" s="25"/>
      <c r="GO424" s="25"/>
      <c r="GP424" s="25"/>
      <c r="GQ424" s="25"/>
      <c r="GR424" s="25"/>
      <c r="GS424" s="25"/>
    </row>
    <row r="4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c r="CC425" s="25"/>
      <c r="CD425" s="25"/>
      <c r="CE425" s="25"/>
      <c r="CF425" s="25"/>
      <c r="CG425" s="25"/>
      <c r="CH425" s="25"/>
      <c r="CI425" s="25"/>
      <c r="CJ425" s="25"/>
      <c r="CK425" s="25"/>
      <c r="CL425" s="25"/>
      <c r="CM425" s="25"/>
      <c r="CN425" s="25"/>
      <c r="CO425" s="25"/>
      <c r="CP425" s="25"/>
      <c r="CQ425" s="25"/>
      <c r="CR425" s="25"/>
      <c r="CS425" s="25"/>
      <c r="CT425" s="25"/>
      <c r="CU425" s="25"/>
      <c r="CV425" s="25"/>
      <c r="CW425" s="25"/>
      <c r="CX425" s="25"/>
      <c r="CY425" s="25"/>
      <c r="EW425" s="25"/>
      <c r="EX425" s="25"/>
      <c r="EY425" s="25"/>
      <c r="EZ425" s="25"/>
      <c r="FA425" s="25"/>
      <c r="FB425" s="25"/>
      <c r="FC425" s="25"/>
      <c r="FD425" s="25"/>
      <c r="FE425" s="25"/>
      <c r="FF425" s="25"/>
      <c r="FG425" s="25"/>
      <c r="FH425" s="25"/>
      <c r="FI425" s="25"/>
      <c r="FJ425" s="25"/>
      <c r="FK425" s="25"/>
      <c r="FL425" s="25"/>
      <c r="FM425" s="25"/>
      <c r="FN425" s="25"/>
      <c r="FO425" s="25"/>
      <c r="FP425" s="25"/>
      <c r="FQ425" s="25"/>
      <c r="FR425" s="25"/>
      <c r="FS425" s="25"/>
      <c r="FT425" s="25"/>
      <c r="FU425" s="25"/>
      <c r="FV425" s="25"/>
      <c r="FW425" s="25"/>
      <c r="FX425" s="25"/>
      <c r="FY425" s="25"/>
      <c r="FZ425" s="25"/>
      <c r="GA425" s="25"/>
      <c r="GB425" s="25"/>
      <c r="GC425" s="25"/>
      <c r="GD425" s="25"/>
      <c r="GE425" s="25"/>
      <c r="GF425" s="25"/>
      <c r="GG425" s="25"/>
      <c r="GH425" s="25"/>
      <c r="GI425" s="25"/>
      <c r="GJ425" s="25"/>
      <c r="GK425" s="25"/>
      <c r="GL425" s="25"/>
      <c r="GM425" s="25"/>
      <c r="GN425" s="25"/>
      <c r="GO425" s="25"/>
      <c r="GP425" s="25"/>
      <c r="GQ425" s="25"/>
      <c r="GR425" s="25"/>
      <c r="GS425" s="25"/>
    </row>
    <row r="426">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c r="CC426" s="25"/>
      <c r="CD426" s="25"/>
      <c r="CE426" s="25"/>
      <c r="CF426" s="25"/>
      <c r="CG426" s="25"/>
      <c r="CH426" s="25"/>
      <c r="CI426" s="25"/>
      <c r="CJ426" s="25"/>
      <c r="CK426" s="25"/>
      <c r="CL426" s="25"/>
      <c r="CM426" s="25"/>
      <c r="CN426" s="25"/>
      <c r="CO426" s="25"/>
      <c r="CP426" s="25"/>
      <c r="CQ426" s="25"/>
      <c r="CR426" s="25"/>
      <c r="CS426" s="25"/>
      <c r="CT426" s="25"/>
      <c r="CU426" s="25"/>
      <c r="CV426" s="25"/>
      <c r="CW426" s="25"/>
      <c r="CX426" s="25"/>
      <c r="CY426" s="25"/>
      <c r="EW426" s="25"/>
      <c r="EX426" s="25"/>
      <c r="EY426" s="25"/>
      <c r="EZ426" s="25"/>
      <c r="FA426" s="25"/>
      <c r="FB426" s="25"/>
      <c r="FC426" s="25"/>
      <c r="FD426" s="25"/>
      <c r="FE426" s="25"/>
      <c r="FF426" s="25"/>
      <c r="FG426" s="25"/>
      <c r="FH426" s="25"/>
      <c r="FI426" s="25"/>
      <c r="FJ426" s="25"/>
      <c r="FK426" s="25"/>
      <c r="FL426" s="25"/>
      <c r="FM426" s="25"/>
      <c r="FN426" s="25"/>
      <c r="FO426" s="25"/>
      <c r="FP426" s="25"/>
      <c r="FQ426" s="25"/>
      <c r="FR426" s="25"/>
      <c r="FS426" s="25"/>
      <c r="FT426" s="25"/>
      <c r="FU426" s="25"/>
      <c r="FV426" s="25"/>
      <c r="FW426" s="25"/>
      <c r="FX426" s="25"/>
      <c r="FY426" s="25"/>
      <c r="FZ426" s="25"/>
      <c r="GA426" s="25"/>
      <c r="GB426" s="25"/>
      <c r="GC426" s="25"/>
      <c r="GD426" s="25"/>
      <c r="GE426" s="25"/>
      <c r="GF426" s="25"/>
      <c r="GG426" s="25"/>
      <c r="GH426" s="25"/>
      <c r="GI426" s="25"/>
      <c r="GJ426" s="25"/>
      <c r="GK426" s="25"/>
      <c r="GL426" s="25"/>
      <c r="GM426" s="25"/>
      <c r="GN426" s="25"/>
      <c r="GO426" s="25"/>
      <c r="GP426" s="25"/>
      <c r="GQ426" s="25"/>
      <c r="GR426" s="25"/>
      <c r="GS426" s="25"/>
    </row>
    <row r="427">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c r="CC427" s="25"/>
      <c r="CD427" s="25"/>
      <c r="CE427" s="25"/>
      <c r="CF427" s="25"/>
      <c r="CG427" s="25"/>
      <c r="CH427" s="25"/>
      <c r="CI427" s="25"/>
      <c r="CJ427" s="25"/>
      <c r="CK427" s="25"/>
      <c r="CL427" s="25"/>
      <c r="CM427" s="25"/>
      <c r="CN427" s="25"/>
      <c r="CO427" s="25"/>
      <c r="CP427" s="25"/>
      <c r="CQ427" s="25"/>
      <c r="CR427" s="25"/>
      <c r="CS427" s="25"/>
      <c r="CT427" s="25"/>
      <c r="CU427" s="25"/>
      <c r="CV427" s="25"/>
      <c r="CW427" s="25"/>
      <c r="CX427" s="25"/>
      <c r="CY427" s="25"/>
      <c r="EW427" s="25"/>
      <c r="EX427" s="25"/>
      <c r="EY427" s="25"/>
      <c r="EZ427" s="25"/>
      <c r="FA427" s="25"/>
      <c r="FB427" s="25"/>
      <c r="FC427" s="25"/>
      <c r="FD427" s="25"/>
      <c r="FE427" s="25"/>
      <c r="FF427" s="25"/>
      <c r="FG427" s="25"/>
      <c r="FH427" s="25"/>
      <c r="FI427" s="25"/>
      <c r="FJ427" s="25"/>
      <c r="FK427" s="25"/>
      <c r="FL427" s="25"/>
      <c r="FM427" s="25"/>
      <c r="FN427" s="25"/>
      <c r="FO427" s="25"/>
      <c r="FP427" s="25"/>
      <c r="FQ427" s="25"/>
      <c r="FR427" s="25"/>
      <c r="FS427" s="25"/>
      <c r="FT427" s="25"/>
      <c r="FU427" s="25"/>
      <c r="FV427" s="25"/>
      <c r="FW427" s="25"/>
      <c r="FX427" s="25"/>
      <c r="FY427" s="25"/>
      <c r="FZ427" s="25"/>
      <c r="GA427" s="25"/>
      <c r="GB427" s="25"/>
      <c r="GC427" s="25"/>
      <c r="GD427" s="25"/>
      <c r="GE427" s="25"/>
      <c r="GF427" s="25"/>
      <c r="GG427" s="25"/>
      <c r="GH427" s="25"/>
      <c r="GI427" s="25"/>
      <c r="GJ427" s="25"/>
      <c r="GK427" s="25"/>
      <c r="GL427" s="25"/>
      <c r="GM427" s="25"/>
      <c r="GN427" s="25"/>
      <c r="GO427" s="25"/>
      <c r="GP427" s="25"/>
      <c r="GQ427" s="25"/>
      <c r="GR427" s="25"/>
      <c r="GS427" s="25"/>
    </row>
    <row r="428">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c r="CC428" s="25"/>
      <c r="CD428" s="25"/>
      <c r="CE428" s="25"/>
      <c r="CF428" s="25"/>
      <c r="CG428" s="25"/>
      <c r="CH428" s="25"/>
      <c r="CI428" s="25"/>
      <c r="CJ428" s="25"/>
      <c r="CK428" s="25"/>
      <c r="CL428" s="25"/>
      <c r="CM428" s="25"/>
      <c r="CN428" s="25"/>
      <c r="CO428" s="25"/>
      <c r="CP428" s="25"/>
      <c r="CQ428" s="25"/>
      <c r="CR428" s="25"/>
      <c r="CS428" s="25"/>
      <c r="CT428" s="25"/>
      <c r="CU428" s="25"/>
      <c r="CV428" s="25"/>
      <c r="CW428" s="25"/>
      <c r="CX428" s="25"/>
      <c r="CY428" s="25"/>
      <c r="EW428" s="25"/>
      <c r="EX428" s="25"/>
      <c r="EY428" s="25"/>
      <c r="EZ428" s="25"/>
      <c r="FA428" s="25"/>
      <c r="FB428" s="25"/>
      <c r="FC428" s="25"/>
      <c r="FD428" s="25"/>
      <c r="FE428" s="25"/>
      <c r="FF428" s="25"/>
      <c r="FG428" s="25"/>
      <c r="FH428" s="25"/>
      <c r="FI428" s="25"/>
      <c r="FJ428" s="25"/>
      <c r="FK428" s="25"/>
      <c r="FL428" s="25"/>
      <c r="FM428" s="25"/>
      <c r="FN428" s="25"/>
      <c r="FO428" s="25"/>
      <c r="FP428" s="25"/>
      <c r="FQ428" s="25"/>
      <c r="FR428" s="25"/>
      <c r="FS428" s="25"/>
      <c r="FT428" s="25"/>
      <c r="FU428" s="25"/>
      <c r="FV428" s="25"/>
      <c r="FW428" s="25"/>
      <c r="FX428" s="25"/>
      <c r="FY428" s="25"/>
      <c r="FZ428" s="25"/>
      <c r="GA428" s="25"/>
      <c r="GB428" s="25"/>
      <c r="GC428" s="25"/>
      <c r="GD428" s="25"/>
      <c r="GE428" s="25"/>
      <c r="GF428" s="25"/>
      <c r="GG428" s="25"/>
      <c r="GH428" s="25"/>
      <c r="GI428" s="25"/>
      <c r="GJ428" s="25"/>
      <c r="GK428" s="25"/>
      <c r="GL428" s="25"/>
      <c r="GM428" s="25"/>
      <c r="GN428" s="25"/>
      <c r="GO428" s="25"/>
      <c r="GP428" s="25"/>
      <c r="GQ428" s="25"/>
      <c r="GR428" s="25"/>
      <c r="GS428" s="25"/>
    </row>
    <row r="429">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c r="CC429" s="25"/>
      <c r="CD429" s="25"/>
      <c r="CE429" s="25"/>
      <c r="CF429" s="25"/>
      <c r="CG429" s="25"/>
      <c r="CH429" s="25"/>
      <c r="CI429" s="25"/>
      <c r="CJ429" s="25"/>
      <c r="CK429" s="25"/>
      <c r="CL429" s="25"/>
      <c r="CM429" s="25"/>
      <c r="CN429" s="25"/>
      <c r="CO429" s="25"/>
      <c r="CP429" s="25"/>
      <c r="CQ429" s="25"/>
      <c r="CR429" s="25"/>
      <c r="CS429" s="25"/>
      <c r="CT429" s="25"/>
      <c r="CU429" s="25"/>
      <c r="CV429" s="25"/>
      <c r="CW429" s="25"/>
      <c r="CX429" s="25"/>
      <c r="CY429" s="25"/>
      <c r="EW429" s="25"/>
      <c r="EX429" s="25"/>
      <c r="EY429" s="25"/>
      <c r="EZ429" s="25"/>
      <c r="FA429" s="25"/>
      <c r="FB429" s="25"/>
      <c r="FC429" s="25"/>
      <c r="FD429" s="25"/>
      <c r="FE429" s="25"/>
      <c r="FF429" s="25"/>
      <c r="FG429" s="25"/>
      <c r="FH429" s="25"/>
      <c r="FI429" s="25"/>
      <c r="FJ429" s="25"/>
      <c r="FK429" s="25"/>
      <c r="FL429" s="25"/>
      <c r="FM429" s="25"/>
      <c r="FN429" s="25"/>
      <c r="FO429" s="25"/>
      <c r="FP429" s="25"/>
      <c r="FQ429" s="25"/>
      <c r="FR429" s="25"/>
      <c r="FS429" s="25"/>
      <c r="FT429" s="25"/>
      <c r="FU429" s="25"/>
      <c r="FV429" s="25"/>
      <c r="FW429" s="25"/>
      <c r="FX429" s="25"/>
      <c r="FY429" s="25"/>
      <c r="FZ429" s="25"/>
      <c r="GA429" s="25"/>
      <c r="GB429" s="25"/>
      <c r="GC429" s="25"/>
      <c r="GD429" s="25"/>
      <c r="GE429" s="25"/>
      <c r="GF429" s="25"/>
      <c r="GG429" s="25"/>
      <c r="GH429" s="25"/>
      <c r="GI429" s="25"/>
      <c r="GJ429" s="25"/>
      <c r="GK429" s="25"/>
      <c r="GL429" s="25"/>
      <c r="GM429" s="25"/>
      <c r="GN429" s="25"/>
      <c r="GO429" s="25"/>
      <c r="GP429" s="25"/>
      <c r="GQ429" s="25"/>
      <c r="GR429" s="25"/>
      <c r="GS429" s="25"/>
    </row>
    <row r="430">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c r="CC430" s="25"/>
      <c r="CD430" s="25"/>
      <c r="CE430" s="25"/>
      <c r="CF430" s="25"/>
      <c r="CG430" s="25"/>
      <c r="CH430" s="25"/>
      <c r="CI430" s="25"/>
      <c r="CJ430" s="25"/>
      <c r="CK430" s="25"/>
      <c r="CL430" s="25"/>
      <c r="CM430" s="25"/>
      <c r="CN430" s="25"/>
      <c r="CO430" s="25"/>
      <c r="CP430" s="25"/>
      <c r="CQ430" s="25"/>
      <c r="CR430" s="25"/>
      <c r="CS430" s="25"/>
      <c r="CT430" s="25"/>
      <c r="CU430" s="25"/>
      <c r="CV430" s="25"/>
      <c r="CW430" s="25"/>
      <c r="CX430" s="25"/>
      <c r="CY430" s="25"/>
      <c r="EW430" s="25"/>
      <c r="EX430" s="25"/>
      <c r="EY430" s="25"/>
      <c r="EZ430" s="25"/>
      <c r="FA430" s="25"/>
      <c r="FB430" s="25"/>
      <c r="FC430" s="25"/>
      <c r="FD430" s="25"/>
      <c r="FE430" s="25"/>
      <c r="FF430" s="25"/>
      <c r="FG430" s="25"/>
      <c r="FH430" s="25"/>
      <c r="FI430" s="25"/>
      <c r="FJ430" s="25"/>
      <c r="FK430" s="25"/>
      <c r="FL430" s="25"/>
      <c r="FM430" s="25"/>
      <c r="FN430" s="25"/>
      <c r="FO430" s="25"/>
      <c r="FP430" s="25"/>
      <c r="FQ430" s="25"/>
      <c r="FR430" s="25"/>
      <c r="FS430" s="25"/>
      <c r="FT430" s="25"/>
      <c r="FU430" s="25"/>
      <c r="FV430" s="25"/>
      <c r="FW430" s="25"/>
      <c r="FX430" s="25"/>
      <c r="FY430" s="25"/>
      <c r="FZ430" s="25"/>
      <c r="GA430" s="25"/>
      <c r="GB430" s="25"/>
      <c r="GC430" s="25"/>
      <c r="GD430" s="25"/>
      <c r="GE430" s="25"/>
      <c r="GF430" s="25"/>
      <c r="GG430" s="25"/>
      <c r="GH430" s="25"/>
      <c r="GI430" s="25"/>
      <c r="GJ430" s="25"/>
      <c r="GK430" s="25"/>
      <c r="GL430" s="25"/>
      <c r="GM430" s="25"/>
      <c r="GN430" s="25"/>
      <c r="GO430" s="25"/>
      <c r="GP430" s="25"/>
      <c r="GQ430" s="25"/>
      <c r="GR430" s="25"/>
      <c r="GS430" s="25"/>
    </row>
    <row r="431">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c r="CC431" s="25"/>
      <c r="CD431" s="25"/>
      <c r="CE431" s="25"/>
      <c r="CF431" s="25"/>
      <c r="CG431" s="25"/>
      <c r="CH431" s="25"/>
      <c r="CI431" s="25"/>
      <c r="CJ431" s="25"/>
      <c r="CK431" s="25"/>
      <c r="CL431" s="25"/>
      <c r="CM431" s="25"/>
      <c r="CN431" s="25"/>
      <c r="CO431" s="25"/>
      <c r="CP431" s="25"/>
      <c r="CQ431" s="25"/>
      <c r="CR431" s="25"/>
      <c r="CS431" s="25"/>
      <c r="CT431" s="25"/>
      <c r="CU431" s="25"/>
      <c r="CV431" s="25"/>
      <c r="CW431" s="25"/>
      <c r="CX431" s="25"/>
      <c r="CY431" s="25"/>
      <c r="EW431" s="25"/>
      <c r="EX431" s="25"/>
      <c r="EY431" s="25"/>
      <c r="EZ431" s="25"/>
      <c r="FA431" s="25"/>
      <c r="FB431" s="25"/>
      <c r="FC431" s="25"/>
      <c r="FD431" s="25"/>
      <c r="FE431" s="25"/>
      <c r="FF431" s="25"/>
      <c r="FG431" s="25"/>
      <c r="FH431" s="25"/>
      <c r="FI431" s="25"/>
      <c r="FJ431" s="25"/>
      <c r="FK431" s="25"/>
      <c r="FL431" s="25"/>
      <c r="FM431" s="25"/>
      <c r="FN431" s="25"/>
      <c r="FO431" s="25"/>
      <c r="FP431" s="25"/>
      <c r="FQ431" s="25"/>
      <c r="FR431" s="25"/>
      <c r="FS431" s="25"/>
      <c r="FT431" s="25"/>
      <c r="FU431" s="25"/>
      <c r="FV431" s="25"/>
      <c r="FW431" s="25"/>
      <c r="FX431" s="25"/>
      <c r="FY431" s="25"/>
      <c r="FZ431" s="25"/>
      <c r="GA431" s="25"/>
      <c r="GB431" s="25"/>
      <c r="GC431" s="25"/>
      <c r="GD431" s="25"/>
      <c r="GE431" s="25"/>
      <c r="GF431" s="25"/>
      <c r="GG431" s="25"/>
      <c r="GH431" s="25"/>
      <c r="GI431" s="25"/>
      <c r="GJ431" s="25"/>
      <c r="GK431" s="25"/>
      <c r="GL431" s="25"/>
      <c r="GM431" s="25"/>
      <c r="GN431" s="25"/>
      <c r="GO431" s="25"/>
      <c r="GP431" s="25"/>
      <c r="GQ431" s="25"/>
      <c r="GR431" s="25"/>
      <c r="GS431" s="25"/>
    </row>
    <row r="432">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c r="CC432" s="25"/>
      <c r="CD432" s="25"/>
      <c r="CE432" s="25"/>
      <c r="CF432" s="25"/>
      <c r="CG432" s="25"/>
      <c r="CH432" s="25"/>
      <c r="CI432" s="25"/>
      <c r="CJ432" s="25"/>
      <c r="CK432" s="25"/>
      <c r="CL432" s="25"/>
      <c r="CM432" s="25"/>
      <c r="CN432" s="25"/>
      <c r="CO432" s="25"/>
      <c r="CP432" s="25"/>
      <c r="CQ432" s="25"/>
      <c r="CR432" s="25"/>
      <c r="CS432" s="25"/>
      <c r="CT432" s="25"/>
      <c r="CU432" s="25"/>
      <c r="CV432" s="25"/>
      <c r="CW432" s="25"/>
      <c r="CX432" s="25"/>
      <c r="CY432" s="25"/>
      <c r="EW432" s="25"/>
      <c r="EX432" s="25"/>
      <c r="EY432" s="25"/>
      <c r="EZ432" s="25"/>
      <c r="FA432" s="25"/>
      <c r="FB432" s="25"/>
      <c r="FC432" s="25"/>
      <c r="FD432" s="25"/>
      <c r="FE432" s="25"/>
      <c r="FF432" s="25"/>
      <c r="FG432" s="25"/>
      <c r="FH432" s="25"/>
      <c r="FI432" s="25"/>
      <c r="FJ432" s="25"/>
      <c r="FK432" s="25"/>
      <c r="FL432" s="25"/>
      <c r="FM432" s="25"/>
      <c r="FN432" s="25"/>
      <c r="FO432" s="25"/>
      <c r="FP432" s="25"/>
      <c r="FQ432" s="25"/>
      <c r="FR432" s="25"/>
      <c r="FS432" s="25"/>
      <c r="FT432" s="25"/>
      <c r="FU432" s="25"/>
      <c r="FV432" s="25"/>
      <c r="FW432" s="25"/>
      <c r="FX432" s="25"/>
      <c r="FY432" s="25"/>
      <c r="FZ432" s="25"/>
      <c r="GA432" s="25"/>
      <c r="GB432" s="25"/>
      <c r="GC432" s="25"/>
      <c r="GD432" s="25"/>
      <c r="GE432" s="25"/>
      <c r="GF432" s="25"/>
      <c r="GG432" s="25"/>
      <c r="GH432" s="25"/>
      <c r="GI432" s="25"/>
      <c r="GJ432" s="25"/>
      <c r="GK432" s="25"/>
      <c r="GL432" s="25"/>
      <c r="GM432" s="25"/>
      <c r="GN432" s="25"/>
      <c r="GO432" s="25"/>
      <c r="GP432" s="25"/>
      <c r="GQ432" s="25"/>
      <c r="GR432" s="25"/>
      <c r="GS432" s="25"/>
    </row>
    <row r="433">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c r="CC433" s="25"/>
      <c r="CD433" s="25"/>
      <c r="CE433" s="25"/>
      <c r="CF433" s="25"/>
      <c r="CG433" s="25"/>
      <c r="CH433" s="25"/>
      <c r="CI433" s="25"/>
      <c r="CJ433" s="25"/>
      <c r="CK433" s="25"/>
      <c r="CL433" s="25"/>
      <c r="CM433" s="25"/>
      <c r="CN433" s="25"/>
      <c r="CO433" s="25"/>
      <c r="CP433" s="25"/>
      <c r="CQ433" s="25"/>
      <c r="CR433" s="25"/>
      <c r="CS433" s="25"/>
      <c r="CT433" s="25"/>
      <c r="CU433" s="25"/>
      <c r="CV433" s="25"/>
      <c r="CW433" s="25"/>
      <c r="CX433" s="25"/>
      <c r="CY433" s="25"/>
      <c r="EW433" s="25"/>
      <c r="EX433" s="25"/>
      <c r="EY433" s="25"/>
      <c r="EZ433" s="25"/>
      <c r="FA433" s="25"/>
      <c r="FB433" s="25"/>
      <c r="FC433" s="25"/>
      <c r="FD433" s="25"/>
      <c r="FE433" s="25"/>
      <c r="FF433" s="25"/>
      <c r="FG433" s="25"/>
      <c r="FH433" s="25"/>
      <c r="FI433" s="25"/>
      <c r="FJ433" s="25"/>
      <c r="FK433" s="25"/>
      <c r="FL433" s="25"/>
      <c r="FM433" s="25"/>
      <c r="FN433" s="25"/>
      <c r="FO433" s="25"/>
      <c r="FP433" s="25"/>
      <c r="FQ433" s="25"/>
      <c r="FR433" s="25"/>
      <c r="FS433" s="25"/>
      <c r="FT433" s="25"/>
      <c r="FU433" s="25"/>
      <c r="FV433" s="25"/>
      <c r="FW433" s="25"/>
      <c r="FX433" s="25"/>
      <c r="FY433" s="25"/>
      <c r="FZ433" s="25"/>
      <c r="GA433" s="25"/>
      <c r="GB433" s="25"/>
      <c r="GC433" s="25"/>
      <c r="GD433" s="25"/>
      <c r="GE433" s="25"/>
      <c r="GF433" s="25"/>
      <c r="GG433" s="25"/>
      <c r="GH433" s="25"/>
      <c r="GI433" s="25"/>
      <c r="GJ433" s="25"/>
      <c r="GK433" s="25"/>
      <c r="GL433" s="25"/>
      <c r="GM433" s="25"/>
      <c r="GN433" s="25"/>
      <c r="GO433" s="25"/>
      <c r="GP433" s="25"/>
      <c r="GQ433" s="25"/>
      <c r="GR433" s="25"/>
      <c r="GS433" s="25"/>
    </row>
    <row r="434">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c r="CC434" s="25"/>
      <c r="CD434" s="25"/>
      <c r="CE434" s="25"/>
      <c r="CF434" s="25"/>
      <c r="CG434" s="25"/>
      <c r="CH434" s="25"/>
      <c r="CI434" s="25"/>
      <c r="CJ434" s="25"/>
      <c r="CK434" s="25"/>
      <c r="CL434" s="25"/>
      <c r="CM434" s="25"/>
      <c r="CN434" s="25"/>
      <c r="CO434" s="25"/>
      <c r="CP434" s="25"/>
      <c r="CQ434" s="25"/>
      <c r="CR434" s="25"/>
      <c r="CS434" s="25"/>
      <c r="CT434" s="25"/>
      <c r="CU434" s="25"/>
      <c r="CV434" s="25"/>
      <c r="CW434" s="25"/>
      <c r="CX434" s="25"/>
      <c r="CY434" s="25"/>
      <c r="EW434" s="25"/>
      <c r="EX434" s="25"/>
      <c r="EY434" s="25"/>
      <c r="EZ434" s="25"/>
      <c r="FA434" s="25"/>
      <c r="FB434" s="25"/>
      <c r="FC434" s="25"/>
      <c r="FD434" s="25"/>
      <c r="FE434" s="25"/>
      <c r="FF434" s="25"/>
      <c r="FG434" s="25"/>
      <c r="FH434" s="25"/>
      <c r="FI434" s="25"/>
      <c r="FJ434" s="25"/>
      <c r="FK434" s="25"/>
      <c r="FL434" s="25"/>
      <c r="FM434" s="25"/>
      <c r="FN434" s="25"/>
      <c r="FO434" s="25"/>
      <c r="FP434" s="25"/>
      <c r="FQ434" s="25"/>
      <c r="FR434" s="25"/>
      <c r="FS434" s="25"/>
      <c r="FT434" s="25"/>
      <c r="FU434" s="25"/>
      <c r="FV434" s="25"/>
      <c r="FW434" s="25"/>
      <c r="FX434" s="25"/>
      <c r="FY434" s="25"/>
      <c r="FZ434" s="25"/>
      <c r="GA434" s="25"/>
      <c r="GB434" s="25"/>
      <c r="GC434" s="25"/>
      <c r="GD434" s="25"/>
      <c r="GE434" s="25"/>
      <c r="GF434" s="25"/>
      <c r="GG434" s="25"/>
      <c r="GH434" s="25"/>
      <c r="GI434" s="25"/>
      <c r="GJ434" s="25"/>
      <c r="GK434" s="25"/>
      <c r="GL434" s="25"/>
      <c r="GM434" s="25"/>
      <c r="GN434" s="25"/>
      <c r="GO434" s="25"/>
      <c r="GP434" s="25"/>
      <c r="GQ434" s="25"/>
      <c r="GR434" s="25"/>
      <c r="GS434" s="25"/>
    </row>
    <row r="43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c r="CC435" s="25"/>
      <c r="CD435" s="25"/>
      <c r="CE435" s="25"/>
      <c r="CF435" s="25"/>
      <c r="CG435" s="25"/>
      <c r="CH435" s="25"/>
      <c r="CI435" s="25"/>
      <c r="CJ435" s="25"/>
      <c r="CK435" s="25"/>
      <c r="CL435" s="25"/>
      <c r="CM435" s="25"/>
      <c r="CN435" s="25"/>
      <c r="CO435" s="25"/>
      <c r="CP435" s="25"/>
      <c r="CQ435" s="25"/>
      <c r="CR435" s="25"/>
      <c r="CS435" s="25"/>
      <c r="CT435" s="25"/>
      <c r="CU435" s="25"/>
      <c r="CV435" s="25"/>
      <c r="CW435" s="25"/>
      <c r="CX435" s="25"/>
      <c r="CY435" s="25"/>
      <c r="EW435" s="25"/>
      <c r="EX435" s="25"/>
      <c r="EY435" s="25"/>
      <c r="EZ435" s="25"/>
      <c r="FA435" s="25"/>
      <c r="FB435" s="25"/>
      <c r="FC435" s="25"/>
      <c r="FD435" s="25"/>
      <c r="FE435" s="25"/>
      <c r="FF435" s="25"/>
      <c r="FG435" s="25"/>
      <c r="FH435" s="25"/>
      <c r="FI435" s="25"/>
      <c r="FJ435" s="25"/>
      <c r="FK435" s="25"/>
      <c r="FL435" s="25"/>
      <c r="FM435" s="25"/>
      <c r="FN435" s="25"/>
      <c r="FO435" s="25"/>
      <c r="FP435" s="25"/>
      <c r="FQ435" s="25"/>
      <c r="FR435" s="25"/>
      <c r="FS435" s="25"/>
      <c r="FT435" s="25"/>
      <c r="FU435" s="25"/>
      <c r="FV435" s="25"/>
      <c r="FW435" s="25"/>
      <c r="FX435" s="25"/>
      <c r="FY435" s="25"/>
      <c r="FZ435" s="25"/>
      <c r="GA435" s="25"/>
      <c r="GB435" s="25"/>
      <c r="GC435" s="25"/>
      <c r="GD435" s="25"/>
      <c r="GE435" s="25"/>
      <c r="GF435" s="25"/>
      <c r="GG435" s="25"/>
      <c r="GH435" s="25"/>
      <c r="GI435" s="25"/>
      <c r="GJ435" s="25"/>
      <c r="GK435" s="25"/>
      <c r="GL435" s="25"/>
      <c r="GM435" s="25"/>
      <c r="GN435" s="25"/>
      <c r="GO435" s="25"/>
      <c r="GP435" s="25"/>
      <c r="GQ435" s="25"/>
      <c r="GR435" s="25"/>
      <c r="GS435" s="25"/>
    </row>
    <row r="436">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c r="CC436" s="25"/>
      <c r="CD436" s="25"/>
      <c r="CE436" s="25"/>
      <c r="CF436" s="25"/>
      <c r="CG436" s="25"/>
      <c r="CH436" s="25"/>
      <c r="CI436" s="25"/>
      <c r="CJ436" s="25"/>
      <c r="CK436" s="25"/>
      <c r="CL436" s="25"/>
      <c r="CM436" s="25"/>
      <c r="CN436" s="25"/>
      <c r="CO436" s="25"/>
      <c r="CP436" s="25"/>
      <c r="CQ436" s="25"/>
      <c r="CR436" s="25"/>
      <c r="CS436" s="25"/>
      <c r="CT436" s="25"/>
      <c r="CU436" s="25"/>
      <c r="CV436" s="25"/>
      <c r="CW436" s="25"/>
      <c r="CX436" s="25"/>
      <c r="CY436" s="25"/>
      <c r="EW436" s="25"/>
      <c r="EX436" s="25"/>
      <c r="EY436" s="25"/>
      <c r="EZ436" s="25"/>
      <c r="FA436" s="25"/>
      <c r="FB436" s="25"/>
      <c r="FC436" s="25"/>
      <c r="FD436" s="25"/>
      <c r="FE436" s="25"/>
      <c r="FF436" s="25"/>
      <c r="FG436" s="25"/>
      <c r="FH436" s="25"/>
      <c r="FI436" s="25"/>
      <c r="FJ436" s="25"/>
      <c r="FK436" s="25"/>
      <c r="FL436" s="25"/>
      <c r="FM436" s="25"/>
      <c r="FN436" s="25"/>
      <c r="FO436" s="25"/>
      <c r="FP436" s="25"/>
      <c r="FQ436" s="25"/>
      <c r="FR436" s="25"/>
      <c r="FS436" s="25"/>
      <c r="FT436" s="25"/>
      <c r="FU436" s="25"/>
      <c r="FV436" s="25"/>
      <c r="FW436" s="25"/>
      <c r="FX436" s="25"/>
      <c r="FY436" s="25"/>
      <c r="FZ436" s="25"/>
      <c r="GA436" s="25"/>
      <c r="GB436" s="25"/>
      <c r="GC436" s="25"/>
      <c r="GD436" s="25"/>
      <c r="GE436" s="25"/>
      <c r="GF436" s="25"/>
      <c r="GG436" s="25"/>
      <c r="GH436" s="25"/>
      <c r="GI436" s="25"/>
      <c r="GJ436" s="25"/>
      <c r="GK436" s="25"/>
      <c r="GL436" s="25"/>
      <c r="GM436" s="25"/>
      <c r="GN436" s="25"/>
      <c r="GO436" s="25"/>
      <c r="GP436" s="25"/>
      <c r="GQ436" s="25"/>
      <c r="GR436" s="25"/>
      <c r="GS436" s="25"/>
    </row>
    <row r="437">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c r="CC437" s="25"/>
      <c r="CD437" s="25"/>
      <c r="CE437" s="25"/>
      <c r="CF437" s="25"/>
      <c r="CG437" s="25"/>
      <c r="CH437" s="25"/>
      <c r="CI437" s="25"/>
      <c r="CJ437" s="25"/>
      <c r="CK437" s="25"/>
      <c r="CL437" s="25"/>
      <c r="CM437" s="25"/>
      <c r="CN437" s="25"/>
      <c r="CO437" s="25"/>
      <c r="CP437" s="25"/>
      <c r="CQ437" s="25"/>
      <c r="CR437" s="25"/>
      <c r="CS437" s="25"/>
      <c r="CT437" s="25"/>
      <c r="CU437" s="25"/>
      <c r="CV437" s="25"/>
      <c r="CW437" s="25"/>
      <c r="CX437" s="25"/>
      <c r="CY437" s="25"/>
      <c r="EW437" s="25"/>
      <c r="EX437" s="25"/>
      <c r="EY437" s="25"/>
      <c r="EZ437" s="25"/>
      <c r="FA437" s="25"/>
      <c r="FB437" s="25"/>
      <c r="FC437" s="25"/>
      <c r="FD437" s="25"/>
      <c r="FE437" s="25"/>
      <c r="FF437" s="25"/>
      <c r="FG437" s="25"/>
      <c r="FH437" s="25"/>
      <c r="FI437" s="25"/>
      <c r="FJ437" s="25"/>
      <c r="FK437" s="25"/>
      <c r="FL437" s="25"/>
      <c r="FM437" s="25"/>
      <c r="FN437" s="25"/>
      <c r="FO437" s="25"/>
      <c r="FP437" s="25"/>
      <c r="FQ437" s="25"/>
      <c r="FR437" s="25"/>
      <c r="FS437" s="25"/>
      <c r="FT437" s="25"/>
      <c r="FU437" s="25"/>
      <c r="FV437" s="25"/>
      <c r="FW437" s="25"/>
      <c r="FX437" s="25"/>
      <c r="FY437" s="25"/>
      <c r="FZ437" s="25"/>
      <c r="GA437" s="25"/>
      <c r="GB437" s="25"/>
      <c r="GC437" s="25"/>
      <c r="GD437" s="25"/>
      <c r="GE437" s="25"/>
      <c r="GF437" s="25"/>
      <c r="GG437" s="25"/>
      <c r="GH437" s="25"/>
      <c r="GI437" s="25"/>
      <c r="GJ437" s="25"/>
      <c r="GK437" s="25"/>
      <c r="GL437" s="25"/>
      <c r="GM437" s="25"/>
      <c r="GN437" s="25"/>
      <c r="GO437" s="25"/>
      <c r="GP437" s="25"/>
      <c r="GQ437" s="25"/>
      <c r="GR437" s="25"/>
      <c r="GS437" s="25"/>
    </row>
    <row r="438">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c r="CC438" s="25"/>
      <c r="CD438" s="25"/>
      <c r="CE438" s="25"/>
      <c r="CF438" s="25"/>
      <c r="CG438" s="25"/>
      <c r="CH438" s="25"/>
      <c r="CI438" s="25"/>
      <c r="CJ438" s="25"/>
      <c r="CK438" s="25"/>
      <c r="CL438" s="25"/>
      <c r="CM438" s="25"/>
      <c r="CN438" s="25"/>
      <c r="CO438" s="25"/>
      <c r="CP438" s="25"/>
      <c r="CQ438" s="25"/>
      <c r="CR438" s="25"/>
      <c r="CS438" s="25"/>
      <c r="CT438" s="25"/>
      <c r="CU438" s="25"/>
      <c r="CV438" s="25"/>
      <c r="CW438" s="25"/>
      <c r="CX438" s="25"/>
      <c r="CY438" s="25"/>
      <c r="EW438" s="25"/>
      <c r="EX438" s="25"/>
      <c r="EY438" s="25"/>
      <c r="EZ438" s="25"/>
      <c r="FA438" s="25"/>
      <c r="FB438" s="25"/>
      <c r="FC438" s="25"/>
      <c r="FD438" s="25"/>
      <c r="FE438" s="25"/>
      <c r="FF438" s="25"/>
      <c r="FG438" s="25"/>
      <c r="FH438" s="25"/>
      <c r="FI438" s="25"/>
      <c r="FJ438" s="25"/>
      <c r="FK438" s="25"/>
      <c r="FL438" s="25"/>
      <c r="FM438" s="25"/>
      <c r="FN438" s="25"/>
      <c r="FO438" s="25"/>
      <c r="FP438" s="25"/>
      <c r="FQ438" s="25"/>
      <c r="FR438" s="25"/>
      <c r="FS438" s="25"/>
      <c r="FT438" s="25"/>
      <c r="FU438" s="25"/>
      <c r="FV438" s="25"/>
      <c r="FW438" s="25"/>
      <c r="FX438" s="25"/>
      <c r="FY438" s="25"/>
      <c r="FZ438" s="25"/>
      <c r="GA438" s="25"/>
      <c r="GB438" s="25"/>
      <c r="GC438" s="25"/>
      <c r="GD438" s="25"/>
      <c r="GE438" s="25"/>
      <c r="GF438" s="25"/>
      <c r="GG438" s="25"/>
      <c r="GH438" s="25"/>
      <c r="GI438" s="25"/>
      <c r="GJ438" s="25"/>
      <c r="GK438" s="25"/>
      <c r="GL438" s="25"/>
      <c r="GM438" s="25"/>
      <c r="GN438" s="25"/>
      <c r="GO438" s="25"/>
      <c r="GP438" s="25"/>
      <c r="GQ438" s="25"/>
      <c r="GR438" s="25"/>
      <c r="GS438" s="25"/>
    </row>
    <row r="439">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c r="CC439" s="25"/>
      <c r="CD439" s="25"/>
      <c r="CE439" s="25"/>
      <c r="CF439" s="25"/>
      <c r="CG439" s="25"/>
      <c r="CH439" s="25"/>
      <c r="CI439" s="25"/>
      <c r="CJ439" s="25"/>
      <c r="CK439" s="25"/>
      <c r="CL439" s="25"/>
      <c r="CM439" s="25"/>
      <c r="CN439" s="25"/>
      <c r="CO439" s="25"/>
      <c r="CP439" s="25"/>
      <c r="CQ439" s="25"/>
      <c r="CR439" s="25"/>
      <c r="CS439" s="25"/>
      <c r="CT439" s="25"/>
      <c r="CU439" s="25"/>
      <c r="CV439" s="25"/>
      <c r="CW439" s="25"/>
      <c r="CX439" s="25"/>
      <c r="CY439" s="25"/>
      <c r="EW439" s="25"/>
      <c r="EX439" s="25"/>
      <c r="EY439" s="25"/>
      <c r="EZ439" s="25"/>
      <c r="FA439" s="25"/>
      <c r="FB439" s="25"/>
      <c r="FC439" s="25"/>
      <c r="FD439" s="25"/>
      <c r="FE439" s="25"/>
      <c r="FF439" s="25"/>
      <c r="FG439" s="25"/>
      <c r="FH439" s="25"/>
      <c r="FI439" s="25"/>
      <c r="FJ439" s="25"/>
      <c r="FK439" s="25"/>
      <c r="FL439" s="25"/>
      <c r="FM439" s="25"/>
      <c r="FN439" s="25"/>
      <c r="FO439" s="25"/>
      <c r="FP439" s="25"/>
      <c r="FQ439" s="25"/>
      <c r="FR439" s="25"/>
      <c r="FS439" s="25"/>
      <c r="FT439" s="25"/>
      <c r="FU439" s="25"/>
      <c r="FV439" s="25"/>
      <c r="FW439" s="25"/>
      <c r="FX439" s="25"/>
      <c r="FY439" s="25"/>
      <c r="FZ439" s="25"/>
      <c r="GA439" s="25"/>
      <c r="GB439" s="25"/>
      <c r="GC439" s="25"/>
      <c r="GD439" s="25"/>
      <c r="GE439" s="25"/>
      <c r="GF439" s="25"/>
      <c r="GG439" s="25"/>
      <c r="GH439" s="25"/>
      <c r="GI439" s="25"/>
      <c r="GJ439" s="25"/>
      <c r="GK439" s="25"/>
      <c r="GL439" s="25"/>
      <c r="GM439" s="25"/>
      <c r="GN439" s="25"/>
      <c r="GO439" s="25"/>
      <c r="GP439" s="25"/>
      <c r="GQ439" s="25"/>
      <c r="GR439" s="25"/>
      <c r="GS439" s="25"/>
    </row>
    <row r="440">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c r="CC440" s="25"/>
      <c r="CD440" s="25"/>
      <c r="CE440" s="25"/>
      <c r="CF440" s="25"/>
      <c r="CG440" s="25"/>
      <c r="CH440" s="25"/>
      <c r="CI440" s="25"/>
      <c r="CJ440" s="25"/>
      <c r="CK440" s="25"/>
      <c r="CL440" s="25"/>
      <c r="CM440" s="25"/>
      <c r="CN440" s="25"/>
      <c r="CO440" s="25"/>
      <c r="CP440" s="25"/>
      <c r="CQ440" s="25"/>
      <c r="CR440" s="25"/>
      <c r="CS440" s="25"/>
      <c r="CT440" s="25"/>
      <c r="CU440" s="25"/>
      <c r="CV440" s="25"/>
      <c r="CW440" s="25"/>
      <c r="CX440" s="25"/>
      <c r="CY440" s="25"/>
      <c r="EW440" s="25"/>
      <c r="EX440" s="25"/>
      <c r="EY440" s="25"/>
      <c r="EZ440" s="25"/>
      <c r="FA440" s="25"/>
      <c r="FB440" s="25"/>
      <c r="FC440" s="25"/>
      <c r="FD440" s="25"/>
      <c r="FE440" s="25"/>
      <c r="FF440" s="25"/>
      <c r="FG440" s="25"/>
      <c r="FH440" s="25"/>
      <c r="FI440" s="25"/>
      <c r="FJ440" s="25"/>
      <c r="FK440" s="25"/>
      <c r="FL440" s="25"/>
      <c r="FM440" s="25"/>
      <c r="FN440" s="25"/>
      <c r="FO440" s="25"/>
      <c r="FP440" s="25"/>
      <c r="FQ440" s="25"/>
      <c r="FR440" s="25"/>
      <c r="FS440" s="25"/>
      <c r="FT440" s="25"/>
      <c r="FU440" s="25"/>
      <c r="FV440" s="25"/>
      <c r="FW440" s="25"/>
      <c r="FX440" s="25"/>
      <c r="FY440" s="25"/>
      <c r="FZ440" s="25"/>
      <c r="GA440" s="25"/>
      <c r="GB440" s="25"/>
      <c r="GC440" s="25"/>
      <c r="GD440" s="25"/>
      <c r="GE440" s="25"/>
      <c r="GF440" s="25"/>
      <c r="GG440" s="25"/>
      <c r="GH440" s="25"/>
      <c r="GI440" s="25"/>
      <c r="GJ440" s="25"/>
      <c r="GK440" s="25"/>
      <c r="GL440" s="25"/>
      <c r="GM440" s="25"/>
      <c r="GN440" s="25"/>
      <c r="GO440" s="25"/>
      <c r="GP440" s="25"/>
      <c r="GQ440" s="25"/>
      <c r="GR440" s="25"/>
      <c r="GS440" s="25"/>
    </row>
    <row r="441">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c r="CC441" s="25"/>
      <c r="CD441" s="25"/>
      <c r="CE441" s="25"/>
      <c r="CF441" s="25"/>
      <c r="CG441" s="25"/>
      <c r="CH441" s="25"/>
      <c r="CI441" s="25"/>
      <c r="CJ441" s="25"/>
      <c r="CK441" s="25"/>
      <c r="CL441" s="25"/>
      <c r="CM441" s="25"/>
      <c r="CN441" s="25"/>
      <c r="CO441" s="25"/>
      <c r="CP441" s="25"/>
      <c r="CQ441" s="25"/>
      <c r="CR441" s="25"/>
      <c r="CS441" s="25"/>
      <c r="CT441" s="25"/>
      <c r="CU441" s="25"/>
      <c r="CV441" s="25"/>
      <c r="CW441" s="25"/>
      <c r="CX441" s="25"/>
      <c r="CY441" s="25"/>
      <c r="EW441" s="25"/>
      <c r="EX441" s="25"/>
      <c r="EY441" s="25"/>
      <c r="EZ441" s="25"/>
      <c r="FA441" s="25"/>
      <c r="FB441" s="25"/>
      <c r="FC441" s="25"/>
      <c r="FD441" s="25"/>
      <c r="FE441" s="25"/>
      <c r="FF441" s="25"/>
      <c r="FG441" s="25"/>
      <c r="FH441" s="25"/>
      <c r="FI441" s="25"/>
      <c r="FJ441" s="25"/>
      <c r="FK441" s="25"/>
      <c r="FL441" s="25"/>
      <c r="FM441" s="25"/>
      <c r="FN441" s="25"/>
      <c r="FO441" s="25"/>
      <c r="FP441" s="25"/>
      <c r="FQ441" s="25"/>
      <c r="FR441" s="25"/>
      <c r="FS441" s="25"/>
      <c r="FT441" s="25"/>
      <c r="FU441" s="25"/>
      <c r="FV441" s="25"/>
      <c r="FW441" s="25"/>
      <c r="FX441" s="25"/>
      <c r="FY441" s="25"/>
      <c r="FZ441" s="25"/>
      <c r="GA441" s="25"/>
      <c r="GB441" s="25"/>
      <c r="GC441" s="25"/>
      <c r="GD441" s="25"/>
      <c r="GE441" s="25"/>
      <c r="GF441" s="25"/>
      <c r="GG441" s="25"/>
      <c r="GH441" s="25"/>
      <c r="GI441" s="25"/>
      <c r="GJ441" s="25"/>
      <c r="GK441" s="25"/>
      <c r="GL441" s="25"/>
      <c r="GM441" s="25"/>
      <c r="GN441" s="25"/>
      <c r="GO441" s="25"/>
      <c r="GP441" s="25"/>
      <c r="GQ441" s="25"/>
      <c r="GR441" s="25"/>
      <c r="GS441" s="25"/>
    </row>
    <row r="442">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c r="CC442" s="25"/>
      <c r="CD442" s="25"/>
      <c r="CE442" s="25"/>
      <c r="CF442" s="25"/>
      <c r="CG442" s="25"/>
      <c r="CH442" s="25"/>
      <c r="CI442" s="25"/>
      <c r="CJ442" s="25"/>
      <c r="CK442" s="25"/>
      <c r="CL442" s="25"/>
      <c r="CM442" s="25"/>
      <c r="CN442" s="25"/>
      <c r="CO442" s="25"/>
      <c r="CP442" s="25"/>
      <c r="CQ442" s="25"/>
      <c r="CR442" s="25"/>
      <c r="CS442" s="25"/>
      <c r="CT442" s="25"/>
      <c r="CU442" s="25"/>
      <c r="CV442" s="25"/>
      <c r="CW442" s="25"/>
      <c r="CX442" s="25"/>
      <c r="CY442" s="25"/>
      <c r="EW442" s="25"/>
      <c r="EX442" s="25"/>
      <c r="EY442" s="25"/>
      <c r="EZ442" s="25"/>
      <c r="FA442" s="25"/>
      <c r="FB442" s="25"/>
      <c r="FC442" s="25"/>
      <c r="FD442" s="25"/>
      <c r="FE442" s="25"/>
      <c r="FF442" s="25"/>
      <c r="FG442" s="25"/>
      <c r="FH442" s="25"/>
      <c r="FI442" s="25"/>
      <c r="FJ442" s="25"/>
      <c r="FK442" s="25"/>
      <c r="FL442" s="25"/>
      <c r="FM442" s="25"/>
      <c r="FN442" s="25"/>
      <c r="FO442" s="25"/>
      <c r="FP442" s="25"/>
      <c r="FQ442" s="25"/>
      <c r="FR442" s="25"/>
      <c r="FS442" s="25"/>
      <c r="FT442" s="25"/>
      <c r="FU442" s="25"/>
      <c r="FV442" s="25"/>
      <c r="FW442" s="25"/>
      <c r="FX442" s="25"/>
      <c r="FY442" s="25"/>
      <c r="FZ442" s="25"/>
      <c r="GA442" s="25"/>
      <c r="GB442" s="25"/>
      <c r="GC442" s="25"/>
      <c r="GD442" s="25"/>
      <c r="GE442" s="25"/>
      <c r="GF442" s="25"/>
      <c r="GG442" s="25"/>
      <c r="GH442" s="25"/>
      <c r="GI442" s="25"/>
      <c r="GJ442" s="25"/>
      <c r="GK442" s="25"/>
      <c r="GL442" s="25"/>
      <c r="GM442" s="25"/>
      <c r="GN442" s="25"/>
      <c r="GO442" s="25"/>
      <c r="GP442" s="25"/>
      <c r="GQ442" s="25"/>
      <c r="GR442" s="25"/>
      <c r="GS442" s="25"/>
    </row>
    <row r="443">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c r="CC443" s="25"/>
      <c r="CD443" s="25"/>
      <c r="CE443" s="25"/>
      <c r="CF443" s="25"/>
      <c r="CG443" s="25"/>
      <c r="CH443" s="25"/>
      <c r="CI443" s="25"/>
      <c r="CJ443" s="25"/>
      <c r="CK443" s="25"/>
      <c r="CL443" s="25"/>
      <c r="CM443" s="25"/>
      <c r="CN443" s="25"/>
      <c r="CO443" s="25"/>
      <c r="CP443" s="25"/>
      <c r="CQ443" s="25"/>
      <c r="CR443" s="25"/>
      <c r="CS443" s="25"/>
      <c r="CT443" s="25"/>
      <c r="CU443" s="25"/>
      <c r="CV443" s="25"/>
      <c r="CW443" s="25"/>
      <c r="CX443" s="25"/>
      <c r="CY443" s="25"/>
      <c r="EW443" s="25"/>
      <c r="EX443" s="25"/>
      <c r="EY443" s="25"/>
      <c r="EZ443" s="25"/>
      <c r="FA443" s="25"/>
      <c r="FB443" s="25"/>
      <c r="FC443" s="25"/>
      <c r="FD443" s="25"/>
      <c r="FE443" s="25"/>
      <c r="FF443" s="25"/>
      <c r="FG443" s="25"/>
      <c r="FH443" s="25"/>
      <c r="FI443" s="25"/>
      <c r="FJ443" s="25"/>
      <c r="FK443" s="25"/>
      <c r="FL443" s="25"/>
      <c r="FM443" s="25"/>
      <c r="FN443" s="25"/>
      <c r="FO443" s="25"/>
      <c r="FP443" s="25"/>
      <c r="FQ443" s="25"/>
      <c r="FR443" s="25"/>
      <c r="FS443" s="25"/>
      <c r="FT443" s="25"/>
      <c r="FU443" s="25"/>
      <c r="FV443" s="25"/>
      <c r="FW443" s="25"/>
      <c r="FX443" s="25"/>
      <c r="FY443" s="25"/>
      <c r="FZ443" s="25"/>
      <c r="GA443" s="25"/>
      <c r="GB443" s="25"/>
      <c r="GC443" s="25"/>
      <c r="GD443" s="25"/>
      <c r="GE443" s="25"/>
      <c r="GF443" s="25"/>
      <c r="GG443" s="25"/>
      <c r="GH443" s="25"/>
      <c r="GI443" s="25"/>
      <c r="GJ443" s="25"/>
      <c r="GK443" s="25"/>
      <c r="GL443" s="25"/>
      <c r="GM443" s="25"/>
      <c r="GN443" s="25"/>
      <c r="GO443" s="25"/>
      <c r="GP443" s="25"/>
      <c r="GQ443" s="25"/>
      <c r="GR443" s="25"/>
      <c r="GS443" s="25"/>
    </row>
    <row r="444">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c r="CC444" s="25"/>
      <c r="CD444" s="25"/>
      <c r="CE444" s="25"/>
      <c r="CF444" s="25"/>
      <c r="CG444" s="25"/>
      <c r="CH444" s="25"/>
      <c r="CI444" s="25"/>
      <c r="CJ444" s="25"/>
      <c r="CK444" s="25"/>
      <c r="CL444" s="25"/>
      <c r="CM444" s="25"/>
      <c r="CN444" s="25"/>
      <c r="CO444" s="25"/>
      <c r="CP444" s="25"/>
      <c r="CQ444" s="25"/>
      <c r="CR444" s="25"/>
      <c r="CS444" s="25"/>
      <c r="CT444" s="25"/>
      <c r="CU444" s="25"/>
      <c r="CV444" s="25"/>
      <c r="CW444" s="25"/>
      <c r="CX444" s="25"/>
      <c r="CY444" s="25"/>
      <c r="EW444" s="25"/>
      <c r="EX444" s="25"/>
      <c r="EY444" s="25"/>
      <c r="EZ444" s="25"/>
      <c r="FA444" s="25"/>
      <c r="FB444" s="25"/>
      <c r="FC444" s="25"/>
      <c r="FD444" s="25"/>
      <c r="FE444" s="25"/>
      <c r="FF444" s="25"/>
      <c r="FG444" s="25"/>
      <c r="FH444" s="25"/>
      <c r="FI444" s="25"/>
      <c r="FJ444" s="25"/>
      <c r="FK444" s="25"/>
      <c r="FL444" s="25"/>
      <c r="FM444" s="25"/>
      <c r="FN444" s="25"/>
      <c r="FO444" s="25"/>
      <c r="FP444" s="25"/>
      <c r="FQ444" s="25"/>
      <c r="FR444" s="25"/>
      <c r="FS444" s="25"/>
      <c r="FT444" s="25"/>
      <c r="FU444" s="25"/>
      <c r="FV444" s="25"/>
      <c r="FW444" s="25"/>
      <c r="FX444" s="25"/>
      <c r="FY444" s="25"/>
      <c r="FZ444" s="25"/>
      <c r="GA444" s="25"/>
      <c r="GB444" s="25"/>
      <c r="GC444" s="25"/>
      <c r="GD444" s="25"/>
      <c r="GE444" s="25"/>
      <c r="GF444" s="25"/>
      <c r="GG444" s="25"/>
      <c r="GH444" s="25"/>
      <c r="GI444" s="25"/>
      <c r="GJ444" s="25"/>
      <c r="GK444" s="25"/>
      <c r="GL444" s="25"/>
      <c r="GM444" s="25"/>
      <c r="GN444" s="25"/>
      <c r="GO444" s="25"/>
      <c r="GP444" s="25"/>
      <c r="GQ444" s="25"/>
      <c r="GR444" s="25"/>
      <c r="GS444" s="25"/>
    </row>
    <row r="44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c r="CC445" s="25"/>
      <c r="CD445" s="25"/>
      <c r="CE445" s="25"/>
      <c r="CF445" s="25"/>
      <c r="CG445" s="25"/>
      <c r="CH445" s="25"/>
      <c r="CI445" s="25"/>
      <c r="CJ445" s="25"/>
      <c r="CK445" s="25"/>
      <c r="CL445" s="25"/>
      <c r="CM445" s="25"/>
      <c r="CN445" s="25"/>
      <c r="CO445" s="25"/>
      <c r="CP445" s="25"/>
      <c r="CQ445" s="25"/>
      <c r="CR445" s="25"/>
      <c r="CS445" s="25"/>
      <c r="CT445" s="25"/>
      <c r="CU445" s="25"/>
      <c r="CV445" s="25"/>
      <c r="CW445" s="25"/>
      <c r="CX445" s="25"/>
      <c r="CY445" s="25"/>
      <c r="EW445" s="25"/>
      <c r="EX445" s="25"/>
      <c r="EY445" s="25"/>
      <c r="EZ445" s="25"/>
      <c r="FA445" s="25"/>
      <c r="FB445" s="25"/>
      <c r="FC445" s="25"/>
      <c r="FD445" s="25"/>
      <c r="FE445" s="25"/>
      <c r="FF445" s="25"/>
      <c r="FG445" s="25"/>
      <c r="FH445" s="25"/>
      <c r="FI445" s="25"/>
      <c r="FJ445" s="25"/>
      <c r="FK445" s="25"/>
      <c r="FL445" s="25"/>
      <c r="FM445" s="25"/>
      <c r="FN445" s="25"/>
      <c r="FO445" s="25"/>
      <c r="FP445" s="25"/>
      <c r="FQ445" s="25"/>
      <c r="FR445" s="25"/>
      <c r="FS445" s="25"/>
      <c r="FT445" s="25"/>
      <c r="FU445" s="25"/>
      <c r="FV445" s="25"/>
      <c r="FW445" s="25"/>
      <c r="FX445" s="25"/>
      <c r="FY445" s="25"/>
      <c r="FZ445" s="25"/>
      <c r="GA445" s="25"/>
      <c r="GB445" s="25"/>
      <c r="GC445" s="25"/>
      <c r="GD445" s="25"/>
      <c r="GE445" s="25"/>
      <c r="GF445" s="25"/>
      <c r="GG445" s="25"/>
      <c r="GH445" s="25"/>
      <c r="GI445" s="25"/>
      <c r="GJ445" s="25"/>
      <c r="GK445" s="25"/>
      <c r="GL445" s="25"/>
      <c r="GM445" s="25"/>
      <c r="GN445" s="25"/>
      <c r="GO445" s="25"/>
      <c r="GP445" s="25"/>
      <c r="GQ445" s="25"/>
      <c r="GR445" s="25"/>
      <c r="GS445" s="25"/>
    </row>
    <row r="446">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c r="CC446" s="25"/>
      <c r="CD446" s="25"/>
      <c r="CE446" s="25"/>
      <c r="CF446" s="25"/>
      <c r="CG446" s="25"/>
      <c r="CH446" s="25"/>
      <c r="CI446" s="25"/>
      <c r="CJ446" s="25"/>
      <c r="CK446" s="25"/>
      <c r="CL446" s="25"/>
      <c r="CM446" s="25"/>
      <c r="CN446" s="25"/>
      <c r="CO446" s="25"/>
      <c r="CP446" s="25"/>
      <c r="CQ446" s="25"/>
      <c r="CR446" s="25"/>
      <c r="CS446" s="25"/>
      <c r="CT446" s="25"/>
      <c r="CU446" s="25"/>
      <c r="CV446" s="25"/>
      <c r="CW446" s="25"/>
      <c r="CX446" s="25"/>
      <c r="CY446" s="25"/>
      <c r="EW446" s="25"/>
      <c r="EX446" s="25"/>
      <c r="EY446" s="25"/>
      <c r="EZ446" s="25"/>
      <c r="FA446" s="25"/>
      <c r="FB446" s="25"/>
      <c r="FC446" s="25"/>
      <c r="FD446" s="25"/>
      <c r="FE446" s="25"/>
      <c r="FF446" s="25"/>
      <c r="FG446" s="25"/>
      <c r="FH446" s="25"/>
      <c r="FI446" s="25"/>
      <c r="FJ446" s="25"/>
      <c r="FK446" s="25"/>
      <c r="FL446" s="25"/>
      <c r="FM446" s="25"/>
      <c r="FN446" s="25"/>
      <c r="FO446" s="25"/>
      <c r="FP446" s="25"/>
      <c r="FQ446" s="25"/>
      <c r="FR446" s="25"/>
      <c r="FS446" s="25"/>
      <c r="FT446" s="25"/>
      <c r="FU446" s="25"/>
      <c r="FV446" s="25"/>
      <c r="FW446" s="25"/>
      <c r="FX446" s="25"/>
      <c r="FY446" s="25"/>
      <c r="FZ446" s="25"/>
      <c r="GA446" s="25"/>
      <c r="GB446" s="25"/>
      <c r="GC446" s="25"/>
      <c r="GD446" s="25"/>
      <c r="GE446" s="25"/>
      <c r="GF446" s="25"/>
      <c r="GG446" s="25"/>
      <c r="GH446" s="25"/>
      <c r="GI446" s="25"/>
      <c r="GJ446" s="25"/>
      <c r="GK446" s="25"/>
      <c r="GL446" s="25"/>
      <c r="GM446" s="25"/>
      <c r="GN446" s="25"/>
      <c r="GO446" s="25"/>
      <c r="GP446" s="25"/>
      <c r="GQ446" s="25"/>
      <c r="GR446" s="25"/>
      <c r="GS446" s="25"/>
    </row>
    <row r="447">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c r="CC447" s="25"/>
      <c r="CD447" s="25"/>
      <c r="CE447" s="25"/>
      <c r="CF447" s="25"/>
      <c r="CG447" s="25"/>
      <c r="CH447" s="25"/>
      <c r="CI447" s="25"/>
      <c r="CJ447" s="25"/>
      <c r="CK447" s="25"/>
      <c r="CL447" s="25"/>
      <c r="CM447" s="25"/>
      <c r="CN447" s="25"/>
      <c r="CO447" s="25"/>
      <c r="CP447" s="25"/>
      <c r="CQ447" s="25"/>
      <c r="CR447" s="25"/>
      <c r="CS447" s="25"/>
      <c r="CT447" s="25"/>
      <c r="CU447" s="25"/>
      <c r="CV447" s="25"/>
      <c r="CW447" s="25"/>
      <c r="CX447" s="25"/>
      <c r="CY447" s="25"/>
      <c r="EW447" s="25"/>
      <c r="EX447" s="25"/>
      <c r="EY447" s="25"/>
      <c r="EZ447" s="25"/>
      <c r="FA447" s="25"/>
      <c r="FB447" s="25"/>
      <c r="FC447" s="25"/>
      <c r="FD447" s="25"/>
      <c r="FE447" s="25"/>
      <c r="FF447" s="25"/>
      <c r="FG447" s="25"/>
      <c r="FH447" s="25"/>
      <c r="FI447" s="25"/>
      <c r="FJ447" s="25"/>
      <c r="FK447" s="25"/>
      <c r="FL447" s="25"/>
      <c r="FM447" s="25"/>
      <c r="FN447" s="25"/>
      <c r="FO447" s="25"/>
      <c r="FP447" s="25"/>
      <c r="FQ447" s="25"/>
      <c r="FR447" s="25"/>
      <c r="FS447" s="25"/>
      <c r="FT447" s="25"/>
      <c r="FU447" s="25"/>
      <c r="FV447" s="25"/>
      <c r="FW447" s="25"/>
      <c r="FX447" s="25"/>
      <c r="FY447" s="25"/>
      <c r="FZ447" s="25"/>
      <c r="GA447" s="25"/>
      <c r="GB447" s="25"/>
      <c r="GC447" s="25"/>
      <c r="GD447" s="25"/>
      <c r="GE447" s="25"/>
      <c r="GF447" s="25"/>
      <c r="GG447" s="25"/>
      <c r="GH447" s="25"/>
      <c r="GI447" s="25"/>
      <c r="GJ447" s="25"/>
      <c r="GK447" s="25"/>
      <c r="GL447" s="25"/>
      <c r="GM447" s="25"/>
      <c r="GN447" s="25"/>
      <c r="GO447" s="25"/>
      <c r="GP447" s="25"/>
      <c r="GQ447" s="25"/>
      <c r="GR447" s="25"/>
      <c r="GS447" s="25"/>
    </row>
    <row r="448">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c r="CC448" s="25"/>
      <c r="CD448" s="25"/>
      <c r="CE448" s="25"/>
      <c r="CF448" s="25"/>
      <c r="CG448" s="25"/>
      <c r="CH448" s="25"/>
      <c r="CI448" s="25"/>
      <c r="CJ448" s="25"/>
      <c r="CK448" s="25"/>
      <c r="CL448" s="25"/>
      <c r="CM448" s="25"/>
      <c r="CN448" s="25"/>
      <c r="CO448" s="25"/>
      <c r="CP448" s="25"/>
      <c r="CQ448" s="25"/>
      <c r="CR448" s="25"/>
      <c r="CS448" s="25"/>
      <c r="CT448" s="25"/>
      <c r="CU448" s="25"/>
      <c r="CV448" s="25"/>
      <c r="CW448" s="25"/>
      <c r="CX448" s="25"/>
      <c r="CY448" s="25"/>
      <c r="EW448" s="25"/>
      <c r="EX448" s="25"/>
      <c r="EY448" s="25"/>
      <c r="EZ448" s="25"/>
      <c r="FA448" s="25"/>
      <c r="FB448" s="25"/>
      <c r="FC448" s="25"/>
      <c r="FD448" s="25"/>
      <c r="FE448" s="25"/>
      <c r="FF448" s="25"/>
      <c r="FG448" s="25"/>
      <c r="FH448" s="25"/>
      <c r="FI448" s="25"/>
      <c r="FJ448" s="25"/>
      <c r="FK448" s="25"/>
      <c r="FL448" s="25"/>
      <c r="FM448" s="25"/>
      <c r="FN448" s="25"/>
      <c r="FO448" s="25"/>
      <c r="FP448" s="25"/>
      <c r="FQ448" s="25"/>
      <c r="FR448" s="25"/>
      <c r="FS448" s="25"/>
      <c r="FT448" s="25"/>
      <c r="FU448" s="25"/>
      <c r="FV448" s="25"/>
      <c r="FW448" s="25"/>
      <c r="FX448" s="25"/>
      <c r="FY448" s="25"/>
      <c r="FZ448" s="25"/>
      <c r="GA448" s="25"/>
      <c r="GB448" s="25"/>
      <c r="GC448" s="25"/>
      <c r="GD448" s="25"/>
      <c r="GE448" s="25"/>
      <c r="GF448" s="25"/>
      <c r="GG448" s="25"/>
      <c r="GH448" s="25"/>
      <c r="GI448" s="25"/>
      <c r="GJ448" s="25"/>
      <c r="GK448" s="25"/>
      <c r="GL448" s="25"/>
      <c r="GM448" s="25"/>
      <c r="GN448" s="25"/>
      <c r="GO448" s="25"/>
      <c r="GP448" s="25"/>
      <c r="GQ448" s="25"/>
      <c r="GR448" s="25"/>
      <c r="GS448" s="25"/>
    </row>
    <row r="449">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c r="CC449" s="25"/>
      <c r="CD449" s="25"/>
      <c r="CE449" s="25"/>
      <c r="CF449" s="25"/>
      <c r="CG449" s="25"/>
      <c r="CH449" s="25"/>
      <c r="CI449" s="25"/>
      <c r="CJ449" s="25"/>
      <c r="CK449" s="25"/>
      <c r="CL449" s="25"/>
      <c r="CM449" s="25"/>
      <c r="CN449" s="25"/>
      <c r="CO449" s="25"/>
      <c r="CP449" s="25"/>
      <c r="CQ449" s="25"/>
      <c r="CR449" s="25"/>
      <c r="CS449" s="25"/>
      <c r="CT449" s="25"/>
      <c r="CU449" s="25"/>
      <c r="CV449" s="25"/>
      <c r="CW449" s="25"/>
      <c r="CX449" s="25"/>
      <c r="CY449" s="25"/>
      <c r="EW449" s="25"/>
      <c r="EX449" s="25"/>
      <c r="EY449" s="25"/>
      <c r="EZ449" s="25"/>
      <c r="FA449" s="25"/>
      <c r="FB449" s="25"/>
      <c r="FC449" s="25"/>
      <c r="FD449" s="25"/>
      <c r="FE449" s="25"/>
      <c r="FF449" s="25"/>
      <c r="FG449" s="25"/>
      <c r="FH449" s="25"/>
      <c r="FI449" s="25"/>
      <c r="FJ449" s="25"/>
      <c r="FK449" s="25"/>
      <c r="FL449" s="25"/>
      <c r="FM449" s="25"/>
      <c r="FN449" s="25"/>
      <c r="FO449" s="25"/>
      <c r="FP449" s="25"/>
      <c r="FQ449" s="25"/>
      <c r="FR449" s="25"/>
      <c r="FS449" s="25"/>
      <c r="FT449" s="25"/>
      <c r="FU449" s="25"/>
      <c r="FV449" s="25"/>
      <c r="FW449" s="25"/>
      <c r="FX449" s="25"/>
      <c r="FY449" s="25"/>
      <c r="FZ449" s="25"/>
      <c r="GA449" s="25"/>
      <c r="GB449" s="25"/>
      <c r="GC449" s="25"/>
      <c r="GD449" s="25"/>
      <c r="GE449" s="25"/>
      <c r="GF449" s="25"/>
      <c r="GG449" s="25"/>
      <c r="GH449" s="25"/>
      <c r="GI449" s="25"/>
      <c r="GJ449" s="25"/>
      <c r="GK449" s="25"/>
      <c r="GL449" s="25"/>
      <c r="GM449" s="25"/>
      <c r="GN449" s="25"/>
      <c r="GO449" s="25"/>
      <c r="GP449" s="25"/>
      <c r="GQ449" s="25"/>
      <c r="GR449" s="25"/>
      <c r="GS449" s="25"/>
    </row>
    <row r="450">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c r="CC450" s="25"/>
      <c r="CD450" s="25"/>
      <c r="CE450" s="25"/>
      <c r="CF450" s="25"/>
      <c r="CG450" s="25"/>
      <c r="CH450" s="25"/>
      <c r="CI450" s="25"/>
      <c r="CJ450" s="25"/>
      <c r="CK450" s="25"/>
      <c r="CL450" s="25"/>
      <c r="CM450" s="25"/>
      <c r="CN450" s="25"/>
      <c r="CO450" s="25"/>
      <c r="CP450" s="25"/>
      <c r="CQ450" s="25"/>
      <c r="CR450" s="25"/>
      <c r="CS450" s="25"/>
      <c r="CT450" s="25"/>
      <c r="CU450" s="25"/>
      <c r="CV450" s="25"/>
      <c r="CW450" s="25"/>
      <c r="CX450" s="25"/>
      <c r="CY450" s="25"/>
      <c r="EW450" s="25"/>
      <c r="EX450" s="25"/>
      <c r="EY450" s="25"/>
      <c r="EZ450" s="25"/>
      <c r="FA450" s="25"/>
      <c r="FB450" s="25"/>
      <c r="FC450" s="25"/>
      <c r="FD450" s="25"/>
      <c r="FE450" s="25"/>
      <c r="FF450" s="25"/>
      <c r="FG450" s="25"/>
      <c r="FH450" s="25"/>
      <c r="FI450" s="25"/>
      <c r="FJ450" s="25"/>
      <c r="FK450" s="25"/>
      <c r="FL450" s="25"/>
      <c r="FM450" s="25"/>
      <c r="FN450" s="25"/>
      <c r="FO450" s="25"/>
      <c r="FP450" s="25"/>
      <c r="FQ450" s="25"/>
      <c r="FR450" s="25"/>
      <c r="FS450" s="25"/>
      <c r="FT450" s="25"/>
      <c r="FU450" s="25"/>
      <c r="FV450" s="25"/>
      <c r="FW450" s="25"/>
      <c r="FX450" s="25"/>
      <c r="FY450" s="25"/>
      <c r="FZ450" s="25"/>
      <c r="GA450" s="25"/>
      <c r="GB450" s="25"/>
      <c r="GC450" s="25"/>
      <c r="GD450" s="25"/>
      <c r="GE450" s="25"/>
      <c r="GF450" s="25"/>
      <c r="GG450" s="25"/>
      <c r="GH450" s="25"/>
      <c r="GI450" s="25"/>
      <c r="GJ450" s="25"/>
      <c r="GK450" s="25"/>
      <c r="GL450" s="25"/>
      <c r="GM450" s="25"/>
      <c r="GN450" s="25"/>
      <c r="GO450" s="25"/>
      <c r="GP450" s="25"/>
      <c r="GQ450" s="25"/>
      <c r="GR450" s="25"/>
      <c r="GS450" s="25"/>
    </row>
    <row r="451">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c r="CC451" s="25"/>
      <c r="CD451" s="25"/>
      <c r="CE451" s="25"/>
      <c r="CF451" s="25"/>
      <c r="CG451" s="25"/>
      <c r="CH451" s="25"/>
      <c r="CI451" s="25"/>
      <c r="CJ451" s="25"/>
      <c r="CK451" s="25"/>
      <c r="CL451" s="25"/>
      <c r="CM451" s="25"/>
      <c r="CN451" s="25"/>
      <c r="CO451" s="25"/>
      <c r="CP451" s="25"/>
      <c r="CQ451" s="25"/>
      <c r="CR451" s="25"/>
      <c r="CS451" s="25"/>
      <c r="CT451" s="25"/>
      <c r="CU451" s="25"/>
      <c r="CV451" s="25"/>
      <c r="CW451" s="25"/>
      <c r="CX451" s="25"/>
      <c r="CY451" s="25"/>
      <c r="EW451" s="25"/>
      <c r="EX451" s="25"/>
      <c r="EY451" s="25"/>
      <c r="EZ451" s="25"/>
      <c r="FA451" s="25"/>
      <c r="FB451" s="25"/>
      <c r="FC451" s="25"/>
      <c r="FD451" s="25"/>
      <c r="FE451" s="25"/>
      <c r="FF451" s="25"/>
      <c r="FG451" s="25"/>
      <c r="FH451" s="25"/>
      <c r="FI451" s="25"/>
      <c r="FJ451" s="25"/>
      <c r="FK451" s="25"/>
      <c r="FL451" s="25"/>
      <c r="FM451" s="25"/>
      <c r="FN451" s="25"/>
      <c r="FO451" s="25"/>
      <c r="FP451" s="25"/>
      <c r="FQ451" s="25"/>
      <c r="FR451" s="25"/>
      <c r="FS451" s="25"/>
      <c r="FT451" s="25"/>
      <c r="FU451" s="25"/>
      <c r="FV451" s="25"/>
      <c r="FW451" s="25"/>
      <c r="FX451" s="25"/>
      <c r="FY451" s="25"/>
      <c r="FZ451" s="25"/>
      <c r="GA451" s="25"/>
      <c r="GB451" s="25"/>
      <c r="GC451" s="25"/>
      <c r="GD451" s="25"/>
      <c r="GE451" s="25"/>
      <c r="GF451" s="25"/>
      <c r="GG451" s="25"/>
      <c r="GH451" s="25"/>
      <c r="GI451" s="25"/>
      <c r="GJ451" s="25"/>
      <c r="GK451" s="25"/>
      <c r="GL451" s="25"/>
      <c r="GM451" s="25"/>
      <c r="GN451" s="25"/>
      <c r="GO451" s="25"/>
      <c r="GP451" s="25"/>
      <c r="GQ451" s="25"/>
      <c r="GR451" s="25"/>
      <c r="GS451" s="25"/>
    </row>
    <row r="452">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c r="CC452" s="25"/>
      <c r="CD452" s="25"/>
      <c r="CE452" s="25"/>
      <c r="CF452" s="25"/>
      <c r="CG452" s="25"/>
      <c r="CH452" s="25"/>
      <c r="CI452" s="25"/>
      <c r="CJ452" s="25"/>
      <c r="CK452" s="25"/>
      <c r="CL452" s="25"/>
      <c r="CM452" s="25"/>
      <c r="CN452" s="25"/>
      <c r="CO452" s="25"/>
      <c r="CP452" s="25"/>
      <c r="CQ452" s="25"/>
      <c r="CR452" s="25"/>
      <c r="CS452" s="25"/>
      <c r="CT452" s="25"/>
      <c r="CU452" s="25"/>
      <c r="CV452" s="25"/>
      <c r="CW452" s="25"/>
      <c r="CX452" s="25"/>
      <c r="CY452" s="25"/>
      <c r="EW452" s="25"/>
      <c r="EX452" s="25"/>
      <c r="EY452" s="25"/>
      <c r="EZ452" s="25"/>
      <c r="FA452" s="25"/>
      <c r="FB452" s="25"/>
      <c r="FC452" s="25"/>
      <c r="FD452" s="25"/>
      <c r="FE452" s="25"/>
      <c r="FF452" s="25"/>
      <c r="FG452" s="25"/>
      <c r="FH452" s="25"/>
      <c r="FI452" s="25"/>
      <c r="FJ452" s="25"/>
      <c r="FK452" s="25"/>
      <c r="FL452" s="25"/>
      <c r="FM452" s="25"/>
      <c r="FN452" s="25"/>
      <c r="FO452" s="25"/>
      <c r="FP452" s="25"/>
      <c r="FQ452" s="25"/>
      <c r="FR452" s="25"/>
      <c r="FS452" s="25"/>
      <c r="FT452" s="25"/>
      <c r="FU452" s="25"/>
      <c r="FV452" s="25"/>
      <c r="FW452" s="25"/>
      <c r="FX452" s="25"/>
      <c r="FY452" s="25"/>
      <c r="FZ452" s="25"/>
      <c r="GA452" s="25"/>
      <c r="GB452" s="25"/>
      <c r="GC452" s="25"/>
      <c r="GD452" s="25"/>
      <c r="GE452" s="25"/>
      <c r="GF452" s="25"/>
      <c r="GG452" s="25"/>
      <c r="GH452" s="25"/>
      <c r="GI452" s="25"/>
      <c r="GJ452" s="25"/>
      <c r="GK452" s="25"/>
      <c r="GL452" s="25"/>
      <c r="GM452" s="25"/>
      <c r="GN452" s="25"/>
      <c r="GO452" s="25"/>
      <c r="GP452" s="25"/>
      <c r="GQ452" s="25"/>
      <c r="GR452" s="25"/>
      <c r="GS452" s="25"/>
    </row>
    <row r="453">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c r="CC453" s="25"/>
      <c r="CD453" s="25"/>
      <c r="CE453" s="25"/>
      <c r="CF453" s="25"/>
      <c r="CG453" s="25"/>
      <c r="CH453" s="25"/>
      <c r="CI453" s="25"/>
      <c r="CJ453" s="25"/>
      <c r="CK453" s="25"/>
      <c r="CL453" s="25"/>
      <c r="CM453" s="25"/>
      <c r="CN453" s="25"/>
      <c r="CO453" s="25"/>
      <c r="CP453" s="25"/>
      <c r="CQ453" s="25"/>
      <c r="CR453" s="25"/>
      <c r="CS453" s="25"/>
      <c r="CT453" s="25"/>
      <c r="CU453" s="25"/>
      <c r="CV453" s="25"/>
      <c r="CW453" s="25"/>
      <c r="CX453" s="25"/>
      <c r="CY453" s="25"/>
      <c r="EW453" s="25"/>
      <c r="EX453" s="25"/>
      <c r="EY453" s="25"/>
      <c r="EZ453" s="25"/>
      <c r="FA453" s="25"/>
      <c r="FB453" s="25"/>
      <c r="FC453" s="25"/>
      <c r="FD453" s="25"/>
      <c r="FE453" s="25"/>
      <c r="FF453" s="25"/>
      <c r="FG453" s="25"/>
      <c r="FH453" s="25"/>
      <c r="FI453" s="25"/>
      <c r="FJ453" s="25"/>
      <c r="FK453" s="25"/>
      <c r="FL453" s="25"/>
      <c r="FM453" s="25"/>
      <c r="FN453" s="25"/>
      <c r="FO453" s="25"/>
      <c r="FP453" s="25"/>
      <c r="FQ453" s="25"/>
      <c r="FR453" s="25"/>
      <c r="FS453" s="25"/>
      <c r="FT453" s="25"/>
      <c r="FU453" s="25"/>
      <c r="FV453" s="25"/>
      <c r="FW453" s="25"/>
      <c r="FX453" s="25"/>
      <c r="FY453" s="25"/>
      <c r="FZ453" s="25"/>
      <c r="GA453" s="25"/>
      <c r="GB453" s="25"/>
      <c r="GC453" s="25"/>
      <c r="GD453" s="25"/>
      <c r="GE453" s="25"/>
      <c r="GF453" s="25"/>
      <c r="GG453" s="25"/>
      <c r="GH453" s="25"/>
      <c r="GI453" s="25"/>
      <c r="GJ453" s="25"/>
      <c r="GK453" s="25"/>
      <c r="GL453" s="25"/>
      <c r="GM453" s="25"/>
      <c r="GN453" s="25"/>
      <c r="GO453" s="25"/>
      <c r="GP453" s="25"/>
      <c r="GQ453" s="25"/>
      <c r="GR453" s="25"/>
      <c r="GS453" s="25"/>
    </row>
    <row r="454">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c r="CC454" s="25"/>
      <c r="CD454" s="25"/>
      <c r="CE454" s="25"/>
      <c r="CF454" s="25"/>
      <c r="CG454" s="25"/>
      <c r="CH454" s="25"/>
      <c r="CI454" s="25"/>
      <c r="CJ454" s="25"/>
      <c r="CK454" s="25"/>
      <c r="CL454" s="25"/>
      <c r="CM454" s="25"/>
      <c r="CN454" s="25"/>
      <c r="CO454" s="25"/>
      <c r="CP454" s="25"/>
      <c r="CQ454" s="25"/>
      <c r="CR454" s="25"/>
      <c r="CS454" s="25"/>
      <c r="CT454" s="25"/>
      <c r="CU454" s="25"/>
      <c r="CV454" s="25"/>
      <c r="CW454" s="25"/>
      <c r="CX454" s="25"/>
      <c r="CY454" s="25"/>
      <c r="EW454" s="25"/>
      <c r="EX454" s="25"/>
      <c r="EY454" s="25"/>
      <c r="EZ454" s="25"/>
      <c r="FA454" s="25"/>
      <c r="FB454" s="25"/>
      <c r="FC454" s="25"/>
      <c r="FD454" s="25"/>
      <c r="FE454" s="25"/>
      <c r="FF454" s="25"/>
      <c r="FG454" s="25"/>
      <c r="FH454" s="25"/>
      <c r="FI454" s="25"/>
      <c r="FJ454" s="25"/>
      <c r="FK454" s="25"/>
      <c r="FL454" s="25"/>
      <c r="FM454" s="25"/>
      <c r="FN454" s="25"/>
      <c r="FO454" s="25"/>
      <c r="FP454" s="25"/>
      <c r="FQ454" s="25"/>
      <c r="FR454" s="25"/>
      <c r="FS454" s="25"/>
      <c r="FT454" s="25"/>
      <c r="FU454" s="25"/>
      <c r="FV454" s="25"/>
      <c r="FW454" s="25"/>
      <c r="FX454" s="25"/>
      <c r="FY454" s="25"/>
      <c r="FZ454" s="25"/>
      <c r="GA454" s="25"/>
      <c r="GB454" s="25"/>
      <c r="GC454" s="25"/>
      <c r="GD454" s="25"/>
      <c r="GE454" s="25"/>
      <c r="GF454" s="25"/>
      <c r="GG454" s="25"/>
      <c r="GH454" s="25"/>
      <c r="GI454" s="25"/>
      <c r="GJ454" s="25"/>
      <c r="GK454" s="25"/>
      <c r="GL454" s="25"/>
      <c r="GM454" s="25"/>
      <c r="GN454" s="25"/>
      <c r="GO454" s="25"/>
      <c r="GP454" s="25"/>
      <c r="GQ454" s="25"/>
      <c r="GR454" s="25"/>
      <c r="GS454" s="25"/>
    </row>
    <row r="45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c r="CC455" s="25"/>
      <c r="CD455" s="25"/>
      <c r="CE455" s="25"/>
      <c r="CF455" s="25"/>
      <c r="CG455" s="25"/>
      <c r="CH455" s="25"/>
      <c r="CI455" s="25"/>
      <c r="CJ455" s="25"/>
      <c r="CK455" s="25"/>
      <c r="CL455" s="25"/>
      <c r="CM455" s="25"/>
      <c r="CN455" s="25"/>
      <c r="CO455" s="25"/>
      <c r="CP455" s="25"/>
      <c r="CQ455" s="25"/>
      <c r="CR455" s="25"/>
      <c r="CS455" s="25"/>
      <c r="CT455" s="25"/>
      <c r="CU455" s="25"/>
      <c r="CV455" s="25"/>
      <c r="CW455" s="25"/>
      <c r="CX455" s="25"/>
      <c r="CY455" s="25"/>
      <c r="EW455" s="25"/>
      <c r="EX455" s="25"/>
      <c r="EY455" s="25"/>
      <c r="EZ455" s="25"/>
      <c r="FA455" s="25"/>
      <c r="FB455" s="25"/>
      <c r="FC455" s="25"/>
      <c r="FD455" s="25"/>
      <c r="FE455" s="25"/>
      <c r="FF455" s="25"/>
      <c r="FG455" s="25"/>
      <c r="FH455" s="25"/>
      <c r="FI455" s="25"/>
      <c r="FJ455" s="25"/>
      <c r="FK455" s="25"/>
      <c r="FL455" s="25"/>
      <c r="FM455" s="25"/>
      <c r="FN455" s="25"/>
      <c r="FO455" s="25"/>
      <c r="FP455" s="25"/>
      <c r="FQ455" s="25"/>
      <c r="FR455" s="25"/>
      <c r="FS455" s="25"/>
      <c r="FT455" s="25"/>
      <c r="FU455" s="25"/>
      <c r="FV455" s="25"/>
      <c r="FW455" s="25"/>
      <c r="FX455" s="25"/>
      <c r="FY455" s="25"/>
      <c r="FZ455" s="25"/>
      <c r="GA455" s="25"/>
      <c r="GB455" s="25"/>
      <c r="GC455" s="25"/>
      <c r="GD455" s="25"/>
      <c r="GE455" s="25"/>
      <c r="GF455" s="25"/>
      <c r="GG455" s="25"/>
      <c r="GH455" s="25"/>
      <c r="GI455" s="25"/>
      <c r="GJ455" s="25"/>
      <c r="GK455" s="25"/>
      <c r="GL455" s="25"/>
      <c r="GM455" s="25"/>
      <c r="GN455" s="25"/>
      <c r="GO455" s="25"/>
      <c r="GP455" s="25"/>
      <c r="GQ455" s="25"/>
      <c r="GR455" s="25"/>
      <c r="GS455" s="25"/>
    </row>
    <row r="456">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c r="CC456" s="25"/>
      <c r="CD456" s="25"/>
      <c r="CE456" s="25"/>
      <c r="CF456" s="25"/>
      <c r="CG456" s="25"/>
      <c r="CH456" s="25"/>
      <c r="CI456" s="25"/>
      <c r="CJ456" s="25"/>
      <c r="CK456" s="25"/>
      <c r="CL456" s="25"/>
      <c r="CM456" s="25"/>
      <c r="CN456" s="25"/>
      <c r="CO456" s="25"/>
      <c r="CP456" s="25"/>
      <c r="CQ456" s="25"/>
      <c r="CR456" s="25"/>
      <c r="CS456" s="25"/>
      <c r="CT456" s="25"/>
      <c r="CU456" s="25"/>
      <c r="CV456" s="25"/>
      <c r="CW456" s="25"/>
      <c r="CX456" s="25"/>
      <c r="CY456" s="25"/>
      <c r="EW456" s="25"/>
      <c r="EX456" s="25"/>
      <c r="EY456" s="25"/>
      <c r="EZ456" s="25"/>
      <c r="FA456" s="25"/>
      <c r="FB456" s="25"/>
      <c r="FC456" s="25"/>
      <c r="FD456" s="25"/>
      <c r="FE456" s="25"/>
      <c r="FF456" s="25"/>
      <c r="FG456" s="25"/>
      <c r="FH456" s="25"/>
      <c r="FI456" s="25"/>
      <c r="FJ456" s="25"/>
      <c r="FK456" s="25"/>
      <c r="FL456" s="25"/>
      <c r="FM456" s="25"/>
      <c r="FN456" s="25"/>
      <c r="FO456" s="25"/>
      <c r="FP456" s="25"/>
      <c r="FQ456" s="25"/>
      <c r="FR456" s="25"/>
      <c r="FS456" s="25"/>
      <c r="FT456" s="25"/>
      <c r="FU456" s="25"/>
      <c r="FV456" s="25"/>
      <c r="FW456" s="25"/>
      <c r="FX456" s="25"/>
      <c r="FY456" s="25"/>
      <c r="FZ456" s="25"/>
      <c r="GA456" s="25"/>
      <c r="GB456" s="25"/>
      <c r="GC456" s="25"/>
      <c r="GD456" s="25"/>
      <c r="GE456" s="25"/>
      <c r="GF456" s="25"/>
      <c r="GG456" s="25"/>
      <c r="GH456" s="25"/>
      <c r="GI456" s="25"/>
      <c r="GJ456" s="25"/>
      <c r="GK456" s="25"/>
      <c r="GL456" s="25"/>
      <c r="GM456" s="25"/>
      <c r="GN456" s="25"/>
      <c r="GO456" s="25"/>
      <c r="GP456" s="25"/>
      <c r="GQ456" s="25"/>
      <c r="GR456" s="25"/>
      <c r="GS456" s="25"/>
    </row>
    <row r="457">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c r="CC457" s="25"/>
      <c r="CD457" s="25"/>
      <c r="CE457" s="25"/>
      <c r="CF457" s="25"/>
      <c r="CG457" s="25"/>
      <c r="CH457" s="25"/>
      <c r="CI457" s="25"/>
      <c r="CJ457" s="25"/>
      <c r="CK457" s="25"/>
      <c r="CL457" s="25"/>
      <c r="CM457" s="25"/>
      <c r="CN457" s="25"/>
      <c r="CO457" s="25"/>
      <c r="CP457" s="25"/>
      <c r="CQ457" s="25"/>
      <c r="CR457" s="25"/>
      <c r="CS457" s="25"/>
      <c r="CT457" s="25"/>
      <c r="CU457" s="25"/>
      <c r="CV457" s="25"/>
      <c r="CW457" s="25"/>
      <c r="CX457" s="25"/>
      <c r="CY457" s="25"/>
      <c r="EW457" s="25"/>
      <c r="EX457" s="25"/>
      <c r="EY457" s="25"/>
      <c r="EZ457" s="25"/>
      <c r="FA457" s="25"/>
      <c r="FB457" s="25"/>
      <c r="FC457" s="25"/>
      <c r="FD457" s="25"/>
      <c r="FE457" s="25"/>
      <c r="FF457" s="25"/>
      <c r="FG457" s="25"/>
      <c r="FH457" s="25"/>
      <c r="FI457" s="25"/>
      <c r="FJ457" s="25"/>
      <c r="FK457" s="25"/>
      <c r="FL457" s="25"/>
      <c r="FM457" s="25"/>
      <c r="FN457" s="25"/>
      <c r="FO457" s="25"/>
      <c r="FP457" s="25"/>
      <c r="FQ457" s="25"/>
      <c r="FR457" s="25"/>
      <c r="FS457" s="25"/>
      <c r="FT457" s="25"/>
      <c r="FU457" s="25"/>
      <c r="FV457" s="25"/>
      <c r="FW457" s="25"/>
      <c r="FX457" s="25"/>
      <c r="FY457" s="25"/>
      <c r="FZ457" s="25"/>
      <c r="GA457" s="25"/>
      <c r="GB457" s="25"/>
      <c r="GC457" s="25"/>
      <c r="GD457" s="25"/>
      <c r="GE457" s="25"/>
      <c r="GF457" s="25"/>
      <c r="GG457" s="25"/>
      <c r="GH457" s="25"/>
      <c r="GI457" s="25"/>
      <c r="GJ457" s="25"/>
      <c r="GK457" s="25"/>
      <c r="GL457" s="25"/>
      <c r="GM457" s="25"/>
      <c r="GN457" s="25"/>
      <c r="GO457" s="25"/>
      <c r="GP457" s="25"/>
      <c r="GQ457" s="25"/>
      <c r="GR457" s="25"/>
      <c r="GS457" s="25"/>
    </row>
    <row r="458">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c r="CC458" s="25"/>
      <c r="CD458" s="25"/>
      <c r="CE458" s="25"/>
      <c r="CF458" s="25"/>
      <c r="CG458" s="25"/>
      <c r="CH458" s="25"/>
      <c r="CI458" s="25"/>
      <c r="CJ458" s="25"/>
      <c r="CK458" s="25"/>
      <c r="CL458" s="25"/>
      <c r="CM458" s="25"/>
      <c r="CN458" s="25"/>
      <c r="CO458" s="25"/>
      <c r="CP458" s="25"/>
      <c r="CQ458" s="25"/>
      <c r="CR458" s="25"/>
      <c r="CS458" s="25"/>
      <c r="CT458" s="25"/>
      <c r="CU458" s="25"/>
      <c r="CV458" s="25"/>
      <c r="CW458" s="25"/>
      <c r="CX458" s="25"/>
      <c r="CY458" s="25"/>
      <c r="EW458" s="25"/>
      <c r="EX458" s="25"/>
      <c r="EY458" s="25"/>
      <c r="EZ458" s="25"/>
      <c r="FA458" s="25"/>
      <c r="FB458" s="25"/>
      <c r="FC458" s="25"/>
      <c r="FD458" s="25"/>
      <c r="FE458" s="25"/>
      <c r="FF458" s="25"/>
      <c r="FG458" s="25"/>
      <c r="FH458" s="25"/>
      <c r="FI458" s="25"/>
      <c r="FJ458" s="25"/>
      <c r="FK458" s="25"/>
      <c r="FL458" s="25"/>
      <c r="FM458" s="25"/>
      <c r="FN458" s="25"/>
      <c r="FO458" s="25"/>
      <c r="FP458" s="25"/>
      <c r="FQ458" s="25"/>
      <c r="FR458" s="25"/>
      <c r="FS458" s="25"/>
      <c r="FT458" s="25"/>
      <c r="FU458" s="25"/>
      <c r="FV458" s="25"/>
      <c r="FW458" s="25"/>
      <c r="FX458" s="25"/>
      <c r="FY458" s="25"/>
      <c r="FZ458" s="25"/>
      <c r="GA458" s="25"/>
      <c r="GB458" s="25"/>
      <c r="GC458" s="25"/>
      <c r="GD458" s="25"/>
      <c r="GE458" s="25"/>
      <c r="GF458" s="25"/>
      <c r="GG458" s="25"/>
      <c r="GH458" s="25"/>
      <c r="GI458" s="25"/>
      <c r="GJ458" s="25"/>
      <c r="GK458" s="25"/>
      <c r="GL458" s="25"/>
      <c r="GM458" s="25"/>
      <c r="GN458" s="25"/>
      <c r="GO458" s="25"/>
      <c r="GP458" s="25"/>
      <c r="GQ458" s="25"/>
      <c r="GR458" s="25"/>
      <c r="GS458" s="25"/>
    </row>
    <row r="459">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c r="CC459" s="25"/>
      <c r="CD459" s="25"/>
      <c r="CE459" s="25"/>
      <c r="CF459" s="25"/>
      <c r="CG459" s="25"/>
      <c r="CH459" s="25"/>
      <c r="CI459" s="25"/>
      <c r="CJ459" s="25"/>
      <c r="CK459" s="25"/>
      <c r="CL459" s="25"/>
      <c r="CM459" s="25"/>
      <c r="CN459" s="25"/>
      <c r="CO459" s="25"/>
      <c r="CP459" s="25"/>
      <c r="CQ459" s="25"/>
      <c r="CR459" s="25"/>
      <c r="CS459" s="25"/>
      <c r="CT459" s="25"/>
      <c r="CU459" s="25"/>
      <c r="CV459" s="25"/>
      <c r="CW459" s="25"/>
      <c r="CX459" s="25"/>
      <c r="CY459" s="25"/>
      <c r="EW459" s="25"/>
      <c r="EX459" s="25"/>
      <c r="EY459" s="25"/>
      <c r="EZ459" s="25"/>
      <c r="FA459" s="25"/>
      <c r="FB459" s="25"/>
      <c r="FC459" s="25"/>
      <c r="FD459" s="25"/>
      <c r="FE459" s="25"/>
      <c r="FF459" s="25"/>
      <c r="FG459" s="25"/>
      <c r="FH459" s="25"/>
      <c r="FI459" s="25"/>
      <c r="FJ459" s="25"/>
      <c r="FK459" s="25"/>
      <c r="FL459" s="25"/>
      <c r="FM459" s="25"/>
      <c r="FN459" s="25"/>
      <c r="FO459" s="25"/>
      <c r="FP459" s="25"/>
      <c r="FQ459" s="25"/>
      <c r="FR459" s="25"/>
      <c r="FS459" s="25"/>
      <c r="FT459" s="25"/>
      <c r="FU459" s="25"/>
      <c r="FV459" s="25"/>
      <c r="FW459" s="25"/>
      <c r="FX459" s="25"/>
      <c r="FY459" s="25"/>
      <c r="FZ459" s="25"/>
      <c r="GA459" s="25"/>
      <c r="GB459" s="25"/>
      <c r="GC459" s="25"/>
      <c r="GD459" s="25"/>
      <c r="GE459" s="25"/>
      <c r="GF459" s="25"/>
      <c r="GG459" s="25"/>
      <c r="GH459" s="25"/>
      <c r="GI459" s="25"/>
      <c r="GJ459" s="25"/>
      <c r="GK459" s="25"/>
      <c r="GL459" s="25"/>
      <c r="GM459" s="25"/>
      <c r="GN459" s="25"/>
      <c r="GO459" s="25"/>
      <c r="GP459" s="25"/>
      <c r="GQ459" s="25"/>
      <c r="GR459" s="25"/>
      <c r="GS459" s="25"/>
    </row>
    <row r="460">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c r="CC460" s="25"/>
      <c r="CD460" s="25"/>
      <c r="CE460" s="25"/>
      <c r="CF460" s="25"/>
      <c r="CG460" s="25"/>
      <c r="CH460" s="25"/>
      <c r="CI460" s="25"/>
      <c r="CJ460" s="25"/>
      <c r="CK460" s="25"/>
      <c r="CL460" s="25"/>
      <c r="CM460" s="25"/>
      <c r="CN460" s="25"/>
      <c r="CO460" s="25"/>
      <c r="CP460" s="25"/>
      <c r="CQ460" s="25"/>
      <c r="CR460" s="25"/>
      <c r="CS460" s="25"/>
      <c r="CT460" s="25"/>
      <c r="CU460" s="25"/>
      <c r="CV460" s="25"/>
      <c r="CW460" s="25"/>
      <c r="CX460" s="25"/>
      <c r="CY460" s="25"/>
      <c r="EW460" s="25"/>
      <c r="EX460" s="25"/>
      <c r="EY460" s="25"/>
      <c r="EZ460" s="25"/>
      <c r="FA460" s="25"/>
      <c r="FB460" s="25"/>
      <c r="FC460" s="25"/>
      <c r="FD460" s="25"/>
      <c r="FE460" s="25"/>
      <c r="FF460" s="25"/>
      <c r="FG460" s="25"/>
      <c r="FH460" s="25"/>
      <c r="FI460" s="25"/>
      <c r="FJ460" s="25"/>
      <c r="FK460" s="25"/>
      <c r="FL460" s="25"/>
      <c r="FM460" s="25"/>
      <c r="FN460" s="25"/>
      <c r="FO460" s="25"/>
      <c r="FP460" s="25"/>
      <c r="FQ460" s="25"/>
      <c r="FR460" s="25"/>
      <c r="FS460" s="25"/>
      <c r="FT460" s="25"/>
      <c r="FU460" s="25"/>
      <c r="FV460" s="25"/>
      <c r="FW460" s="25"/>
      <c r="FX460" s="25"/>
      <c r="FY460" s="25"/>
      <c r="FZ460" s="25"/>
      <c r="GA460" s="25"/>
      <c r="GB460" s="25"/>
      <c r="GC460" s="25"/>
      <c r="GD460" s="25"/>
      <c r="GE460" s="25"/>
      <c r="GF460" s="25"/>
      <c r="GG460" s="25"/>
      <c r="GH460" s="25"/>
      <c r="GI460" s="25"/>
      <c r="GJ460" s="25"/>
      <c r="GK460" s="25"/>
      <c r="GL460" s="25"/>
      <c r="GM460" s="25"/>
      <c r="GN460" s="25"/>
      <c r="GO460" s="25"/>
      <c r="GP460" s="25"/>
      <c r="GQ460" s="25"/>
      <c r="GR460" s="25"/>
      <c r="GS460" s="25"/>
    </row>
    <row r="461">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c r="CC461" s="25"/>
      <c r="CD461" s="25"/>
      <c r="CE461" s="25"/>
      <c r="CF461" s="25"/>
      <c r="CG461" s="25"/>
      <c r="CH461" s="25"/>
      <c r="CI461" s="25"/>
      <c r="CJ461" s="25"/>
      <c r="CK461" s="25"/>
      <c r="CL461" s="25"/>
      <c r="CM461" s="25"/>
      <c r="CN461" s="25"/>
      <c r="CO461" s="25"/>
      <c r="CP461" s="25"/>
      <c r="CQ461" s="25"/>
      <c r="CR461" s="25"/>
      <c r="CS461" s="25"/>
      <c r="CT461" s="25"/>
      <c r="CU461" s="25"/>
      <c r="CV461" s="25"/>
      <c r="CW461" s="25"/>
      <c r="CX461" s="25"/>
      <c r="CY461" s="25"/>
      <c r="EW461" s="25"/>
      <c r="EX461" s="25"/>
      <c r="EY461" s="25"/>
      <c r="EZ461" s="25"/>
      <c r="FA461" s="25"/>
      <c r="FB461" s="25"/>
      <c r="FC461" s="25"/>
      <c r="FD461" s="25"/>
      <c r="FE461" s="25"/>
      <c r="FF461" s="25"/>
      <c r="FG461" s="25"/>
      <c r="FH461" s="25"/>
      <c r="FI461" s="25"/>
      <c r="FJ461" s="25"/>
      <c r="FK461" s="25"/>
      <c r="FL461" s="25"/>
      <c r="FM461" s="25"/>
      <c r="FN461" s="25"/>
      <c r="FO461" s="25"/>
      <c r="FP461" s="25"/>
      <c r="FQ461" s="25"/>
      <c r="FR461" s="25"/>
      <c r="FS461" s="25"/>
      <c r="FT461" s="25"/>
      <c r="FU461" s="25"/>
      <c r="FV461" s="25"/>
      <c r="FW461" s="25"/>
      <c r="FX461" s="25"/>
      <c r="FY461" s="25"/>
      <c r="FZ461" s="25"/>
      <c r="GA461" s="25"/>
      <c r="GB461" s="25"/>
      <c r="GC461" s="25"/>
      <c r="GD461" s="25"/>
      <c r="GE461" s="25"/>
      <c r="GF461" s="25"/>
      <c r="GG461" s="25"/>
      <c r="GH461" s="25"/>
      <c r="GI461" s="25"/>
      <c r="GJ461" s="25"/>
      <c r="GK461" s="25"/>
      <c r="GL461" s="25"/>
      <c r="GM461" s="25"/>
      <c r="GN461" s="25"/>
      <c r="GO461" s="25"/>
      <c r="GP461" s="25"/>
      <c r="GQ461" s="25"/>
      <c r="GR461" s="25"/>
      <c r="GS461" s="25"/>
    </row>
    <row r="462">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c r="CC462" s="25"/>
      <c r="CD462" s="25"/>
      <c r="CE462" s="25"/>
      <c r="CF462" s="25"/>
      <c r="CG462" s="25"/>
      <c r="CH462" s="25"/>
      <c r="CI462" s="25"/>
      <c r="CJ462" s="25"/>
      <c r="CK462" s="25"/>
      <c r="CL462" s="25"/>
      <c r="CM462" s="25"/>
      <c r="CN462" s="25"/>
      <c r="CO462" s="25"/>
      <c r="CP462" s="25"/>
      <c r="CQ462" s="25"/>
      <c r="CR462" s="25"/>
      <c r="CS462" s="25"/>
      <c r="CT462" s="25"/>
      <c r="CU462" s="25"/>
      <c r="CV462" s="25"/>
      <c r="CW462" s="25"/>
      <c r="CX462" s="25"/>
      <c r="CY462" s="25"/>
      <c r="EW462" s="25"/>
      <c r="EX462" s="25"/>
      <c r="EY462" s="25"/>
      <c r="EZ462" s="25"/>
      <c r="FA462" s="25"/>
      <c r="FB462" s="25"/>
      <c r="FC462" s="25"/>
      <c r="FD462" s="25"/>
      <c r="FE462" s="25"/>
      <c r="FF462" s="25"/>
      <c r="FG462" s="25"/>
      <c r="FH462" s="25"/>
      <c r="FI462" s="25"/>
      <c r="FJ462" s="25"/>
      <c r="FK462" s="25"/>
      <c r="FL462" s="25"/>
      <c r="FM462" s="25"/>
      <c r="FN462" s="25"/>
      <c r="FO462" s="25"/>
      <c r="FP462" s="25"/>
      <c r="FQ462" s="25"/>
      <c r="FR462" s="25"/>
      <c r="FS462" s="25"/>
      <c r="FT462" s="25"/>
      <c r="FU462" s="25"/>
      <c r="FV462" s="25"/>
      <c r="FW462" s="25"/>
      <c r="FX462" s="25"/>
      <c r="FY462" s="25"/>
      <c r="FZ462" s="25"/>
      <c r="GA462" s="25"/>
      <c r="GB462" s="25"/>
      <c r="GC462" s="25"/>
      <c r="GD462" s="25"/>
      <c r="GE462" s="25"/>
      <c r="GF462" s="25"/>
      <c r="GG462" s="25"/>
      <c r="GH462" s="25"/>
      <c r="GI462" s="25"/>
      <c r="GJ462" s="25"/>
      <c r="GK462" s="25"/>
      <c r="GL462" s="25"/>
      <c r="GM462" s="25"/>
      <c r="GN462" s="25"/>
      <c r="GO462" s="25"/>
      <c r="GP462" s="25"/>
      <c r="GQ462" s="25"/>
      <c r="GR462" s="25"/>
      <c r="GS462" s="25"/>
    </row>
    <row r="463">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c r="CC463" s="25"/>
      <c r="CD463" s="25"/>
      <c r="CE463" s="25"/>
      <c r="CF463" s="25"/>
      <c r="CG463" s="25"/>
      <c r="CH463" s="25"/>
      <c r="CI463" s="25"/>
      <c r="CJ463" s="25"/>
      <c r="CK463" s="25"/>
      <c r="CL463" s="25"/>
      <c r="CM463" s="25"/>
      <c r="CN463" s="25"/>
      <c r="CO463" s="25"/>
      <c r="CP463" s="25"/>
      <c r="CQ463" s="25"/>
      <c r="CR463" s="25"/>
      <c r="CS463" s="25"/>
      <c r="CT463" s="25"/>
      <c r="CU463" s="25"/>
      <c r="CV463" s="25"/>
      <c r="CW463" s="25"/>
      <c r="CX463" s="25"/>
      <c r="CY463" s="25"/>
      <c r="EW463" s="25"/>
      <c r="EX463" s="25"/>
      <c r="EY463" s="25"/>
      <c r="EZ463" s="25"/>
      <c r="FA463" s="25"/>
      <c r="FB463" s="25"/>
      <c r="FC463" s="25"/>
      <c r="FD463" s="25"/>
      <c r="FE463" s="25"/>
      <c r="FF463" s="25"/>
      <c r="FG463" s="25"/>
      <c r="FH463" s="25"/>
      <c r="FI463" s="25"/>
      <c r="FJ463" s="25"/>
      <c r="FK463" s="25"/>
      <c r="FL463" s="25"/>
      <c r="FM463" s="25"/>
      <c r="FN463" s="25"/>
      <c r="FO463" s="25"/>
      <c r="FP463" s="25"/>
      <c r="FQ463" s="25"/>
      <c r="FR463" s="25"/>
      <c r="FS463" s="25"/>
      <c r="FT463" s="25"/>
      <c r="FU463" s="25"/>
      <c r="FV463" s="25"/>
      <c r="FW463" s="25"/>
      <c r="FX463" s="25"/>
      <c r="FY463" s="25"/>
      <c r="FZ463" s="25"/>
      <c r="GA463" s="25"/>
      <c r="GB463" s="25"/>
      <c r="GC463" s="25"/>
      <c r="GD463" s="25"/>
      <c r="GE463" s="25"/>
      <c r="GF463" s="25"/>
      <c r="GG463" s="25"/>
      <c r="GH463" s="25"/>
      <c r="GI463" s="25"/>
      <c r="GJ463" s="25"/>
      <c r="GK463" s="25"/>
      <c r="GL463" s="25"/>
      <c r="GM463" s="25"/>
      <c r="GN463" s="25"/>
      <c r="GO463" s="25"/>
      <c r="GP463" s="25"/>
      <c r="GQ463" s="25"/>
      <c r="GR463" s="25"/>
      <c r="GS463" s="25"/>
    </row>
    <row r="464">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c r="CC464" s="25"/>
      <c r="CD464" s="25"/>
      <c r="CE464" s="25"/>
      <c r="CF464" s="25"/>
      <c r="CG464" s="25"/>
      <c r="CH464" s="25"/>
      <c r="CI464" s="25"/>
      <c r="CJ464" s="25"/>
      <c r="CK464" s="25"/>
      <c r="CL464" s="25"/>
      <c r="CM464" s="25"/>
      <c r="CN464" s="25"/>
      <c r="CO464" s="25"/>
      <c r="CP464" s="25"/>
      <c r="CQ464" s="25"/>
      <c r="CR464" s="25"/>
      <c r="CS464" s="25"/>
      <c r="CT464" s="25"/>
      <c r="CU464" s="25"/>
      <c r="CV464" s="25"/>
      <c r="CW464" s="25"/>
      <c r="CX464" s="25"/>
      <c r="CY464" s="25"/>
      <c r="EW464" s="25"/>
      <c r="EX464" s="25"/>
      <c r="EY464" s="25"/>
      <c r="EZ464" s="25"/>
      <c r="FA464" s="25"/>
      <c r="FB464" s="25"/>
      <c r="FC464" s="25"/>
      <c r="FD464" s="25"/>
      <c r="FE464" s="25"/>
      <c r="FF464" s="25"/>
      <c r="FG464" s="25"/>
      <c r="FH464" s="25"/>
      <c r="FI464" s="25"/>
      <c r="FJ464" s="25"/>
      <c r="FK464" s="25"/>
      <c r="FL464" s="25"/>
      <c r="FM464" s="25"/>
      <c r="FN464" s="25"/>
      <c r="FO464" s="25"/>
      <c r="FP464" s="25"/>
      <c r="FQ464" s="25"/>
      <c r="FR464" s="25"/>
      <c r="FS464" s="25"/>
      <c r="FT464" s="25"/>
      <c r="FU464" s="25"/>
      <c r="FV464" s="25"/>
      <c r="FW464" s="25"/>
      <c r="FX464" s="25"/>
      <c r="FY464" s="25"/>
      <c r="FZ464" s="25"/>
      <c r="GA464" s="25"/>
      <c r="GB464" s="25"/>
      <c r="GC464" s="25"/>
      <c r="GD464" s="25"/>
      <c r="GE464" s="25"/>
      <c r="GF464" s="25"/>
      <c r="GG464" s="25"/>
      <c r="GH464" s="25"/>
      <c r="GI464" s="25"/>
      <c r="GJ464" s="25"/>
      <c r="GK464" s="25"/>
      <c r="GL464" s="25"/>
      <c r="GM464" s="25"/>
      <c r="GN464" s="25"/>
      <c r="GO464" s="25"/>
      <c r="GP464" s="25"/>
      <c r="GQ464" s="25"/>
      <c r="GR464" s="25"/>
      <c r="GS464" s="25"/>
    </row>
    <row r="46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c r="CC465" s="25"/>
      <c r="CD465" s="25"/>
      <c r="CE465" s="25"/>
      <c r="CF465" s="25"/>
      <c r="CG465" s="25"/>
      <c r="CH465" s="25"/>
      <c r="CI465" s="25"/>
      <c r="CJ465" s="25"/>
      <c r="CK465" s="25"/>
      <c r="CL465" s="25"/>
      <c r="CM465" s="25"/>
      <c r="CN465" s="25"/>
      <c r="CO465" s="25"/>
      <c r="CP465" s="25"/>
      <c r="CQ465" s="25"/>
      <c r="CR465" s="25"/>
      <c r="CS465" s="25"/>
      <c r="CT465" s="25"/>
      <c r="CU465" s="25"/>
      <c r="CV465" s="25"/>
      <c r="CW465" s="25"/>
      <c r="CX465" s="25"/>
      <c r="CY465" s="25"/>
      <c r="EW465" s="25"/>
      <c r="EX465" s="25"/>
      <c r="EY465" s="25"/>
      <c r="EZ465" s="25"/>
      <c r="FA465" s="25"/>
      <c r="FB465" s="25"/>
      <c r="FC465" s="25"/>
      <c r="FD465" s="25"/>
      <c r="FE465" s="25"/>
      <c r="FF465" s="25"/>
      <c r="FG465" s="25"/>
      <c r="FH465" s="25"/>
      <c r="FI465" s="25"/>
      <c r="FJ465" s="25"/>
      <c r="FK465" s="25"/>
      <c r="FL465" s="25"/>
      <c r="FM465" s="25"/>
      <c r="FN465" s="25"/>
      <c r="FO465" s="25"/>
      <c r="FP465" s="25"/>
      <c r="FQ465" s="25"/>
      <c r="FR465" s="25"/>
      <c r="FS465" s="25"/>
      <c r="FT465" s="25"/>
      <c r="FU465" s="25"/>
      <c r="FV465" s="25"/>
      <c r="FW465" s="25"/>
      <c r="FX465" s="25"/>
      <c r="FY465" s="25"/>
      <c r="FZ465" s="25"/>
      <c r="GA465" s="25"/>
      <c r="GB465" s="25"/>
      <c r="GC465" s="25"/>
      <c r="GD465" s="25"/>
      <c r="GE465" s="25"/>
      <c r="GF465" s="25"/>
      <c r="GG465" s="25"/>
      <c r="GH465" s="25"/>
      <c r="GI465" s="25"/>
      <c r="GJ465" s="25"/>
      <c r="GK465" s="25"/>
      <c r="GL465" s="25"/>
      <c r="GM465" s="25"/>
      <c r="GN465" s="25"/>
      <c r="GO465" s="25"/>
      <c r="GP465" s="25"/>
      <c r="GQ465" s="25"/>
      <c r="GR465" s="25"/>
      <c r="GS465" s="25"/>
    </row>
    <row r="466">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c r="CC466" s="25"/>
      <c r="CD466" s="25"/>
      <c r="CE466" s="25"/>
      <c r="CF466" s="25"/>
      <c r="CG466" s="25"/>
      <c r="CH466" s="25"/>
      <c r="CI466" s="25"/>
      <c r="CJ466" s="25"/>
      <c r="CK466" s="25"/>
      <c r="CL466" s="25"/>
      <c r="CM466" s="25"/>
      <c r="CN466" s="25"/>
      <c r="CO466" s="25"/>
      <c r="CP466" s="25"/>
      <c r="CQ466" s="25"/>
      <c r="CR466" s="25"/>
      <c r="CS466" s="25"/>
      <c r="CT466" s="25"/>
      <c r="CU466" s="25"/>
      <c r="CV466" s="25"/>
      <c r="CW466" s="25"/>
      <c r="CX466" s="25"/>
      <c r="CY466" s="25"/>
      <c r="EW466" s="25"/>
      <c r="EX466" s="25"/>
      <c r="EY466" s="25"/>
      <c r="EZ466" s="25"/>
      <c r="FA466" s="25"/>
      <c r="FB466" s="25"/>
      <c r="FC466" s="25"/>
      <c r="FD466" s="25"/>
      <c r="FE466" s="25"/>
      <c r="FF466" s="25"/>
      <c r="FG466" s="25"/>
      <c r="FH466" s="25"/>
      <c r="FI466" s="25"/>
      <c r="FJ466" s="25"/>
      <c r="FK466" s="25"/>
      <c r="FL466" s="25"/>
      <c r="FM466" s="25"/>
      <c r="FN466" s="25"/>
      <c r="FO466" s="25"/>
      <c r="FP466" s="25"/>
      <c r="FQ466" s="25"/>
      <c r="FR466" s="25"/>
      <c r="FS466" s="25"/>
      <c r="FT466" s="25"/>
      <c r="FU466" s="25"/>
      <c r="FV466" s="25"/>
      <c r="FW466" s="25"/>
      <c r="FX466" s="25"/>
      <c r="FY466" s="25"/>
      <c r="FZ466" s="25"/>
      <c r="GA466" s="25"/>
      <c r="GB466" s="25"/>
      <c r="GC466" s="25"/>
      <c r="GD466" s="25"/>
      <c r="GE466" s="25"/>
      <c r="GF466" s="25"/>
      <c r="GG466" s="25"/>
      <c r="GH466" s="25"/>
      <c r="GI466" s="25"/>
      <c r="GJ466" s="25"/>
      <c r="GK466" s="25"/>
      <c r="GL466" s="25"/>
      <c r="GM466" s="25"/>
      <c r="GN466" s="25"/>
      <c r="GO466" s="25"/>
      <c r="GP466" s="25"/>
      <c r="GQ466" s="25"/>
      <c r="GR466" s="25"/>
      <c r="GS466" s="25"/>
    </row>
    <row r="467">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c r="CC467" s="25"/>
      <c r="CD467" s="25"/>
      <c r="CE467" s="25"/>
      <c r="CF467" s="25"/>
      <c r="CG467" s="25"/>
      <c r="CH467" s="25"/>
      <c r="CI467" s="25"/>
      <c r="CJ467" s="25"/>
      <c r="CK467" s="25"/>
      <c r="CL467" s="25"/>
      <c r="CM467" s="25"/>
      <c r="CN467" s="25"/>
      <c r="CO467" s="25"/>
      <c r="CP467" s="25"/>
      <c r="CQ467" s="25"/>
      <c r="CR467" s="25"/>
      <c r="CS467" s="25"/>
      <c r="CT467" s="25"/>
      <c r="CU467" s="25"/>
      <c r="CV467" s="25"/>
      <c r="CW467" s="25"/>
      <c r="CX467" s="25"/>
      <c r="CY467" s="25"/>
      <c r="EW467" s="25"/>
      <c r="EX467" s="25"/>
      <c r="EY467" s="25"/>
      <c r="EZ467" s="25"/>
      <c r="FA467" s="25"/>
      <c r="FB467" s="25"/>
      <c r="FC467" s="25"/>
      <c r="FD467" s="25"/>
      <c r="FE467" s="25"/>
      <c r="FF467" s="25"/>
      <c r="FG467" s="25"/>
      <c r="FH467" s="25"/>
      <c r="FI467" s="25"/>
      <c r="FJ467" s="25"/>
      <c r="FK467" s="25"/>
      <c r="FL467" s="25"/>
      <c r="FM467" s="25"/>
      <c r="FN467" s="25"/>
      <c r="FO467" s="25"/>
      <c r="FP467" s="25"/>
      <c r="FQ467" s="25"/>
      <c r="FR467" s="25"/>
      <c r="FS467" s="25"/>
      <c r="FT467" s="25"/>
      <c r="FU467" s="25"/>
      <c r="FV467" s="25"/>
      <c r="FW467" s="25"/>
      <c r="FX467" s="25"/>
      <c r="FY467" s="25"/>
      <c r="FZ467" s="25"/>
      <c r="GA467" s="25"/>
      <c r="GB467" s="25"/>
      <c r="GC467" s="25"/>
      <c r="GD467" s="25"/>
      <c r="GE467" s="25"/>
      <c r="GF467" s="25"/>
      <c r="GG467" s="25"/>
      <c r="GH467" s="25"/>
      <c r="GI467" s="25"/>
      <c r="GJ467" s="25"/>
      <c r="GK467" s="25"/>
      <c r="GL467" s="25"/>
      <c r="GM467" s="25"/>
      <c r="GN467" s="25"/>
      <c r="GO467" s="25"/>
      <c r="GP467" s="25"/>
      <c r="GQ467" s="25"/>
      <c r="GR467" s="25"/>
      <c r="GS467" s="25"/>
    </row>
    <row r="468">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c r="CC468" s="25"/>
      <c r="CD468" s="25"/>
      <c r="CE468" s="25"/>
      <c r="CF468" s="25"/>
      <c r="CG468" s="25"/>
      <c r="CH468" s="25"/>
      <c r="CI468" s="25"/>
      <c r="CJ468" s="25"/>
      <c r="CK468" s="25"/>
      <c r="CL468" s="25"/>
      <c r="CM468" s="25"/>
      <c r="CN468" s="25"/>
      <c r="CO468" s="25"/>
      <c r="CP468" s="25"/>
      <c r="CQ468" s="25"/>
      <c r="CR468" s="25"/>
      <c r="CS468" s="25"/>
      <c r="CT468" s="25"/>
      <c r="CU468" s="25"/>
      <c r="CV468" s="25"/>
      <c r="CW468" s="25"/>
      <c r="CX468" s="25"/>
      <c r="CY468" s="25"/>
      <c r="EW468" s="25"/>
      <c r="EX468" s="25"/>
      <c r="EY468" s="25"/>
      <c r="EZ468" s="25"/>
      <c r="FA468" s="25"/>
      <c r="FB468" s="25"/>
      <c r="FC468" s="25"/>
      <c r="FD468" s="25"/>
      <c r="FE468" s="25"/>
      <c r="FF468" s="25"/>
      <c r="FG468" s="25"/>
      <c r="FH468" s="25"/>
      <c r="FI468" s="25"/>
      <c r="FJ468" s="25"/>
      <c r="FK468" s="25"/>
      <c r="FL468" s="25"/>
      <c r="FM468" s="25"/>
      <c r="FN468" s="25"/>
      <c r="FO468" s="25"/>
      <c r="FP468" s="25"/>
      <c r="FQ468" s="25"/>
      <c r="FR468" s="25"/>
      <c r="FS468" s="25"/>
      <c r="FT468" s="25"/>
      <c r="FU468" s="25"/>
      <c r="FV468" s="25"/>
      <c r="FW468" s="25"/>
      <c r="FX468" s="25"/>
      <c r="FY468" s="25"/>
      <c r="FZ468" s="25"/>
      <c r="GA468" s="25"/>
      <c r="GB468" s="25"/>
      <c r="GC468" s="25"/>
      <c r="GD468" s="25"/>
      <c r="GE468" s="25"/>
      <c r="GF468" s="25"/>
      <c r="GG468" s="25"/>
      <c r="GH468" s="25"/>
      <c r="GI468" s="25"/>
      <c r="GJ468" s="25"/>
      <c r="GK468" s="25"/>
      <c r="GL468" s="25"/>
      <c r="GM468" s="25"/>
      <c r="GN468" s="25"/>
      <c r="GO468" s="25"/>
      <c r="GP468" s="25"/>
      <c r="GQ468" s="25"/>
      <c r="GR468" s="25"/>
      <c r="GS468" s="25"/>
    </row>
    <row r="469">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c r="CC469" s="25"/>
      <c r="CD469" s="25"/>
      <c r="CE469" s="25"/>
      <c r="CF469" s="25"/>
      <c r="CG469" s="25"/>
      <c r="CH469" s="25"/>
      <c r="CI469" s="25"/>
      <c r="CJ469" s="25"/>
      <c r="CK469" s="25"/>
      <c r="CL469" s="25"/>
      <c r="CM469" s="25"/>
      <c r="CN469" s="25"/>
      <c r="CO469" s="25"/>
      <c r="CP469" s="25"/>
      <c r="CQ469" s="25"/>
      <c r="CR469" s="25"/>
      <c r="CS469" s="25"/>
      <c r="CT469" s="25"/>
      <c r="CU469" s="25"/>
      <c r="CV469" s="25"/>
      <c r="CW469" s="25"/>
      <c r="CX469" s="25"/>
      <c r="CY469" s="25"/>
      <c r="EW469" s="25"/>
      <c r="EX469" s="25"/>
      <c r="EY469" s="25"/>
      <c r="EZ469" s="25"/>
      <c r="FA469" s="25"/>
      <c r="FB469" s="25"/>
      <c r="FC469" s="25"/>
      <c r="FD469" s="25"/>
      <c r="FE469" s="25"/>
      <c r="FF469" s="25"/>
      <c r="FG469" s="25"/>
      <c r="FH469" s="25"/>
      <c r="FI469" s="25"/>
      <c r="FJ469" s="25"/>
      <c r="FK469" s="25"/>
      <c r="FL469" s="25"/>
      <c r="FM469" s="25"/>
      <c r="FN469" s="25"/>
      <c r="FO469" s="25"/>
      <c r="FP469" s="25"/>
      <c r="FQ469" s="25"/>
      <c r="FR469" s="25"/>
      <c r="FS469" s="25"/>
      <c r="FT469" s="25"/>
      <c r="FU469" s="25"/>
      <c r="FV469" s="25"/>
      <c r="FW469" s="25"/>
      <c r="FX469" s="25"/>
      <c r="FY469" s="25"/>
      <c r="FZ469" s="25"/>
      <c r="GA469" s="25"/>
      <c r="GB469" s="25"/>
      <c r="GC469" s="25"/>
      <c r="GD469" s="25"/>
      <c r="GE469" s="25"/>
      <c r="GF469" s="25"/>
      <c r="GG469" s="25"/>
      <c r="GH469" s="25"/>
      <c r="GI469" s="25"/>
      <c r="GJ469" s="25"/>
      <c r="GK469" s="25"/>
      <c r="GL469" s="25"/>
      <c r="GM469" s="25"/>
      <c r="GN469" s="25"/>
      <c r="GO469" s="25"/>
      <c r="GP469" s="25"/>
      <c r="GQ469" s="25"/>
      <c r="GR469" s="25"/>
      <c r="GS469" s="25"/>
    </row>
    <row r="470">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c r="CC470" s="25"/>
      <c r="CD470" s="25"/>
      <c r="CE470" s="25"/>
      <c r="CF470" s="25"/>
      <c r="CG470" s="25"/>
      <c r="CH470" s="25"/>
      <c r="CI470" s="25"/>
      <c r="CJ470" s="25"/>
      <c r="CK470" s="25"/>
      <c r="CL470" s="25"/>
      <c r="CM470" s="25"/>
      <c r="CN470" s="25"/>
      <c r="CO470" s="25"/>
      <c r="CP470" s="25"/>
      <c r="CQ470" s="25"/>
      <c r="CR470" s="25"/>
      <c r="CS470" s="25"/>
      <c r="CT470" s="25"/>
      <c r="CU470" s="25"/>
      <c r="CV470" s="25"/>
      <c r="CW470" s="25"/>
      <c r="CX470" s="25"/>
      <c r="CY470" s="25"/>
      <c r="EW470" s="25"/>
      <c r="EX470" s="25"/>
      <c r="EY470" s="25"/>
      <c r="EZ470" s="25"/>
      <c r="FA470" s="25"/>
      <c r="FB470" s="25"/>
      <c r="FC470" s="25"/>
      <c r="FD470" s="25"/>
      <c r="FE470" s="25"/>
      <c r="FF470" s="25"/>
      <c r="FG470" s="25"/>
      <c r="FH470" s="25"/>
      <c r="FI470" s="25"/>
      <c r="FJ470" s="25"/>
      <c r="FK470" s="25"/>
      <c r="FL470" s="25"/>
      <c r="FM470" s="25"/>
      <c r="FN470" s="25"/>
      <c r="FO470" s="25"/>
      <c r="FP470" s="25"/>
      <c r="FQ470" s="25"/>
      <c r="FR470" s="25"/>
      <c r="FS470" s="25"/>
      <c r="FT470" s="25"/>
      <c r="FU470" s="25"/>
      <c r="FV470" s="25"/>
      <c r="FW470" s="25"/>
      <c r="FX470" s="25"/>
      <c r="FY470" s="25"/>
      <c r="FZ470" s="25"/>
      <c r="GA470" s="25"/>
      <c r="GB470" s="25"/>
      <c r="GC470" s="25"/>
      <c r="GD470" s="25"/>
      <c r="GE470" s="25"/>
      <c r="GF470" s="25"/>
      <c r="GG470" s="25"/>
      <c r="GH470" s="25"/>
      <c r="GI470" s="25"/>
      <c r="GJ470" s="25"/>
      <c r="GK470" s="25"/>
      <c r="GL470" s="25"/>
      <c r="GM470" s="25"/>
      <c r="GN470" s="25"/>
      <c r="GO470" s="25"/>
      <c r="GP470" s="25"/>
      <c r="GQ470" s="25"/>
      <c r="GR470" s="25"/>
      <c r="GS470" s="25"/>
    </row>
    <row r="471">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c r="CC471" s="25"/>
      <c r="CD471" s="25"/>
      <c r="CE471" s="25"/>
      <c r="CF471" s="25"/>
      <c r="CG471" s="25"/>
      <c r="CH471" s="25"/>
      <c r="CI471" s="25"/>
      <c r="CJ471" s="25"/>
      <c r="CK471" s="25"/>
      <c r="CL471" s="25"/>
      <c r="CM471" s="25"/>
      <c r="CN471" s="25"/>
      <c r="CO471" s="25"/>
      <c r="CP471" s="25"/>
      <c r="CQ471" s="25"/>
      <c r="CR471" s="25"/>
      <c r="CS471" s="25"/>
      <c r="CT471" s="25"/>
      <c r="CU471" s="25"/>
      <c r="CV471" s="25"/>
      <c r="CW471" s="25"/>
      <c r="CX471" s="25"/>
      <c r="CY471" s="25"/>
      <c r="EW471" s="25"/>
      <c r="EX471" s="25"/>
      <c r="EY471" s="25"/>
      <c r="EZ471" s="25"/>
      <c r="FA471" s="25"/>
      <c r="FB471" s="25"/>
      <c r="FC471" s="25"/>
      <c r="FD471" s="25"/>
      <c r="FE471" s="25"/>
      <c r="FF471" s="25"/>
      <c r="FG471" s="25"/>
      <c r="FH471" s="25"/>
      <c r="FI471" s="25"/>
      <c r="FJ471" s="25"/>
      <c r="FK471" s="25"/>
      <c r="FL471" s="25"/>
      <c r="FM471" s="25"/>
      <c r="FN471" s="25"/>
      <c r="FO471" s="25"/>
      <c r="FP471" s="25"/>
      <c r="FQ471" s="25"/>
      <c r="FR471" s="25"/>
      <c r="FS471" s="25"/>
      <c r="FT471" s="25"/>
      <c r="FU471" s="25"/>
      <c r="FV471" s="25"/>
      <c r="FW471" s="25"/>
      <c r="FX471" s="25"/>
      <c r="FY471" s="25"/>
      <c r="FZ471" s="25"/>
      <c r="GA471" s="25"/>
      <c r="GB471" s="25"/>
      <c r="GC471" s="25"/>
      <c r="GD471" s="25"/>
      <c r="GE471" s="25"/>
      <c r="GF471" s="25"/>
      <c r="GG471" s="25"/>
      <c r="GH471" s="25"/>
      <c r="GI471" s="25"/>
      <c r="GJ471" s="25"/>
      <c r="GK471" s="25"/>
      <c r="GL471" s="25"/>
      <c r="GM471" s="25"/>
      <c r="GN471" s="25"/>
      <c r="GO471" s="25"/>
      <c r="GP471" s="25"/>
      <c r="GQ471" s="25"/>
      <c r="GR471" s="25"/>
      <c r="GS471" s="25"/>
    </row>
    <row r="472">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c r="CC472" s="25"/>
      <c r="CD472" s="25"/>
      <c r="CE472" s="25"/>
      <c r="CF472" s="25"/>
      <c r="CG472" s="25"/>
      <c r="CH472" s="25"/>
      <c r="CI472" s="25"/>
      <c r="CJ472" s="25"/>
      <c r="CK472" s="25"/>
      <c r="CL472" s="25"/>
      <c r="CM472" s="25"/>
      <c r="CN472" s="25"/>
      <c r="CO472" s="25"/>
      <c r="CP472" s="25"/>
      <c r="CQ472" s="25"/>
      <c r="CR472" s="25"/>
      <c r="CS472" s="25"/>
      <c r="CT472" s="25"/>
      <c r="CU472" s="25"/>
      <c r="CV472" s="25"/>
      <c r="CW472" s="25"/>
      <c r="CX472" s="25"/>
      <c r="CY472" s="25"/>
      <c r="EW472" s="25"/>
      <c r="EX472" s="25"/>
      <c r="EY472" s="25"/>
      <c r="EZ472" s="25"/>
      <c r="FA472" s="25"/>
      <c r="FB472" s="25"/>
      <c r="FC472" s="25"/>
      <c r="FD472" s="25"/>
      <c r="FE472" s="25"/>
      <c r="FF472" s="25"/>
      <c r="FG472" s="25"/>
      <c r="FH472" s="25"/>
      <c r="FI472" s="25"/>
      <c r="FJ472" s="25"/>
      <c r="FK472" s="25"/>
      <c r="FL472" s="25"/>
      <c r="FM472" s="25"/>
      <c r="FN472" s="25"/>
      <c r="FO472" s="25"/>
      <c r="FP472" s="25"/>
      <c r="FQ472" s="25"/>
      <c r="FR472" s="25"/>
      <c r="FS472" s="25"/>
      <c r="FT472" s="25"/>
      <c r="FU472" s="25"/>
      <c r="FV472" s="25"/>
      <c r="FW472" s="25"/>
      <c r="FX472" s="25"/>
      <c r="FY472" s="25"/>
      <c r="FZ472" s="25"/>
      <c r="GA472" s="25"/>
      <c r="GB472" s="25"/>
      <c r="GC472" s="25"/>
      <c r="GD472" s="25"/>
      <c r="GE472" s="25"/>
      <c r="GF472" s="25"/>
      <c r="GG472" s="25"/>
      <c r="GH472" s="25"/>
      <c r="GI472" s="25"/>
      <c r="GJ472" s="25"/>
      <c r="GK472" s="25"/>
      <c r="GL472" s="25"/>
      <c r="GM472" s="25"/>
      <c r="GN472" s="25"/>
      <c r="GO472" s="25"/>
      <c r="GP472" s="25"/>
      <c r="GQ472" s="25"/>
      <c r="GR472" s="25"/>
      <c r="GS472" s="25"/>
    </row>
    <row r="473">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c r="CC473" s="25"/>
      <c r="CD473" s="25"/>
      <c r="CE473" s="25"/>
      <c r="CF473" s="25"/>
      <c r="CG473" s="25"/>
      <c r="CH473" s="25"/>
      <c r="CI473" s="25"/>
      <c r="CJ473" s="25"/>
      <c r="CK473" s="25"/>
      <c r="CL473" s="25"/>
      <c r="CM473" s="25"/>
      <c r="CN473" s="25"/>
      <c r="CO473" s="25"/>
      <c r="CP473" s="25"/>
      <c r="CQ473" s="25"/>
      <c r="CR473" s="25"/>
      <c r="CS473" s="25"/>
      <c r="CT473" s="25"/>
      <c r="CU473" s="25"/>
      <c r="CV473" s="25"/>
      <c r="CW473" s="25"/>
      <c r="CX473" s="25"/>
      <c r="CY473" s="25"/>
      <c r="EW473" s="25"/>
      <c r="EX473" s="25"/>
      <c r="EY473" s="25"/>
      <c r="EZ473" s="25"/>
      <c r="FA473" s="25"/>
      <c r="FB473" s="25"/>
      <c r="FC473" s="25"/>
      <c r="FD473" s="25"/>
      <c r="FE473" s="25"/>
      <c r="FF473" s="25"/>
      <c r="FG473" s="25"/>
      <c r="FH473" s="25"/>
      <c r="FI473" s="25"/>
      <c r="FJ473" s="25"/>
      <c r="FK473" s="25"/>
      <c r="FL473" s="25"/>
      <c r="FM473" s="25"/>
      <c r="FN473" s="25"/>
      <c r="FO473" s="25"/>
      <c r="FP473" s="25"/>
      <c r="FQ473" s="25"/>
      <c r="FR473" s="25"/>
      <c r="FS473" s="25"/>
      <c r="FT473" s="25"/>
      <c r="FU473" s="25"/>
      <c r="FV473" s="25"/>
      <c r="FW473" s="25"/>
      <c r="FX473" s="25"/>
      <c r="FY473" s="25"/>
      <c r="FZ473" s="25"/>
      <c r="GA473" s="25"/>
      <c r="GB473" s="25"/>
      <c r="GC473" s="25"/>
      <c r="GD473" s="25"/>
      <c r="GE473" s="25"/>
      <c r="GF473" s="25"/>
      <c r="GG473" s="25"/>
      <c r="GH473" s="25"/>
      <c r="GI473" s="25"/>
      <c r="GJ473" s="25"/>
      <c r="GK473" s="25"/>
      <c r="GL473" s="25"/>
      <c r="GM473" s="25"/>
      <c r="GN473" s="25"/>
      <c r="GO473" s="25"/>
      <c r="GP473" s="25"/>
      <c r="GQ473" s="25"/>
      <c r="GR473" s="25"/>
      <c r="GS473" s="25"/>
    </row>
    <row r="474">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c r="CC474" s="25"/>
      <c r="CD474" s="25"/>
      <c r="CE474" s="25"/>
      <c r="CF474" s="25"/>
      <c r="CG474" s="25"/>
      <c r="CH474" s="25"/>
      <c r="CI474" s="25"/>
      <c r="CJ474" s="25"/>
      <c r="CK474" s="25"/>
      <c r="CL474" s="25"/>
      <c r="CM474" s="25"/>
      <c r="CN474" s="25"/>
      <c r="CO474" s="25"/>
      <c r="CP474" s="25"/>
      <c r="CQ474" s="25"/>
      <c r="CR474" s="25"/>
      <c r="CS474" s="25"/>
      <c r="CT474" s="25"/>
      <c r="CU474" s="25"/>
      <c r="CV474" s="25"/>
      <c r="CW474" s="25"/>
      <c r="CX474" s="25"/>
      <c r="CY474" s="25"/>
      <c r="EW474" s="25"/>
      <c r="EX474" s="25"/>
      <c r="EY474" s="25"/>
      <c r="EZ474" s="25"/>
      <c r="FA474" s="25"/>
      <c r="FB474" s="25"/>
      <c r="FC474" s="25"/>
      <c r="FD474" s="25"/>
      <c r="FE474" s="25"/>
      <c r="FF474" s="25"/>
      <c r="FG474" s="25"/>
      <c r="FH474" s="25"/>
      <c r="FI474" s="25"/>
      <c r="FJ474" s="25"/>
      <c r="FK474" s="25"/>
      <c r="FL474" s="25"/>
      <c r="FM474" s="25"/>
      <c r="FN474" s="25"/>
      <c r="FO474" s="25"/>
      <c r="FP474" s="25"/>
      <c r="FQ474" s="25"/>
      <c r="FR474" s="25"/>
      <c r="FS474" s="25"/>
      <c r="FT474" s="25"/>
      <c r="FU474" s="25"/>
      <c r="FV474" s="25"/>
      <c r="FW474" s="25"/>
      <c r="FX474" s="25"/>
      <c r="FY474" s="25"/>
      <c r="FZ474" s="25"/>
      <c r="GA474" s="25"/>
      <c r="GB474" s="25"/>
      <c r="GC474" s="25"/>
      <c r="GD474" s="25"/>
      <c r="GE474" s="25"/>
      <c r="GF474" s="25"/>
      <c r="GG474" s="25"/>
      <c r="GH474" s="25"/>
      <c r="GI474" s="25"/>
      <c r="GJ474" s="25"/>
      <c r="GK474" s="25"/>
      <c r="GL474" s="25"/>
      <c r="GM474" s="25"/>
      <c r="GN474" s="25"/>
      <c r="GO474" s="25"/>
      <c r="GP474" s="25"/>
      <c r="GQ474" s="25"/>
      <c r="GR474" s="25"/>
      <c r="GS474" s="25"/>
    </row>
    <row r="47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c r="CC475" s="25"/>
      <c r="CD475" s="25"/>
      <c r="CE475" s="25"/>
      <c r="CF475" s="25"/>
      <c r="CG475" s="25"/>
      <c r="CH475" s="25"/>
      <c r="CI475" s="25"/>
      <c r="CJ475" s="25"/>
      <c r="CK475" s="25"/>
      <c r="CL475" s="25"/>
      <c r="CM475" s="25"/>
      <c r="CN475" s="25"/>
      <c r="CO475" s="25"/>
      <c r="CP475" s="25"/>
      <c r="CQ475" s="25"/>
      <c r="CR475" s="25"/>
      <c r="CS475" s="25"/>
      <c r="CT475" s="25"/>
      <c r="CU475" s="25"/>
      <c r="CV475" s="25"/>
      <c r="CW475" s="25"/>
      <c r="CX475" s="25"/>
      <c r="CY475" s="25"/>
      <c r="EW475" s="25"/>
      <c r="EX475" s="25"/>
      <c r="EY475" s="25"/>
      <c r="EZ475" s="25"/>
      <c r="FA475" s="25"/>
      <c r="FB475" s="25"/>
      <c r="FC475" s="25"/>
      <c r="FD475" s="25"/>
      <c r="FE475" s="25"/>
      <c r="FF475" s="25"/>
      <c r="FG475" s="25"/>
      <c r="FH475" s="25"/>
      <c r="FI475" s="25"/>
      <c r="FJ475" s="25"/>
      <c r="FK475" s="25"/>
      <c r="FL475" s="25"/>
      <c r="FM475" s="25"/>
      <c r="FN475" s="25"/>
      <c r="FO475" s="25"/>
      <c r="FP475" s="25"/>
      <c r="FQ475" s="25"/>
      <c r="FR475" s="25"/>
      <c r="FS475" s="25"/>
      <c r="FT475" s="25"/>
      <c r="FU475" s="25"/>
      <c r="FV475" s="25"/>
      <c r="FW475" s="25"/>
      <c r="FX475" s="25"/>
      <c r="FY475" s="25"/>
      <c r="FZ475" s="25"/>
      <c r="GA475" s="25"/>
      <c r="GB475" s="25"/>
      <c r="GC475" s="25"/>
      <c r="GD475" s="25"/>
      <c r="GE475" s="25"/>
      <c r="GF475" s="25"/>
      <c r="GG475" s="25"/>
      <c r="GH475" s="25"/>
      <c r="GI475" s="25"/>
      <c r="GJ475" s="25"/>
      <c r="GK475" s="25"/>
      <c r="GL475" s="25"/>
      <c r="GM475" s="25"/>
      <c r="GN475" s="25"/>
      <c r="GO475" s="25"/>
      <c r="GP475" s="25"/>
      <c r="GQ475" s="25"/>
      <c r="GR475" s="25"/>
      <c r="GS475" s="25"/>
    </row>
    <row r="476">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c r="CC476" s="25"/>
      <c r="CD476" s="25"/>
      <c r="CE476" s="25"/>
      <c r="CF476" s="25"/>
      <c r="CG476" s="25"/>
      <c r="CH476" s="25"/>
      <c r="CI476" s="25"/>
      <c r="CJ476" s="25"/>
      <c r="CK476" s="25"/>
      <c r="CL476" s="25"/>
      <c r="CM476" s="25"/>
      <c r="CN476" s="25"/>
      <c r="CO476" s="25"/>
      <c r="CP476" s="25"/>
      <c r="CQ476" s="25"/>
      <c r="CR476" s="25"/>
      <c r="CS476" s="25"/>
      <c r="CT476" s="25"/>
      <c r="CU476" s="25"/>
      <c r="CV476" s="25"/>
      <c r="CW476" s="25"/>
      <c r="CX476" s="25"/>
      <c r="CY476" s="25"/>
      <c r="EW476" s="25"/>
      <c r="EX476" s="25"/>
      <c r="EY476" s="25"/>
      <c r="EZ476" s="25"/>
      <c r="FA476" s="25"/>
      <c r="FB476" s="25"/>
      <c r="FC476" s="25"/>
      <c r="FD476" s="25"/>
      <c r="FE476" s="25"/>
      <c r="FF476" s="25"/>
      <c r="FG476" s="25"/>
      <c r="FH476" s="25"/>
      <c r="FI476" s="25"/>
      <c r="FJ476" s="25"/>
      <c r="FK476" s="25"/>
      <c r="FL476" s="25"/>
      <c r="FM476" s="25"/>
      <c r="FN476" s="25"/>
      <c r="FO476" s="25"/>
      <c r="FP476" s="25"/>
      <c r="FQ476" s="25"/>
      <c r="FR476" s="25"/>
      <c r="FS476" s="25"/>
      <c r="FT476" s="25"/>
      <c r="FU476" s="25"/>
      <c r="FV476" s="25"/>
      <c r="FW476" s="25"/>
      <c r="FX476" s="25"/>
      <c r="FY476" s="25"/>
      <c r="FZ476" s="25"/>
      <c r="GA476" s="25"/>
      <c r="GB476" s="25"/>
      <c r="GC476" s="25"/>
      <c r="GD476" s="25"/>
      <c r="GE476" s="25"/>
      <c r="GF476" s="25"/>
      <c r="GG476" s="25"/>
      <c r="GH476" s="25"/>
      <c r="GI476" s="25"/>
      <c r="GJ476" s="25"/>
      <c r="GK476" s="25"/>
      <c r="GL476" s="25"/>
      <c r="GM476" s="25"/>
      <c r="GN476" s="25"/>
      <c r="GO476" s="25"/>
      <c r="GP476" s="25"/>
      <c r="GQ476" s="25"/>
      <c r="GR476" s="25"/>
      <c r="GS476" s="25"/>
    </row>
    <row r="477">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c r="CC477" s="25"/>
      <c r="CD477" s="25"/>
      <c r="CE477" s="25"/>
      <c r="CF477" s="25"/>
      <c r="CG477" s="25"/>
      <c r="CH477" s="25"/>
      <c r="CI477" s="25"/>
      <c r="CJ477" s="25"/>
      <c r="CK477" s="25"/>
      <c r="CL477" s="25"/>
      <c r="CM477" s="25"/>
      <c r="CN477" s="25"/>
      <c r="CO477" s="25"/>
      <c r="CP477" s="25"/>
      <c r="CQ477" s="25"/>
      <c r="CR477" s="25"/>
      <c r="CS477" s="25"/>
      <c r="CT477" s="25"/>
      <c r="CU477" s="25"/>
      <c r="CV477" s="25"/>
      <c r="CW477" s="25"/>
      <c r="CX477" s="25"/>
      <c r="CY477" s="25"/>
      <c r="EW477" s="25"/>
      <c r="EX477" s="25"/>
      <c r="EY477" s="25"/>
      <c r="EZ477" s="25"/>
      <c r="FA477" s="25"/>
      <c r="FB477" s="25"/>
      <c r="FC477" s="25"/>
      <c r="FD477" s="25"/>
      <c r="FE477" s="25"/>
      <c r="FF477" s="25"/>
      <c r="FG477" s="25"/>
      <c r="FH477" s="25"/>
      <c r="FI477" s="25"/>
      <c r="FJ477" s="25"/>
      <c r="FK477" s="25"/>
      <c r="FL477" s="25"/>
      <c r="FM477" s="25"/>
      <c r="FN477" s="25"/>
      <c r="FO477" s="25"/>
      <c r="FP477" s="25"/>
      <c r="FQ477" s="25"/>
      <c r="FR477" s="25"/>
      <c r="FS477" s="25"/>
      <c r="FT477" s="25"/>
      <c r="FU477" s="25"/>
      <c r="FV477" s="25"/>
      <c r="FW477" s="25"/>
      <c r="FX477" s="25"/>
      <c r="FY477" s="25"/>
      <c r="FZ477" s="25"/>
      <c r="GA477" s="25"/>
      <c r="GB477" s="25"/>
      <c r="GC477" s="25"/>
      <c r="GD477" s="25"/>
      <c r="GE477" s="25"/>
      <c r="GF477" s="25"/>
      <c r="GG477" s="25"/>
      <c r="GH477" s="25"/>
      <c r="GI477" s="25"/>
      <c r="GJ477" s="25"/>
      <c r="GK477" s="25"/>
      <c r="GL477" s="25"/>
      <c r="GM477" s="25"/>
      <c r="GN477" s="25"/>
      <c r="GO477" s="25"/>
      <c r="GP477" s="25"/>
      <c r="GQ477" s="25"/>
      <c r="GR477" s="25"/>
      <c r="GS477" s="25"/>
    </row>
    <row r="478">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c r="CC478" s="25"/>
      <c r="CD478" s="25"/>
      <c r="CE478" s="25"/>
      <c r="CF478" s="25"/>
      <c r="CG478" s="25"/>
      <c r="CH478" s="25"/>
      <c r="CI478" s="25"/>
      <c r="CJ478" s="25"/>
      <c r="CK478" s="25"/>
      <c r="CL478" s="25"/>
      <c r="CM478" s="25"/>
      <c r="CN478" s="25"/>
      <c r="CO478" s="25"/>
      <c r="CP478" s="25"/>
      <c r="CQ478" s="25"/>
      <c r="CR478" s="25"/>
      <c r="CS478" s="25"/>
      <c r="CT478" s="25"/>
      <c r="CU478" s="25"/>
      <c r="CV478" s="25"/>
      <c r="CW478" s="25"/>
      <c r="CX478" s="25"/>
      <c r="CY478" s="25"/>
      <c r="EW478" s="25"/>
      <c r="EX478" s="25"/>
      <c r="EY478" s="25"/>
      <c r="EZ478" s="25"/>
      <c r="FA478" s="25"/>
      <c r="FB478" s="25"/>
      <c r="FC478" s="25"/>
      <c r="FD478" s="25"/>
      <c r="FE478" s="25"/>
      <c r="FF478" s="25"/>
      <c r="FG478" s="25"/>
      <c r="FH478" s="25"/>
      <c r="FI478" s="25"/>
      <c r="FJ478" s="25"/>
      <c r="FK478" s="25"/>
      <c r="FL478" s="25"/>
      <c r="FM478" s="25"/>
      <c r="FN478" s="25"/>
      <c r="FO478" s="25"/>
      <c r="FP478" s="25"/>
      <c r="FQ478" s="25"/>
      <c r="FR478" s="25"/>
      <c r="FS478" s="25"/>
      <c r="FT478" s="25"/>
      <c r="FU478" s="25"/>
      <c r="FV478" s="25"/>
      <c r="FW478" s="25"/>
      <c r="FX478" s="25"/>
      <c r="FY478" s="25"/>
      <c r="FZ478" s="25"/>
      <c r="GA478" s="25"/>
      <c r="GB478" s="25"/>
      <c r="GC478" s="25"/>
      <c r="GD478" s="25"/>
      <c r="GE478" s="25"/>
      <c r="GF478" s="25"/>
      <c r="GG478" s="25"/>
      <c r="GH478" s="25"/>
      <c r="GI478" s="25"/>
      <c r="GJ478" s="25"/>
      <c r="GK478" s="25"/>
      <c r="GL478" s="25"/>
      <c r="GM478" s="25"/>
      <c r="GN478" s="25"/>
      <c r="GO478" s="25"/>
      <c r="GP478" s="25"/>
      <c r="GQ478" s="25"/>
      <c r="GR478" s="25"/>
      <c r="GS478" s="25"/>
    </row>
    <row r="479">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c r="CC479" s="25"/>
      <c r="CD479" s="25"/>
      <c r="CE479" s="25"/>
      <c r="CF479" s="25"/>
      <c r="CG479" s="25"/>
      <c r="CH479" s="25"/>
      <c r="CI479" s="25"/>
      <c r="CJ479" s="25"/>
      <c r="CK479" s="25"/>
      <c r="CL479" s="25"/>
      <c r="CM479" s="25"/>
      <c r="CN479" s="25"/>
      <c r="CO479" s="25"/>
      <c r="CP479" s="25"/>
      <c r="CQ479" s="25"/>
      <c r="CR479" s="25"/>
      <c r="CS479" s="25"/>
      <c r="CT479" s="25"/>
      <c r="CU479" s="25"/>
      <c r="CV479" s="25"/>
      <c r="CW479" s="25"/>
      <c r="CX479" s="25"/>
      <c r="CY479" s="25"/>
      <c r="EW479" s="25"/>
      <c r="EX479" s="25"/>
      <c r="EY479" s="25"/>
      <c r="EZ479" s="25"/>
      <c r="FA479" s="25"/>
      <c r="FB479" s="25"/>
      <c r="FC479" s="25"/>
      <c r="FD479" s="25"/>
      <c r="FE479" s="25"/>
      <c r="FF479" s="25"/>
      <c r="FG479" s="25"/>
      <c r="FH479" s="25"/>
      <c r="FI479" s="25"/>
      <c r="FJ479" s="25"/>
      <c r="FK479" s="25"/>
      <c r="FL479" s="25"/>
      <c r="FM479" s="25"/>
      <c r="FN479" s="25"/>
      <c r="FO479" s="25"/>
      <c r="FP479" s="25"/>
      <c r="FQ479" s="25"/>
      <c r="FR479" s="25"/>
      <c r="FS479" s="25"/>
      <c r="FT479" s="25"/>
      <c r="FU479" s="25"/>
      <c r="FV479" s="25"/>
      <c r="FW479" s="25"/>
      <c r="FX479" s="25"/>
      <c r="FY479" s="25"/>
      <c r="FZ479" s="25"/>
      <c r="GA479" s="25"/>
      <c r="GB479" s="25"/>
      <c r="GC479" s="25"/>
      <c r="GD479" s="25"/>
      <c r="GE479" s="25"/>
      <c r="GF479" s="25"/>
      <c r="GG479" s="25"/>
      <c r="GH479" s="25"/>
      <c r="GI479" s="25"/>
      <c r="GJ479" s="25"/>
      <c r="GK479" s="25"/>
      <c r="GL479" s="25"/>
      <c r="GM479" s="25"/>
      <c r="GN479" s="25"/>
      <c r="GO479" s="25"/>
      <c r="GP479" s="25"/>
      <c r="GQ479" s="25"/>
      <c r="GR479" s="25"/>
      <c r="GS479" s="25"/>
    </row>
    <row r="480">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c r="CC480" s="25"/>
      <c r="CD480" s="25"/>
      <c r="CE480" s="25"/>
      <c r="CF480" s="25"/>
      <c r="CG480" s="25"/>
      <c r="CH480" s="25"/>
      <c r="CI480" s="25"/>
      <c r="CJ480" s="25"/>
      <c r="CK480" s="25"/>
      <c r="CL480" s="25"/>
      <c r="CM480" s="25"/>
      <c r="CN480" s="25"/>
      <c r="CO480" s="25"/>
      <c r="CP480" s="25"/>
      <c r="CQ480" s="25"/>
      <c r="CR480" s="25"/>
      <c r="CS480" s="25"/>
      <c r="CT480" s="25"/>
      <c r="CU480" s="25"/>
      <c r="CV480" s="25"/>
      <c r="CW480" s="25"/>
      <c r="CX480" s="25"/>
      <c r="CY480" s="25"/>
      <c r="EW480" s="25"/>
      <c r="EX480" s="25"/>
      <c r="EY480" s="25"/>
      <c r="EZ480" s="25"/>
      <c r="FA480" s="25"/>
      <c r="FB480" s="25"/>
      <c r="FC480" s="25"/>
      <c r="FD480" s="25"/>
      <c r="FE480" s="25"/>
      <c r="FF480" s="25"/>
      <c r="FG480" s="25"/>
      <c r="FH480" s="25"/>
      <c r="FI480" s="25"/>
      <c r="FJ480" s="25"/>
      <c r="FK480" s="25"/>
      <c r="FL480" s="25"/>
      <c r="FM480" s="25"/>
      <c r="FN480" s="25"/>
      <c r="FO480" s="25"/>
      <c r="FP480" s="25"/>
      <c r="FQ480" s="25"/>
      <c r="FR480" s="25"/>
      <c r="FS480" s="25"/>
      <c r="FT480" s="25"/>
      <c r="FU480" s="25"/>
      <c r="FV480" s="25"/>
      <c r="FW480" s="25"/>
      <c r="FX480" s="25"/>
      <c r="FY480" s="25"/>
      <c r="FZ480" s="25"/>
      <c r="GA480" s="25"/>
      <c r="GB480" s="25"/>
      <c r="GC480" s="25"/>
      <c r="GD480" s="25"/>
      <c r="GE480" s="25"/>
      <c r="GF480" s="25"/>
      <c r="GG480" s="25"/>
      <c r="GH480" s="25"/>
      <c r="GI480" s="25"/>
      <c r="GJ480" s="25"/>
      <c r="GK480" s="25"/>
      <c r="GL480" s="25"/>
      <c r="GM480" s="25"/>
      <c r="GN480" s="25"/>
      <c r="GO480" s="25"/>
      <c r="GP480" s="25"/>
      <c r="GQ480" s="25"/>
      <c r="GR480" s="25"/>
      <c r="GS480" s="25"/>
    </row>
    <row r="481">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c r="CC481" s="25"/>
      <c r="CD481" s="25"/>
      <c r="CE481" s="25"/>
      <c r="CF481" s="25"/>
      <c r="CG481" s="25"/>
      <c r="CH481" s="25"/>
      <c r="CI481" s="25"/>
      <c r="CJ481" s="25"/>
      <c r="CK481" s="25"/>
      <c r="CL481" s="25"/>
      <c r="CM481" s="25"/>
      <c r="CN481" s="25"/>
      <c r="CO481" s="25"/>
      <c r="CP481" s="25"/>
      <c r="CQ481" s="25"/>
      <c r="CR481" s="25"/>
      <c r="CS481" s="25"/>
      <c r="CT481" s="25"/>
      <c r="CU481" s="25"/>
      <c r="CV481" s="25"/>
      <c r="CW481" s="25"/>
      <c r="CX481" s="25"/>
      <c r="CY481" s="25"/>
      <c r="EW481" s="25"/>
      <c r="EX481" s="25"/>
      <c r="EY481" s="25"/>
      <c r="EZ481" s="25"/>
      <c r="FA481" s="25"/>
      <c r="FB481" s="25"/>
      <c r="FC481" s="25"/>
      <c r="FD481" s="25"/>
      <c r="FE481" s="25"/>
      <c r="FF481" s="25"/>
      <c r="FG481" s="25"/>
      <c r="FH481" s="25"/>
      <c r="FI481" s="25"/>
      <c r="FJ481" s="25"/>
      <c r="FK481" s="25"/>
      <c r="FL481" s="25"/>
      <c r="FM481" s="25"/>
      <c r="FN481" s="25"/>
      <c r="FO481" s="25"/>
      <c r="FP481" s="25"/>
      <c r="FQ481" s="25"/>
      <c r="FR481" s="25"/>
      <c r="FS481" s="25"/>
      <c r="FT481" s="25"/>
      <c r="FU481" s="25"/>
      <c r="FV481" s="25"/>
      <c r="FW481" s="25"/>
      <c r="FX481" s="25"/>
      <c r="FY481" s="25"/>
      <c r="FZ481" s="25"/>
      <c r="GA481" s="25"/>
      <c r="GB481" s="25"/>
      <c r="GC481" s="25"/>
      <c r="GD481" s="25"/>
      <c r="GE481" s="25"/>
      <c r="GF481" s="25"/>
      <c r="GG481" s="25"/>
      <c r="GH481" s="25"/>
      <c r="GI481" s="25"/>
      <c r="GJ481" s="25"/>
      <c r="GK481" s="25"/>
      <c r="GL481" s="25"/>
      <c r="GM481" s="25"/>
      <c r="GN481" s="25"/>
      <c r="GO481" s="25"/>
      <c r="GP481" s="25"/>
      <c r="GQ481" s="25"/>
      <c r="GR481" s="25"/>
      <c r="GS481" s="25"/>
    </row>
    <row r="482">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c r="CC482" s="25"/>
      <c r="CD482" s="25"/>
      <c r="CE482" s="25"/>
      <c r="CF482" s="25"/>
      <c r="CG482" s="25"/>
      <c r="CH482" s="25"/>
      <c r="CI482" s="25"/>
      <c r="CJ482" s="25"/>
      <c r="CK482" s="25"/>
      <c r="CL482" s="25"/>
      <c r="CM482" s="25"/>
      <c r="CN482" s="25"/>
      <c r="CO482" s="25"/>
      <c r="CP482" s="25"/>
      <c r="CQ482" s="25"/>
      <c r="CR482" s="25"/>
      <c r="CS482" s="25"/>
      <c r="CT482" s="25"/>
      <c r="CU482" s="25"/>
      <c r="CV482" s="25"/>
      <c r="CW482" s="25"/>
      <c r="CX482" s="25"/>
      <c r="CY482" s="25"/>
      <c r="EW482" s="25"/>
      <c r="EX482" s="25"/>
      <c r="EY482" s="25"/>
      <c r="EZ482" s="25"/>
      <c r="FA482" s="25"/>
      <c r="FB482" s="25"/>
      <c r="FC482" s="25"/>
      <c r="FD482" s="25"/>
      <c r="FE482" s="25"/>
      <c r="FF482" s="25"/>
      <c r="FG482" s="25"/>
      <c r="FH482" s="25"/>
      <c r="FI482" s="25"/>
      <c r="FJ482" s="25"/>
      <c r="FK482" s="25"/>
      <c r="FL482" s="25"/>
      <c r="FM482" s="25"/>
      <c r="FN482" s="25"/>
      <c r="FO482" s="25"/>
      <c r="FP482" s="25"/>
      <c r="FQ482" s="25"/>
      <c r="FR482" s="25"/>
      <c r="FS482" s="25"/>
      <c r="FT482" s="25"/>
      <c r="FU482" s="25"/>
      <c r="FV482" s="25"/>
      <c r="FW482" s="25"/>
      <c r="FX482" s="25"/>
      <c r="FY482" s="25"/>
      <c r="FZ482" s="25"/>
      <c r="GA482" s="25"/>
      <c r="GB482" s="25"/>
      <c r="GC482" s="25"/>
      <c r="GD482" s="25"/>
      <c r="GE482" s="25"/>
      <c r="GF482" s="25"/>
      <c r="GG482" s="25"/>
      <c r="GH482" s="25"/>
      <c r="GI482" s="25"/>
      <c r="GJ482" s="25"/>
      <c r="GK482" s="25"/>
      <c r="GL482" s="25"/>
      <c r="GM482" s="25"/>
      <c r="GN482" s="25"/>
      <c r="GO482" s="25"/>
      <c r="GP482" s="25"/>
      <c r="GQ482" s="25"/>
      <c r="GR482" s="25"/>
      <c r="GS482" s="25"/>
    </row>
    <row r="483">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EW483" s="25"/>
      <c r="EX483" s="25"/>
      <c r="EY483" s="25"/>
      <c r="EZ483" s="25"/>
      <c r="FA483" s="25"/>
      <c r="FB483" s="25"/>
      <c r="FC483" s="25"/>
      <c r="FD483" s="25"/>
      <c r="FE483" s="25"/>
      <c r="FF483" s="25"/>
      <c r="FG483" s="25"/>
      <c r="FH483" s="25"/>
      <c r="FI483" s="25"/>
      <c r="FJ483" s="25"/>
      <c r="FK483" s="25"/>
      <c r="FL483" s="25"/>
      <c r="FM483" s="25"/>
      <c r="FN483" s="25"/>
      <c r="FO483" s="25"/>
      <c r="FP483" s="25"/>
      <c r="FQ483" s="25"/>
      <c r="FR483" s="25"/>
      <c r="FS483" s="25"/>
      <c r="FT483" s="25"/>
      <c r="FU483" s="25"/>
      <c r="FV483" s="25"/>
      <c r="FW483" s="25"/>
      <c r="FX483" s="25"/>
      <c r="FY483" s="25"/>
      <c r="FZ483" s="25"/>
      <c r="GA483" s="25"/>
      <c r="GB483" s="25"/>
      <c r="GC483" s="25"/>
      <c r="GD483" s="25"/>
      <c r="GE483" s="25"/>
      <c r="GF483" s="25"/>
      <c r="GG483" s="25"/>
      <c r="GH483" s="25"/>
      <c r="GI483" s="25"/>
      <c r="GJ483" s="25"/>
      <c r="GK483" s="25"/>
      <c r="GL483" s="25"/>
      <c r="GM483" s="25"/>
      <c r="GN483" s="25"/>
      <c r="GO483" s="25"/>
      <c r="GP483" s="25"/>
      <c r="GQ483" s="25"/>
      <c r="GR483" s="25"/>
      <c r="GS483" s="25"/>
    </row>
    <row r="484">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EW484" s="25"/>
      <c r="EX484" s="25"/>
      <c r="EY484" s="25"/>
      <c r="EZ484" s="25"/>
      <c r="FA484" s="25"/>
      <c r="FB484" s="25"/>
      <c r="FC484" s="25"/>
      <c r="FD484" s="25"/>
      <c r="FE484" s="25"/>
      <c r="FF484" s="25"/>
      <c r="FG484" s="25"/>
      <c r="FH484" s="25"/>
      <c r="FI484" s="25"/>
      <c r="FJ484" s="25"/>
      <c r="FK484" s="25"/>
      <c r="FL484" s="25"/>
      <c r="FM484" s="25"/>
      <c r="FN484" s="25"/>
      <c r="FO484" s="25"/>
      <c r="FP484" s="25"/>
      <c r="FQ484" s="25"/>
      <c r="FR484" s="25"/>
      <c r="FS484" s="25"/>
      <c r="FT484" s="25"/>
      <c r="FU484" s="25"/>
      <c r="FV484" s="25"/>
      <c r="FW484" s="25"/>
      <c r="FX484" s="25"/>
      <c r="FY484" s="25"/>
      <c r="FZ484" s="25"/>
      <c r="GA484" s="25"/>
      <c r="GB484" s="25"/>
      <c r="GC484" s="25"/>
      <c r="GD484" s="25"/>
      <c r="GE484" s="25"/>
      <c r="GF484" s="25"/>
      <c r="GG484" s="25"/>
      <c r="GH484" s="25"/>
      <c r="GI484" s="25"/>
      <c r="GJ484" s="25"/>
      <c r="GK484" s="25"/>
      <c r="GL484" s="25"/>
      <c r="GM484" s="25"/>
      <c r="GN484" s="25"/>
      <c r="GO484" s="25"/>
      <c r="GP484" s="25"/>
      <c r="GQ484" s="25"/>
      <c r="GR484" s="25"/>
      <c r="GS484" s="25"/>
    </row>
    <row r="48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c r="CC485" s="25"/>
      <c r="CD485" s="25"/>
      <c r="CE485" s="25"/>
      <c r="CF485" s="25"/>
      <c r="CG485" s="25"/>
      <c r="CH485" s="25"/>
      <c r="CI485" s="25"/>
      <c r="CJ485" s="25"/>
      <c r="CK485" s="25"/>
      <c r="CL485" s="25"/>
      <c r="CM485" s="25"/>
      <c r="CN485" s="25"/>
      <c r="CO485" s="25"/>
      <c r="CP485" s="25"/>
      <c r="CQ485" s="25"/>
      <c r="CR485" s="25"/>
      <c r="CS485" s="25"/>
      <c r="CT485" s="25"/>
      <c r="CU485" s="25"/>
      <c r="CV485" s="25"/>
      <c r="CW485" s="25"/>
      <c r="CX485" s="25"/>
      <c r="CY485" s="25"/>
      <c r="EW485" s="25"/>
      <c r="EX485" s="25"/>
      <c r="EY485" s="25"/>
      <c r="EZ485" s="25"/>
      <c r="FA485" s="25"/>
      <c r="FB485" s="25"/>
      <c r="FC485" s="25"/>
      <c r="FD485" s="25"/>
      <c r="FE485" s="25"/>
      <c r="FF485" s="25"/>
      <c r="FG485" s="25"/>
      <c r="FH485" s="25"/>
      <c r="FI485" s="25"/>
      <c r="FJ485" s="25"/>
      <c r="FK485" s="25"/>
      <c r="FL485" s="25"/>
      <c r="FM485" s="25"/>
      <c r="FN485" s="25"/>
      <c r="FO485" s="25"/>
      <c r="FP485" s="25"/>
      <c r="FQ485" s="25"/>
      <c r="FR485" s="25"/>
      <c r="FS485" s="25"/>
      <c r="FT485" s="25"/>
      <c r="FU485" s="25"/>
      <c r="FV485" s="25"/>
      <c r="FW485" s="25"/>
      <c r="FX485" s="25"/>
      <c r="FY485" s="25"/>
      <c r="FZ485" s="25"/>
      <c r="GA485" s="25"/>
      <c r="GB485" s="25"/>
      <c r="GC485" s="25"/>
      <c r="GD485" s="25"/>
      <c r="GE485" s="25"/>
      <c r="GF485" s="25"/>
      <c r="GG485" s="25"/>
      <c r="GH485" s="25"/>
      <c r="GI485" s="25"/>
      <c r="GJ485" s="25"/>
      <c r="GK485" s="25"/>
      <c r="GL485" s="25"/>
      <c r="GM485" s="25"/>
      <c r="GN485" s="25"/>
      <c r="GO485" s="25"/>
      <c r="GP485" s="25"/>
      <c r="GQ485" s="25"/>
      <c r="GR485" s="25"/>
      <c r="GS485" s="25"/>
    </row>
    <row r="486">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c r="CC486" s="25"/>
      <c r="CD486" s="25"/>
      <c r="CE486" s="25"/>
      <c r="CF486" s="25"/>
      <c r="CG486" s="25"/>
      <c r="CH486" s="25"/>
      <c r="CI486" s="25"/>
      <c r="CJ486" s="25"/>
      <c r="CK486" s="25"/>
      <c r="CL486" s="25"/>
      <c r="CM486" s="25"/>
      <c r="CN486" s="25"/>
      <c r="CO486" s="25"/>
      <c r="CP486" s="25"/>
      <c r="CQ486" s="25"/>
      <c r="CR486" s="25"/>
      <c r="CS486" s="25"/>
      <c r="CT486" s="25"/>
      <c r="CU486" s="25"/>
      <c r="CV486" s="25"/>
      <c r="CW486" s="25"/>
      <c r="CX486" s="25"/>
      <c r="CY486" s="25"/>
      <c r="EW486" s="25"/>
      <c r="EX486" s="25"/>
      <c r="EY486" s="25"/>
      <c r="EZ486" s="25"/>
      <c r="FA486" s="25"/>
      <c r="FB486" s="25"/>
      <c r="FC486" s="25"/>
      <c r="FD486" s="25"/>
      <c r="FE486" s="25"/>
      <c r="FF486" s="25"/>
      <c r="FG486" s="25"/>
      <c r="FH486" s="25"/>
      <c r="FI486" s="25"/>
      <c r="FJ486" s="25"/>
      <c r="FK486" s="25"/>
      <c r="FL486" s="25"/>
      <c r="FM486" s="25"/>
      <c r="FN486" s="25"/>
      <c r="FO486" s="25"/>
      <c r="FP486" s="25"/>
      <c r="FQ486" s="25"/>
      <c r="FR486" s="25"/>
      <c r="FS486" s="25"/>
      <c r="FT486" s="25"/>
      <c r="FU486" s="25"/>
      <c r="FV486" s="25"/>
      <c r="FW486" s="25"/>
      <c r="FX486" s="25"/>
      <c r="FY486" s="25"/>
      <c r="FZ486" s="25"/>
      <c r="GA486" s="25"/>
      <c r="GB486" s="25"/>
      <c r="GC486" s="25"/>
      <c r="GD486" s="25"/>
      <c r="GE486" s="25"/>
      <c r="GF486" s="25"/>
      <c r="GG486" s="25"/>
      <c r="GH486" s="25"/>
      <c r="GI486" s="25"/>
      <c r="GJ486" s="25"/>
      <c r="GK486" s="25"/>
      <c r="GL486" s="25"/>
      <c r="GM486" s="25"/>
      <c r="GN486" s="25"/>
      <c r="GO486" s="25"/>
      <c r="GP486" s="25"/>
      <c r="GQ486" s="25"/>
      <c r="GR486" s="25"/>
      <c r="GS486" s="25"/>
    </row>
    <row r="487">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c r="CT487" s="25"/>
      <c r="CU487" s="25"/>
      <c r="CV487" s="25"/>
      <c r="CW487" s="25"/>
      <c r="CX487" s="25"/>
      <c r="CY487" s="25"/>
      <c r="EW487" s="25"/>
      <c r="EX487" s="25"/>
      <c r="EY487" s="25"/>
      <c r="EZ487" s="25"/>
      <c r="FA487" s="25"/>
      <c r="FB487" s="25"/>
      <c r="FC487" s="25"/>
      <c r="FD487" s="25"/>
      <c r="FE487" s="25"/>
      <c r="FF487" s="25"/>
      <c r="FG487" s="25"/>
      <c r="FH487" s="25"/>
      <c r="FI487" s="25"/>
      <c r="FJ487" s="25"/>
      <c r="FK487" s="25"/>
      <c r="FL487" s="25"/>
      <c r="FM487" s="25"/>
      <c r="FN487" s="25"/>
      <c r="FO487" s="25"/>
      <c r="FP487" s="25"/>
      <c r="FQ487" s="25"/>
      <c r="FR487" s="25"/>
      <c r="FS487" s="25"/>
      <c r="FT487" s="25"/>
      <c r="FU487" s="25"/>
      <c r="FV487" s="25"/>
      <c r="FW487" s="25"/>
      <c r="FX487" s="25"/>
      <c r="FY487" s="25"/>
      <c r="FZ487" s="25"/>
      <c r="GA487" s="25"/>
      <c r="GB487" s="25"/>
      <c r="GC487" s="25"/>
      <c r="GD487" s="25"/>
      <c r="GE487" s="25"/>
      <c r="GF487" s="25"/>
      <c r="GG487" s="25"/>
      <c r="GH487" s="25"/>
      <c r="GI487" s="25"/>
      <c r="GJ487" s="25"/>
      <c r="GK487" s="25"/>
      <c r="GL487" s="25"/>
      <c r="GM487" s="25"/>
      <c r="GN487" s="25"/>
      <c r="GO487" s="25"/>
      <c r="GP487" s="25"/>
      <c r="GQ487" s="25"/>
      <c r="GR487" s="25"/>
      <c r="GS487" s="25"/>
    </row>
    <row r="488">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c r="CC488" s="25"/>
      <c r="CD488" s="25"/>
      <c r="CE488" s="25"/>
      <c r="CF488" s="25"/>
      <c r="CG488" s="25"/>
      <c r="CH488" s="25"/>
      <c r="CI488" s="25"/>
      <c r="CJ488" s="25"/>
      <c r="CK488" s="25"/>
      <c r="CL488" s="25"/>
      <c r="CM488" s="25"/>
      <c r="CN488" s="25"/>
      <c r="CO488" s="25"/>
      <c r="CP488" s="25"/>
      <c r="CQ488" s="25"/>
      <c r="CR488" s="25"/>
      <c r="CS488" s="25"/>
      <c r="CT488" s="25"/>
      <c r="CU488" s="25"/>
      <c r="CV488" s="25"/>
      <c r="CW488" s="25"/>
      <c r="CX488" s="25"/>
      <c r="CY488" s="25"/>
      <c r="EW488" s="25"/>
      <c r="EX488" s="25"/>
      <c r="EY488" s="25"/>
      <c r="EZ488" s="25"/>
      <c r="FA488" s="25"/>
      <c r="FB488" s="25"/>
      <c r="FC488" s="25"/>
      <c r="FD488" s="25"/>
      <c r="FE488" s="25"/>
      <c r="FF488" s="25"/>
      <c r="FG488" s="25"/>
      <c r="FH488" s="25"/>
      <c r="FI488" s="25"/>
      <c r="FJ488" s="25"/>
      <c r="FK488" s="25"/>
      <c r="FL488" s="25"/>
      <c r="FM488" s="25"/>
      <c r="FN488" s="25"/>
      <c r="FO488" s="25"/>
      <c r="FP488" s="25"/>
      <c r="FQ488" s="25"/>
      <c r="FR488" s="25"/>
      <c r="FS488" s="25"/>
      <c r="FT488" s="25"/>
      <c r="FU488" s="25"/>
      <c r="FV488" s="25"/>
      <c r="FW488" s="25"/>
      <c r="FX488" s="25"/>
      <c r="FY488" s="25"/>
      <c r="FZ488" s="25"/>
      <c r="GA488" s="25"/>
      <c r="GB488" s="25"/>
      <c r="GC488" s="25"/>
      <c r="GD488" s="25"/>
      <c r="GE488" s="25"/>
      <c r="GF488" s="25"/>
      <c r="GG488" s="25"/>
      <c r="GH488" s="25"/>
      <c r="GI488" s="25"/>
      <c r="GJ488" s="25"/>
      <c r="GK488" s="25"/>
      <c r="GL488" s="25"/>
      <c r="GM488" s="25"/>
      <c r="GN488" s="25"/>
      <c r="GO488" s="25"/>
      <c r="GP488" s="25"/>
      <c r="GQ488" s="25"/>
      <c r="GR488" s="25"/>
      <c r="GS488" s="25"/>
    </row>
    <row r="489">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c r="CC489" s="25"/>
      <c r="CD489" s="25"/>
      <c r="CE489" s="25"/>
      <c r="CF489" s="25"/>
      <c r="CG489" s="25"/>
      <c r="CH489" s="25"/>
      <c r="CI489" s="25"/>
      <c r="CJ489" s="25"/>
      <c r="CK489" s="25"/>
      <c r="CL489" s="25"/>
      <c r="CM489" s="25"/>
      <c r="CN489" s="25"/>
      <c r="CO489" s="25"/>
      <c r="CP489" s="25"/>
      <c r="CQ489" s="25"/>
      <c r="CR489" s="25"/>
      <c r="CS489" s="25"/>
      <c r="CT489" s="25"/>
      <c r="CU489" s="25"/>
      <c r="CV489" s="25"/>
      <c r="CW489" s="25"/>
      <c r="CX489" s="25"/>
      <c r="CY489" s="25"/>
      <c r="EW489" s="25"/>
      <c r="EX489" s="25"/>
      <c r="EY489" s="25"/>
      <c r="EZ489" s="25"/>
      <c r="FA489" s="25"/>
      <c r="FB489" s="25"/>
      <c r="FC489" s="25"/>
      <c r="FD489" s="25"/>
      <c r="FE489" s="25"/>
      <c r="FF489" s="25"/>
      <c r="FG489" s="25"/>
      <c r="FH489" s="25"/>
      <c r="FI489" s="25"/>
      <c r="FJ489" s="25"/>
      <c r="FK489" s="25"/>
      <c r="FL489" s="25"/>
      <c r="FM489" s="25"/>
      <c r="FN489" s="25"/>
      <c r="FO489" s="25"/>
      <c r="FP489" s="25"/>
      <c r="FQ489" s="25"/>
      <c r="FR489" s="25"/>
      <c r="FS489" s="25"/>
      <c r="FT489" s="25"/>
      <c r="FU489" s="25"/>
      <c r="FV489" s="25"/>
      <c r="FW489" s="25"/>
      <c r="FX489" s="25"/>
      <c r="FY489" s="25"/>
      <c r="FZ489" s="25"/>
      <c r="GA489" s="25"/>
      <c r="GB489" s="25"/>
      <c r="GC489" s="25"/>
      <c r="GD489" s="25"/>
      <c r="GE489" s="25"/>
      <c r="GF489" s="25"/>
      <c r="GG489" s="25"/>
      <c r="GH489" s="25"/>
      <c r="GI489" s="25"/>
      <c r="GJ489" s="25"/>
      <c r="GK489" s="25"/>
      <c r="GL489" s="25"/>
      <c r="GM489" s="25"/>
      <c r="GN489" s="25"/>
      <c r="GO489" s="25"/>
      <c r="GP489" s="25"/>
      <c r="GQ489" s="25"/>
      <c r="GR489" s="25"/>
      <c r="GS489" s="25"/>
    </row>
    <row r="490">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c r="CC490" s="25"/>
      <c r="CD490" s="25"/>
      <c r="CE490" s="25"/>
      <c r="CF490" s="25"/>
      <c r="CG490" s="25"/>
      <c r="CH490" s="25"/>
      <c r="CI490" s="25"/>
      <c r="CJ490" s="25"/>
      <c r="CK490" s="25"/>
      <c r="CL490" s="25"/>
      <c r="CM490" s="25"/>
      <c r="CN490" s="25"/>
      <c r="CO490" s="25"/>
      <c r="CP490" s="25"/>
      <c r="CQ490" s="25"/>
      <c r="CR490" s="25"/>
      <c r="CS490" s="25"/>
      <c r="CT490" s="25"/>
      <c r="CU490" s="25"/>
      <c r="CV490" s="25"/>
      <c r="CW490" s="25"/>
      <c r="CX490" s="25"/>
      <c r="CY490" s="25"/>
      <c r="EW490" s="25"/>
      <c r="EX490" s="25"/>
      <c r="EY490" s="25"/>
      <c r="EZ490" s="25"/>
      <c r="FA490" s="25"/>
      <c r="FB490" s="25"/>
      <c r="FC490" s="25"/>
      <c r="FD490" s="25"/>
      <c r="FE490" s="25"/>
      <c r="FF490" s="25"/>
      <c r="FG490" s="25"/>
      <c r="FH490" s="25"/>
      <c r="FI490" s="25"/>
      <c r="FJ490" s="25"/>
      <c r="FK490" s="25"/>
      <c r="FL490" s="25"/>
      <c r="FM490" s="25"/>
      <c r="FN490" s="25"/>
      <c r="FO490" s="25"/>
      <c r="FP490" s="25"/>
      <c r="FQ490" s="25"/>
      <c r="FR490" s="25"/>
      <c r="FS490" s="25"/>
      <c r="FT490" s="25"/>
      <c r="FU490" s="25"/>
      <c r="FV490" s="25"/>
      <c r="FW490" s="25"/>
      <c r="FX490" s="25"/>
      <c r="FY490" s="25"/>
      <c r="FZ490" s="25"/>
      <c r="GA490" s="25"/>
      <c r="GB490" s="25"/>
      <c r="GC490" s="25"/>
      <c r="GD490" s="25"/>
      <c r="GE490" s="25"/>
      <c r="GF490" s="25"/>
      <c r="GG490" s="25"/>
      <c r="GH490" s="25"/>
      <c r="GI490" s="25"/>
      <c r="GJ490" s="25"/>
      <c r="GK490" s="25"/>
      <c r="GL490" s="25"/>
      <c r="GM490" s="25"/>
      <c r="GN490" s="25"/>
      <c r="GO490" s="25"/>
      <c r="GP490" s="25"/>
      <c r="GQ490" s="25"/>
      <c r="GR490" s="25"/>
      <c r="GS490" s="25"/>
    </row>
    <row r="491">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c r="CC491" s="25"/>
      <c r="CD491" s="25"/>
      <c r="CE491" s="25"/>
      <c r="CF491" s="25"/>
      <c r="CG491" s="25"/>
      <c r="CH491" s="25"/>
      <c r="CI491" s="25"/>
      <c r="CJ491" s="25"/>
      <c r="CK491" s="25"/>
      <c r="CL491" s="25"/>
      <c r="CM491" s="25"/>
      <c r="CN491" s="25"/>
      <c r="CO491" s="25"/>
      <c r="CP491" s="25"/>
      <c r="CQ491" s="25"/>
      <c r="CR491" s="25"/>
      <c r="CS491" s="25"/>
      <c r="CT491" s="25"/>
      <c r="CU491" s="25"/>
      <c r="CV491" s="25"/>
      <c r="CW491" s="25"/>
      <c r="CX491" s="25"/>
      <c r="CY491" s="25"/>
      <c r="EW491" s="25"/>
      <c r="EX491" s="25"/>
      <c r="EY491" s="25"/>
      <c r="EZ491" s="25"/>
      <c r="FA491" s="25"/>
      <c r="FB491" s="25"/>
      <c r="FC491" s="25"/>
      <c r="FD491" s="25"/>
      <c r="FE491" s="25"/>
      <c r="FF491" s="25"/>
      <c r="FG491" s="25"/>
      <c r="FH491" s="25"/>
      <c r="FI491" s="25"/>
      <c r="FJ491" s="25"/>
      <c r="FK491" s="25"/>
      <c r="FL491" s="25"/>
      <c r="FM491" s="25"/>
      <c r="FN491" s="25"/>
      <c r="FO491" s="25"/>
      <c r="FP491" s="25"/>
      <c r="FQ491" s="25"/>
      <c r="FR491" s="25"/>
      <c r="FS491" s="25"/>
      <c r="FT491" s="25"/>
      <c r="FU491" s="25"/>
      <c r="FV491" s="25"/>
      <c r="FW491" s="25"/>
      <c r="FX491" s="25"/>
      <c r="FY491" s="25"/>
      <c r="FZ491" s="25"/>
      <c r="GA491" s="25"/>
      <c r="GB491" s="25"/>
      <c r="GC491" s="25"/>
      <c r="GD491" s="25"/>
      <c r="GE491" s="25"/>
      <c r="GF491" s="25"/>
      <c r="GG491" s="25"/>
      <c r="GH491" s="25"/>
      <c r="GI491" s="25"/>
      <c r="GJ491" s="25"/>
      <c r="GK491" s="25"/>
      <c r="GL491" s="25"/>
      <c r="GM491" s="25"/>
      <c r="GN491" s="25"/>
      <c r="GO491" s="25"/>
      <c r="GP491" s="25"/>
      <c r="GQ491" s="25"/>
      <c r="GR491" s="25"/>
      <c r="GS491" s="25"/>
    </row>
    <row r="492">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c r="CC492" s="25"/>
      <c r="CD492" s="25"/>
      <c r="CE492" s="25"/>
      <c r="CF492" s="25"/>
      <c r="CG492" s="25"/>
      <c r="CH492" s="25"/>
      <c r="CI492" s="25"/>
      <c r="CJ492" s="25"/>
      <c r="CK492" s="25"/>
      <c r="CL492" s="25"/>
      <c r="CM492" s="25"/>
      <c r="CN492" s="25"/>
      <c r="CO492" s="25"/>
      <c r="CP492" s="25"/>
      <c r="CQ492" s="25"/>
      <c r="CR492" s="25"/>
      <c r="CS492" s="25"/>
      <c r="CT492" s="25"/>
      <c r="CU492" s="25"/>
      <c r="CV492" s="25"/>
      <c r="CW492" s="25"/>
      <c r="CX492" s="25"/>
      <c r="CY492" s="25"/>
      <c r="EW492" s="25"/>
      <c r="EX492" s="25"/>
      <c r="EY492" s="25"/>
      <c r="EZ492" s="25"/>
      <c r="FA492" s="25"/>
      <c r="FB492" s="25"/>
      <c r="FC492" s="25"/>
      <c r="FD492" s="25"/>
      <c r="FE492" s="25"/>
      <c r="FF492" s="25"/>
      <c r="FG492" s="25"/>
      <c r="FH492" s="25"/>
      <c r="FI492" s="25"/>
      <c r="FJ492" s="25"/>
      <c r="FK492" s="25"/>
      <c r="FL492" s="25"/>
      <c r="FM492" s="25"/>
      <c r="FN492" s="25"/>
      <c r="FO492" s="25"/>
      <c r="FP492" s="25"/>
      <c r="FQ492" s="25"/>
      <c r="FR492" s="25"/>
      <c r="FS492" s="25"/>
      <c r="FT492" s="25"/>
      <c r="FU492" s="25"/>
      <c r="FV492" s="25"/>
      <c r="FW492" s="25"/>
      <c r="FX492" s="25"/>
      <c r="FY492" s="25"/>
      <c r="FZ492" s="25"/>
      <c r="GA492" s="25"/>
      <c r="GB492" s="25"/>
      <c r="GC492" s="25"/>
      <c r="GD492" s="25"/>
      <c r="GE492" s="25"/>
      <c r="GF492" s="25"/>
      <c r="GG492" s="25"/>
      <c r="GH492" s="25"/>
      <c r="GI492" s="25"/>
      <c r="GJ492" s="25"/>
      <c r="GK492" s="25"/>
      <c r="GL492" s="25"/>
      <c r="GM492" s="25"/>
      <c r="GN492" s="25"/>
      <c r="GO492" s="25"/>
      <c r="GP492" s="25"/>
      <c r="GQ492" s="25"/>
      <c r="GR492" s="25"/>
      <c r="GS492" s="25"/>
    </row>
    <row r="493">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c r="CC493" s="25"/>
      <c r="CD493" s="25"/>
      <c r="CE493" s="25"/>
      <c r="CF493" s="25"/>
      <c r="CG493" s="25"/>
      <c r="CH493" s="25"/>
      <c r="CI493" s="25"/>
      <c r="CJ493" s="25"/>
      <c r="CK493" s="25"/>
      <c r="CL493" s="25"/>
      <c r="CM493" s="25"/>
      <c r="CN493" s="25"/>
      <c r="CO493" s="25"/>
      <c r="CP493" s="25"/>
      <c r="CQ493" s="25"/>
      <c r="CR493" s="25"/>
      <c r="CS493" s="25"/>
      <c r="CT493" s="25"/>
      <c r="CU493" s="25"/>
      <c r="CV493" s="25"/>
      <c r="CW493" s="25"/>
      <c r="CX493" s="25"/>
      <c r="CY493" s="25"/>
      <c r="EW493" s="25"/>
      <c r="EX493" s="25"/>
      <c r="EY493" s="25"/>
      <c r="EZ493" s="25"/>
      <c r="FA493" s="25"/>
      <c r="FB493" s="25"/>
      <c r="FC493" s="25"/>
      <c r="FD493" s="25"/>
      <c r="FE493" s="25"/>
      <c r="FF493" s="25"/>
      <c r="FG493" s="25"/>
      <c r="FH493" s="25"/>
      <c r="FI493" s="25"/>
      <c r="FJ493" s="25"/>
      <c r="FK493" s="25"/>
      <c r="FL493" s="25"/>
      <c r="FM493" s="25"/>
      <c r="FN493" s="25"/>
      <c r="FO493" s="25"/>
      <c r="FP493" s="25"/>
      <c r="FQ493" s="25"/>
      <c r="FR493" s="25"/>
      <c r="FS493" s="25"/>
      <c r="FT493" s="25"/>
      <c r="FU493" s="25"/>
      <c r="FV493" s="25"/>
      <c r="FW493" s="25"/>
      <c r="FX493" s="25"/>
      <c r="FY493" s="25"/>
      <c r="FZ493" s="25"/>
      <c r="GA493" s="25"/>
      <c r="GB493" s="25"/>
      <c r="GC493" s="25"/>
      <c r="GD493" s="25"/>
      <c r="GE493" s="25"/>
      <c r="GF493" s="25"/>
      <c r="GG493" s="25"/>
      <c r="GH493" s="25"/>
      <c r="GI493" s="25"/>
      <c r="GJ493" s="25"/>
      <c r="GK493" s="25"/>
      <c r="GL493" s="25"/>
      <c r="GM493" s="25"/>
      <c r="GN493" s="25"/>
      <c r="GO493" s="25"/>
      <c r="GP493" s="25"/>
      <c r="GQ493" s="25"/>
      <c r="GR493" s="25"/>
      <c r="GS493" s="25"/>
    </row>
    <row r="494">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c r="CC494" s="25"/>
      <c r="CD494" s="25"/>
      <c r="CE494" s="25"/>
      <c r="CF494" s="25"/>
      <c r="CG494" s="25"/>
      <c r="CH494" s="25"/>
      <c r="CI494" s="25"/>
      <c r="CJ494" s="25"/>
      <c r="CK494" s="25"/>
      <c r="CL494" s="25"/>
      <c r="CM494" s="25"/>
      <c r="CN494" s="25"/>
      <c r="CO494" s="25"/>
      <c r="CP494" s="25"/>
      <c r="CQ494" s="25"/>
      <c r="CR494" s="25"/>
      <c r="CS494" s="25"/>
      <c r="CT494" s="25"/>
      <c r="CU494" s="25"/>
      <c r="CV494" s="25"/>
      <c r="CW494" s="25"/>
      <c r="CX494" s="25"/>
      <c r="CY494" s="25"/>
      <c r="EW494" s="25"/>
      <c r="EX494" s="25"/>
      <c r="EY494" s="25"/>
      <c r="EZ494" s="25"/>
      <c r="FA494" s="25"/>
      <c r="FB494" s="25"/>
      <c r="FC494" s="25"/>
      <c r="FD494" s="25"/>
      <c r="FE494" s="25"/>
      <c r="FF494" s="25"/>
      <c r="FG494" s="25"/>
      <c r="FH494" s="25"/>
      <c r="FI494" s="25"/>
      <c r="FJ494" s="25"/>
      <c r="FK494" s="25"/>
      <c r="FL494" s="25"/>
      <c r="FM494" s="25"/>
      <c r="FN494" s="25"/>
      <c r="FO494" s="25"/>
      <c r="FP494" s="25"/>
      <c r="FQ494" s="25"/>
      <c r="FR494" s="25"/>
      <c r="FS494" s="25"/>
      <c r="FT494" s="25"/>
      <c r="FU494" s="25"/>
      <c r="FV494" s="25"/>
      <c r="FW494" s="25"/>
      <c r="FX494" s="25"/>
      <c r="FY494" s="25"/>
      <c r="FZ494" s="25"/>
      <c r="GA494" s="25"/>
      <c r="GB494" s="25"/>
      <c r="GC494" s="25"/>
      <c r="GD494" s="25"/>
      <c r="GE494" s="25"/>
      <c r="GF494" s="25"/>
      <c r="GG494" s="25"/>
      <c r="GH494" s="25"/>
      <c r="GI494" s="25"/>
      <c r="GJ494" s="25"/>
      <c r="GK494" s="25"/>
      <c r="GL494" s="25"/>
      <c r="GM494" s="25"/>
      <c r="GN494" s="25"/>
      <c r="GO494" s="25"/>
      <c r="GP494" s="25"/>
      <c r="GQ494" s="25"/>
      <c r="GR494" s="25"/>
      <c r="GS494" s="25"/>
    </row>
    <row r="49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c r="CC495" s="25"/>
      <c r="CD495" s="25"/>
      <c r="CE495" s="25"/>
      <c r="CF495" s="25"/>
      <c r="CG495" s="25"/>
      <c r="CH495" s="25"/>
      <c r="CI495" s="25"/>
      <c r="CJ495" s="25"/>
      <c r="CK495" s="25"/>
      <c r="CL495" s="25"/>
      <c r="CM495" s="25"/>
      <c r="CN495" s="25"/>
      <c r="CO495" s="25"/>
      <c r="CP495" s="25"/>
      <c r="CQ495" s="25"/>
      <c r="CR495" s="25"/>
      <c r="CS495" s="25"/>
      <c r="CT495" s="25"/>
      <c r="CU495" s="25"/>
      <c r="CV495" s="25"/>
      <c r="CW495" s="25"/>
      <c r="CX495" s="25"/>
      <c r="CY495" s="25"/>
      <c r="EW495" s="25"/>
      <c r="EX495" s="25"/>
      <c r="EY495" s="25"/>
      <c r="EZ495" s="25"/>
      <c r="FA495" s="25"/>
      <c r="FB495" s="25"/>
      <c r="FC495" s="25"/>
      <c r="FD495" s="25"/>
      <c r="FE495" s="25"/>
      <c r="FF495" s="25"/>
      <c r="FG495" s="25"/>
      <c r="FH495" s="25"/>
      <c r="FI495" s="25"/>
      <c r="FJ495" s="25"/>
      <c r="FK495" s="25"/>
      <c r="FL495" s="25"/>
      <c r="FM495" s="25"/>
      <c r="FN495" s="25"/>
      <c r="FO495" s="25"/>
      <c r="FP495" s="25"/>
      <c r="FQ495" s="25"/>
      <c r="FR495" s="25"/>
      <c r="FS495" s="25"/>
      <c r="FT495" s="25"/>
      <c r="FU495" s="25"/>
      <c r="FV495" s="25"/>
      <c r="FW495" s="25"/>
      <c r="FX495" s="25"/>
      <c r="FY495" s="25"/>
      <c r="FZ495" s="25"/>
      <c r="GA495" s="25"/>
      <c r="GB495" s="25"/>
      <c r="GC495" s="25"/>
      <c r="GD495" s="25"/>
      <c r="GE495" s="25"/>
      <c r="GF495" s="25"/>
      <c r="GG495" s="25"/>
      <c r="GH495" s="25"/>
      <c r="GI495" s="25"/>
      <c r="GJ495" s="25"/>
      <c r="GK495" s="25"/>
      <c r="GL495" s="25"/>
      <c r="GM495" s="25"/>
      <c r="GN495" s="25"/>
      <c r="GO495" s="25"/>
      <c r="GP495" s="25"/>
      <c r="GQ495" s="25"/>
      <c r="GR495" s="25"/>
      <c r="GS495" s="25"/>
    </row>
    <row r="496">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c r="CC496" s="25"/>
      <c r="CD496" s="25"/>
      <c r="CE496" s="25"/>
      <c r="CF496" s="25"/>
      <c r="CG496" s="25"/>
      <c r="CH496" s="25"/>
      <c r="CI496" s="25"/>
      <c r="CJ496" s="25"/>
      <c r="CK496" s="25"/>
      <c r="CL496" s="25"/>
      <c r="CM496" s="25"/>
      <c r="CN496" s="25"/>
      <c r="CO496" s="25"/>
      <c r="CP496" s="25"/>
      <c r="CQ496" s="25"/>
      <c r="CR496" s="25"/>
      <c r="CS496" s="25"/>
      <c r="CT496" s="25"/>
      <c r="CU496" s="25"/>
      <c r="CV496" s="25"/>
      <c r="CW496" s="25"/>
      <c r="CX496" s="25"/>
      <c r="CY496" s="25"/>
      <c r="EW496" s="25"/>
      <c r="EX496" s="25"/>
      <c r="EY496" s="25"/>
      <c r="EZ496" s="25"/>
      <c r="FA496" s="25"/>
      <c r="FB496" s="25"/>
      <c r="FC496" s="25"/>
      <c r="FD496" s="25"/>
      <c r="FE496" s="25"/>
      <c r="FF496" s="25"/>
      <c r="FG496" s="25"/>
      <c r="FH496" s="25"/>
      <c r="FI496" s="25"/>
      <c r="FJ496" s="25"/>
      <c r="FK496" s="25"/>
      <c r="FL496" s="25"/>
      <c r="FM496" s="25"/>
      <c r="FN496" s="25"/>
      <c r="FO496" s="25"/>
      <c r="FP496" s="25"/>
      <c r="FQ496" s="25"/>
      <c r="FR496" s="25"/>
      <c r="FS496" s="25"/>
      <c r="FT496" s="25"/>
      <c r="FU496" s="25"/>
      <c r="FV496" s="25"/>
      <c r="FW496" s="25"/>
      <c r="FX496" s="25"/>
      <c r="FY496" s="25"/>
      <c r="FZ496" s="25"/>
      <c r="GA496" s="25"/>
      <c r="GB496" s="25"/>
      <c r="GC496" s="25"/>
      <c r="GD496" s="25"/>
      <c r="GE496" s="25"/>
      <c r="GF496" s="25"/>
      <c r="GG496" s="25"/>
      <c r="GH496" s="25"/>
      <c r="GI496" s="25"/>
      <c r="GJ496" s="25"/>
      <c r="GK496" s="25"/>
      <c r="GL496" s="25"/>
      <c r="GM496" s="25"/>
      <c r="GN496" s="25"/>
      <c r="GO496" s="25"/>
      <c r="GP496" s="25"/>
      <c r="GQ496" s="25"/>
      <c r="GR496" s="25"/>
      <c r="GS496" s="25"/>
    </row>
    <row r="497">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c r="CC497" s="25"/>
      <c r="CD497" s="25"/>
      <c r="CE497" s="25"/>
      <c r="CF497" s="25"/>
      <c r="CG497" s="25"/>
      <c r="CH497" s="25"/>
      <c r="CI497" s="25"/>
      <c r="CJ497" s="25"/>
      <c r="CK497" s="25"/>
      <c r="CL497" s="25"/>
      <c r="CM497" s="25"/>
      <c r="CN497" s="25"/>
      <c r="CO497" s="25"/>
      <c r="CP497" s="25"/>
      <c r="CQ497" s="25"/>
      <c r="CR497" s="25"/>
      <c r="CS497" s="25"/>
      <c r="CT497" s="25"/>
      <c r="CU497" s="25"/>
      <c r="CV497" s="25"/>
      <c r="CW497" s="25"/>
      <c r="CX497" s="25"/>
      <c r="CY497" s="25"/>
      <c r="EW497" s="25"/>
      <c r="EX497" s="25"/>
      <c r="EY497" s="25"/>
      <c r="EZ497" s="25"/>
      <c r="FA497" s="25"/>
      <c r="FB497" s="25"/>
      <c r="FC497" s="25"/>
      <c r="FD497" s="25"/>
      <c r="FE497" s="25"/>
      <c r="FF497" s="25"/>
      <c r="FG497" s="25"/>
      <c r="FH497" s="25"/>
      <c r="FI497" s="25"/>
      <c r="FJ497" s="25"/>
      <c r="FK497" s="25"/>
      <c r="FL497" s="25"/>
      <c r="FM497" s="25"/>
      <c r="FN497" s="25"/>
      <c r="FO497" s="25"/>
      <c r="FP497" s="25"/>
      <c r="FQ497" s="25"/>
      <c r="FR497" s="25"/>
      <c r="FS497" s="25"/>
      <c r="FT497" s="25"/>
      <c r="FU497" s="25"/>
      <c r="FV497" s="25"/>
      <c r="FW497" s="25"/>
      <c r="FX497" s="25"/>
      <c r="FY497" s="25"/>
      <c r="FZ497" s="25"/>
      <c r="GA497" s="25"/>
      <c r="GB497" s="25"/>
      <c r="GC497" s="25"/>
      <c r="GD497" s="25"/>
      <c r="GE497" s="25"/>
      <c r="GF497" s="25"/>
      <c r="GG497" s="25"/>
      <c r="GH497" s="25"/>
      <c r="GI497" s="25"/>
      <c r="GJ497" s="25"/>
      <c r="GK497" s="25"/>
      <c r="GL497" s="25"/>
      <c r="GM497" s="25"/>
      <c r="GN497" s="25"/>
      <c r="GO497" s="25"/>
      <c r="GP497" s="25"/>
      <c r="GQ497" s="25"/>
      <c r="GR497" s="25"/>
      <c r="GS497" s="25"/>
    </row>
    <row r="498">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c r="CC498" s="25"/>
      <c r="CD498" s="25"/>
      <c r="CE498" s="25"/>
      <c r="CF498" s="25"/>
      <c r="CG498" s="25"/>
      <c r="CH498" s="25"/>
      <c r="CI498" s="25"/>
      <c r="CJ498" s="25"/>
      <c r="CK498" s="25"/>
      <c r="CL498" s="25"/>
      <c r="CM498" s="25"/>
      <c r="CN498" s="25"/>
      <c r="CO498" s="25"/>
      <c r="CP498" s="25"/>
      <c r="CQ498" s="25"/>
      <c r="CR498" s="25"/>
      <c r="CS498" s="25"/>
      <c r="CT498" s="25"/>
      <c r="CU498" s="25"/>
      <c r="CV498" s="25"/>
      <c r="CW498" s="25"/>
      <c r="CX498" s="25"/>
      <c r="CY498" s="25"/>
      <c r="EW498" s="25"/>
      <c r="EX498" s="25"/>
      <c r="EY498" s="25"/>
      <c r="EZ498" s="25"/>
      <c r="FA498" s="25"/>
      <c r="FB498" s="25"/>
      <c r="FC498" s="25"/>
      <c r="FD498" s="25"/>
      <c r="FE498" s="25"/>
      <c r="FF498" s="25"/>
      <c r="FG498" s="25"/>
      <c r="FH498" s="25"/>
      <c r="FI498" s="25"/>
      <c r="FJ498" s="25"/>
      <c r="FK498" s="25"/>
      <c r="FL498" s="25"/>
      <c r="FM498" s="25"/>
      <c r="FN498" s="25"/>
      <c r="FO498" s="25"/>
      <c r="FP498" s="25"/>
      <c r="FQ498" s="25"/>
      <c r="FR498" s="25"/>
      <c r="FS498" s="25"/>
      <c r="FT498" s="25"/>
      <c r="FU498" s="25"/>
      <c r="FV498" s="25"/>
      <c r="FW498" s="25"/>
      <c r="FX498" s="25"/>
      <c r="FY498" s="25"/>
      <c r="FZ498" s="25"/>
      <c r="GA498" s="25"/>
      <c r="GB498" s="25"/>
      <c r="GC498" s="25"/>
      <c r="GD498" s="25"/>
      <c r="GE498" s="25"/>
      <c r="GF498" s="25"/>
      <c r="GG498" s="25"/>
      <c r="GH498" s="25"/>
      <c r="GI498" s="25"/>
      <c r="GJ498" s="25"/>
      <c r="GK498" s="25"/>
      <c r="GL498" s="25"/>
      <c r="GM498" s="25"/>
      <c r="GN498" s="25"/>
      <c r="GO498" s="25"/>
      <c r="GP498" s="25"/>
      <c r="GQ498" s="25"/>
      <c r="GR498" s="25"/>
      <c r="GS498" s="25"/>
    </row>
    <row r="499">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c r="CC499" s="25"/>
      <c r="CD499" s="25"/>
      <c r="CE499" s="25"/>
      <c r="CF499" s="25"/>
      <c r="CG499" s="25"/>
      <c r="CH499" s="25"/>
      <c r="CI499" s="25"/>
      <c r="CJ499" s="25"/>
      <c r="CK499" s="25"/>
      <c r="CL499" s="25"/>
      <c r="CM499" s="25"/>
      <c r="CN499" s="25"/>
      <c r="CO499" s="25"/>
      <c r="CP499" s="25"/>
      <c r="CQ499" s="25"/>
      <c r="CR499" s="25"/>
      <c r="CS499" s="25"/>
      <c r="CT499" s="25"/>
      <c r="CU499" s="25"/>
      <c r="CV499" s="25"/>
      <c r="CW499" s="25"/>
      <c r="CX499" s="25"/>
      <c r="CY499" s="25"/>
      <c r="EW499" s="25"/>
      <c r="EX499" s="25"/>
      <c r="EY499" s="25"/>
      <c r="EZ499" s="25"/>
      <c r="FA499" s="25"/>
      <c r="FB499" s="25"/>
      <c r="FC499" s="25"/>
      <c r="FD499" s="25"/>
      <c r="FE499" s="25"/>
      <c r="FF499" s="25"/>
      <c r="FG499" s="25"/>
      <c r="FH499" s="25"/>
      <c r="FI499" s="25"/>
      <c r="FJ499" s="25"/>
      <c r="FK499" s="25"/>
      <c r="FL499" s="25"/>
      <c r="FM499" s="25"/>
      <c r="FN499" s="25"/>
      <c r="FO499" s="25"/>
      <c r="FP499" s="25"/>
      <c r="FQ499" s="25"/>
      <c r="FR499" s="25"/>
      <c r="FS499" s="25"/>
      <c r="FT499" s="25"/>
      <c r="FU499" s="25"/>
      <c r="FV499" s="25"/>
      <c r="FW499" s="25"/>
      <c r="FX499" s="25"/>
      <c r="FY499" s="25"/>
      <c r="FZ499" s="25"/>
      <c r="GA499" s="25"/>
      <c r="GB499" s="25"/>
      <c r="GC499" s="25"/>
      <c r="GD499" s="25"/>
      <c r="GE499" s="25"/>
      <c r="GF499" s="25"/>
      <c r="GG499" s="25"/>
      <c r="GH499" s="25"/>
      <c r="GI499" s="25"/>
      <c r="GJ499" s="25"/>
      <c r="GK499" s="25"/>
      <c r="GL499" s="25"/>
      <c r="GM499" s="25"/>
      <c r="GN499" s="25"/>
      <c r="GO499" s="25"/>
      <c r="GP499" s="25"/>
      <c r="GQ499" s="25"/>
      <c r="GR499" s="25"/>
      <c r="GS499" s="25"/>
    </row>
    <row r="500">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c r="CC500" s="25"/>
      <c r="CD500" s="25"/>
      <c r="CE500" s="25"/>
      <c r="CF500" s="25"/>
      <c r="CG500" s="25"/>
      <c r="CH500" s="25"/>
      <c r="CI500" s="25"/>
      <c r="CJ500" s="25"/>
      <c r="CK500" s="25"/>
      <c r="CL500" s="25"/>
      <c r="CM500" s="25"/>
      <c r="CN500" s="25"/>
      <c r="CO500" s="25"/>
      <c r="CP500" s="25"/>
      <c r="CQ500" s="25"/>
      <c r="CR500" s="25"/>
      <c r="CS500" s="25"/>
      <c r="CT500" s="25"/>
      <c r="CU500" s="25"/>
      <c r="CV500" s="25"/>
      <c r="CW500" s="25"/>
      <c r="CX500" s="25"/>
      <c r="CY500" s="25"/>
      <c r="EW500" s="25"/>
      <c r="EX500" s="25"/>
      <c r="EY500" s="25"/>
      <c r="EZ500" s="25"/>
      <c r="FA500" s="25"/>
      <c r="FB500" s="25"/>
      <c r="FC500" s="25"/>
      <c r="FD500" s="25"/>
      <c r="FE500" s="25"/>
      <c r="FF500" s="25"/>
      <c r="FG500" s="25"/>
      <c r="FH500" s="25"/>
      <c r="FI500" s="25"/>
      <c r="FJ500" s="25"/>
      <c r="FK500" s="25"/>
      <c r="FL500" s="25"/>
      <c r="FM500" s="25"/>
      <c r="FN500" s="25"/>
      <c r="FO500" s="25"/>
      <c r="FP500" s="25"/>
      <c r="FQ500" s="25"/>
      <c r="FR500" s="25"/>
      <c r="FS500" s="25"/>
      <c r="FT500" s="25"/>
      <c r="FU500" s="25"/>
      <c r="FV500" s="25"/>
      <c r="FW500" s="25"/>
      <c r="FX500" s="25"/>
      <c r="FY500" s="25"/>
      <c r="FZ500" s="25"/>
      <c r="GA500" s="25"/>
      <c r="GB500" s="25"/>
      <c r="GC500" s="25"/>
      <c r="GD500" s="25"/>
      <c r="GE500" s="25"/>
      <c r="GF500" s="25"/>
      <c r="GG500" s="25"/>
      <c r="GH500" s="25"/>
      <c r="GI500" s="25"/>
      <c r="GJ500" s="25"/>
      <c r="GK500" s="25"/>
      <c r="GL500" s="25"/>
      <c r="GM500" s="25"/>
      <c r="GN500" s="25"/>
      <c r="GO500" s="25"/>
      <c r="GP500" s="25"/>
      <c r="GQ500" s="25"/>
      <c r="GR500" s="25"/>
      <c r="GS500" s="25"/>
    </row>
    <row r="501">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c r="CC501" s="25"/>
      <c r="CD501" s="25"/>
      <c r="CE501" s="25"/>
      <c r="CF501" s="25"/>
      <c r="CG501" s="25"/>
      <c r="CH501" s="25"/>
      <c r="CI501" s="25"/>
      <c r="CJ501" s="25"/>
      <c r="CK501" s="25"/>
      <c r="CL501" s="25"/>
      <c r="CM501" s="25"/>
      <c r="CN501" s="25"/>
      <c r="CO501" s="25"/>
      <c r="CP501" s="25"/>
      <c r="CQ501" s="25"/>
      <c r="CR501" s="25"/>
      <c r="CS501" s="25"/>
      <c r="CT501" s="25"/>
      <c r="CU501" s="25"/>
      <c r="CV501" s="25"/>
      <c r="CW501" s="25"/>
      <c r="CX501" s="25"/>
      <c r="CY501" s="25"/>
      <c r="EW501" s="25"/>
      <c r="EX501" s="25"/>
      <c r="EY501" s="25"/>
      <c r="EZ501" s="25"/>
      <c r="FA501" s="25"/>
      <c r="FB501" s="25"/>
      <c r="FC501" s="25"/>
      <c r="FD501" s="25"/>
      <c r="FE501" s="25"/>
      <c r="FF501" s="25"/>
      <c r="FG501" s="25"/>
      <c r="FH501" s="25"/>
      <c r="FI501" s="25"/>
      <c r="FJ501" s="25"/>
      <c r="FK501" s="25"/>
      <c r="FL501" s="25"/>
      <c r="FM501" s="25"/>
      <c r="FN501" s="25"/>
      <c r="FO501" s="25"/>
      <c r="FP501" s="25"/>
      <c r="FQ501" s="25"/>
      <c r="FR501" s="25"/>
      <c r="FS501" s="25"/>
      <c r="FT501" s="25"/>
      <c r="FU501" s="25"/>
      <c r="FV501" s="25"/>
      <c r="FW501" s="25"/>
      <c r="FX501" s="25"/>
      <c r="FY501" s="25"/>
      <c r="FZ501" s="25"/>
      <c r="GA501" s="25"/>
      <c r="GB501" s="25"/>
      <c r="GC501" s="25"/>
      <c r="GD501" s="25"/>
      <c r="GE501" s="25"/>
      <c r="GF501" s="25"/>
      <c r="GG501" s="25"/>
      <c r="GH501" s="25"/>
      <c r="GI501" s="25"/>
      <c r="GJ501" s="25"/>
      <c r="GK501" s="25"/>
      <c r="GL501" s="25"/>
      <c r="GM501" s="25"/>
      <c r="GN501" s="25"/>
      <c r="GO501" s="25"/>
      <c r="GP501" s="25"/>
      <c r="GQ501" s="25"/>
      <c r="GR501" s="25"/>
      <c r="GS501" s="25"/>
    </row>
    <row r="502">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c r="CC502" s="25"/>
      <c r="CD502" s="25"/>
      <c r="CE502" s="25"/>
      <c r="CF502" s="25"/>
      <c r="CG502" s="25"/>
      <c r="CH502" s="25"/>
      <c r="CI502" s="25"/>
      <c r="CJ502" s="25"/>
      <c r="CK502" s="25"/>
      <c r="CL502" s="25"/>
      <c r="CM502" s="25"/>
      <c r="CN502" s="25"/>
      <c r="CO502" s="25"/>
      <c r="CP502" s="25"/>
      <c r="CQ502" s="25"/>
      <c r="CR502" s="25"/>
      <c r="CS502" s="25"/>
      <c r="CT502" s="25"/>
      <c r="CU502" s="25"/>
      <c r="CV502" s="25"/>
      <c r="CW502" s="25"/>
      <c r="CX502" s="25"/>
      <c r="CY502" s="25"/>
      <c r="EW502" s="25"/>
      <c r="EX502" s="25"/>
      <c r="EY502" s="25"/>
      <c r="EZ502" s="25"/>
      <c r="FA502" s="25"/>
      <c r="FB502" s="25"/>
      <c r="FC502" s="25"/>
      <c r="FD502" s="25"/>
      <c r="FE502" s="25"/>
      <c r="FF502" s="25"/>
      <c r="FG502" s="25"/>
      <c r="FH502" s="25"/>
      <c r="FI502" s="25"/>
      <c r="FJ502" s="25"/>
      <c r="FK502" s="25"/>
      <c r="FL502" s="25"/>
      <c r="FM502" s="25"/>
      <c r="FN502" s="25"/>
      <c r="FO502" s="25"/>
      <c r="FP502" s="25"/>
      <c r="FQ502" s="25"/>
      <c r="FR502" s="25"/>
      <c r="FS502" s="25"/>
      <c r="FT502" s="25"/>
      <c r="FU502" s="25"/>
      <c r="FV502" s="25"/>
      <c r="FW502" s="25"/>
      <c r="FX502" s="25"/>
      <c r="FY502" s="25"/>
      <c r="FZ502" s="25"/>
      <c r="GA502" s="25"/>
      <c r="GB502" s="25"/>
      <c r="GC502" s="25"/>
      <c r="GD502" s="25"/>
      <c r="GE502" s="25"/>
      <c r="GF502" s="25"/>
      <c r="GG502" s="25"/>
      <c r="GH502" s="25"/>
      <c r="GI502" s="25"/>
      <c r="GJ502" s="25"/>
      <c r="GK502" s="25"/>
      <c r="GL502" s="25"/>
      <c r="GM502" s="25"/>
      <c r="GN502" s="25"/>
      <c r="GO502" s="25"/>
      <c r="GP502" s="25"/>
      <c r="GQ502" s="25"/>
      <c r="GR502" s="25"/>
      <c r="GS502" s="25"/>
    </row>
    <row r="503">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c r="CC503" s="25"/>
      <c r="CD503" s="25"/>
      <c r="CE503" s="25"/>
      <c r="CF503" s="25"/>
      <c r="CG503" s="25"/>
      <c r="CH503" s="25"/>
      <c r="CI503" s="25"/>
      <c r="CJ503" s="25"/>
      <c r="CK503" s="25"/>
      <c r="CL503" s="25"/>
      <c r="CM503" s="25"/>
      <c r="CN503" s="25"/>
      <c r="CO503" s="25"/>
      <c r="CP503" s="25"/>
      <c r="CQ503" s="25"/>
      <c r="CR503" s="25"/>
      <c r="CS503" s="25"/>
      <c r="CT503" s="25"/>
      <c r="CU503" s="25"/>
      <c r="CV503" s="25"/>
      <c r="CW503" s="25"/>
      <c r="CX503" s="25"/>
      <c r="CY503" s="25"/>
      <c r="EW503" s="25"/>
      <c r="EX503" s="25"/>
      <c r="EY503" s="25"/>
      <c r="EZ503" s="25"/>
      <c r="FA503" s="25"/>
      <c r="FB503" s="25"/>
      <c r="FC503" s="25"/>
      <c r="FD503" s="25"/>
      <c r="FE503" s="25"/>
      <c r="FF503" s="25"/>
      <c r="FG503" s="25"/>
      <c r="FH503" s="25"/>
      <c r="FI503" s="25"/>
      <c r="FJ503" s="25"/>
      <c r="FK503" s="25"/>
      <c r="FL503" s="25"/>
      <c r="FM503" s="25"/>
      <c r="FN503" s="25"/>
      <c r="FO503" s="25"/>
      <c r="FP503" s="25"/>
      <c r="FQ503" s="25"/>
      <c r="FR503" s="25"/>
      <c r="FS503" s="25"/>
      <c r="FT503" s="25"/>
      <c r="FU503" s="25"/>
      <c r="FV503" s="25"/>
      <c r="FW503" s="25"/>
      <c r="FX503" s="25"/>
      <c r="FY503" s="25"/>
      <c r="FZ503" s="25"/>
      <c r="GA503" s="25"/>
      <c r="GB503" s="25"/>
      <c r="GC503" s="25"/>
      <c r="GD503" s="25"/>
      <c r="GE503" s="25"/>
      <c r="GF503" s="25"/>
      <c r="GG503" s="25"/>
      <c r="GH503" s="25"/>
      <c r="GI503" s="25"/>
      <c r="GJ503" s="25"/>
      <c r="GK503" s="25"/>
      <c r="GL503" s="25"/>
      <c r="GM503" s="25"/>
      <c r="GN503" s="25"/>
      <c r="GO503" s="25"/>
      <c r="GP503" s="25"/>
      <c r="GQ503" s="25"/>
      <c r="GR503" s="25"/>
      <c r="GS503" s="25"/>
    </row>
    <row r="504">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c r="CT504" s="25"/>
      <c r="CU504" s="25"/>
      <c r="CV504" s="25"/>
      <c r="CW504" s="25"/>
      <c r="CX504" s="25"/>
      <c r="CY504" s="25"/>
      <c r="EW504" s="25"/>
      <c r="EX504" s="25"/>
      <c r="EY504" s="25"/>
      <c r="EZ504" s="25"/>
      <c r="FA504" s="25"/>
      <c r="FB504" s="25"/>
      <c r="FC504" s="25"/>
      <c r="FD504" s="25"/>
      <c r="FE504" s="25"/>
      <c r="FF504" s="25"/>
      <c r="FG504" s="25"/>
      <c r="FH504" s="25"/>
      <c r="FI504" s="25"/>
      <c r="FJ504" s="25"/>
      <c r="FK504" s="25"/>
      <c r="FL504" s="25"/>
      <c r="FM504" s="25"/>
      <c r="FN504" s="25"/>
      <c r="FO504" s="25"/>
      <c r="FP504" s="25"/>
      <c r="FQ504" s="25"/>
      <c r="FR504" s="25"/>
      <c r="FS504" s="25"/>
      <c r="FT504" s="25"/>
      <c r="FU504" s="25"/>
      <c r="FV504" s="25"/>
      <c r="FW504" s="25"/>
      <c r="FX504" s="25"/>
      <c r="FY504" s="25"/>
      <c r="FZ504" s="25"/>
      <c r="GA504" s="25"/>
      <c r="GB504" s="25"/>
      <c r="GC504" s="25"/>
      <c r="GD504" s="25"/>
      <c r="GE504" s="25"/>
      <c r="GF504" s="25"/>
      <c r="GG504" s="25"/>
      <c r="GH504" s="25"/>
      <c r="GI504" s="25"/>
      <c r="GJ504" s="25"/>
      <c r="GK504" s="25"/>
      <c r="GL504" s="25"/>
      <c r="GM504" s="25"/>
      <c r="GN504" s="25"/>
      <c r="GO504" s="25"/>
      <c r="GP504" s="25"/>
      <c r="GQ504" s="25"/>
      <c r="GR504" s="25"/>
      <c r="GS504" s="25"/>
    </row>
    <row r="50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c r="CC505" s="25"/>
      <c r="CD505" s="25"/>
      <c r="CE505" s="25"/>
      <c r="CF505" s="25"/>
      <c r="CG505" s="25"/>
      <c r="CH505" s="25"/>
      <c r="CI505" s="25"/>
      <c r="CJ505" s="25"/>
      <c r="CK505" s="25"/>
      <c r="CL505" s="25"/>
      <c r="CM505" s="25"/>
      <c r="CN505" s="25"/>
      <c r="CO505" s="25"/>
      <c r="CP505" s="25"/>
      <c r="CQ505" s="25"/>
      <c r="CR505" s="25"/>
      <c r="CS505" s="25"/>
      <c r="CT505" s="25"/>
      <c r="CU505" s="25"/>
      <c r="CV505" s="25"/>
      <c r="CW505" s="25"/>
      <c r="CX505" s="25"/>
      <c r="CY505" s="25"/>
      <c r="EW505" s="25"/>
      <c r="EX505" s="25"/>
      <c r="EY505" s="25"/>
      <c r="EZ505" s="25"/>
      <c r="FA505" s="25"/>
      <c r="FB505" s="25"/>
      <c r="FC505" s="25"/>
      <c r="FD505" s="25"/>
      <c r="FE505" s="25"/>
      <c r="FF505" s="25"/>
      <c r="FG505" s="25"/>
      <c r="FH505" s="25"/>
      <c r="FI505" s="25"/>
      <c r="FJ505" s="25"/>
      <c r="FK505" s="25"/>
      <c r="FL505" s="25"/>
      <c r="FM505" s="25"/>
      <c r="FN505" s="25"/>
      <c r="FO505" s="25"/>
      <c r="FP505" s="25"/>
      <c r="FQ505" s="25"/>
      <c r="FR505" s="25"/>
      <c r="FS505" s="25"/>
      <c r="FT505" s="25"/>
      <c r="FU505" s="25"/>
      <c r="FV505" s="25"/>
      <c r="FW505" s="25"/>
      <c r="FX505" s="25"/>
      <c r="FY505" s="25"/>
      <c r="FZ505" s="25"/>
      <c r="GA505" s="25"/>
      <c r="GB505" s="25"/>
      <c r="GC505" s="25"/>
      <c r="GD505" s="25"/>
      <c r="GE505" s="25"/>
      <c r="GF505" s="25"/>
      <c r="GG505" s="25"/>
      <c r="GH505" s="25"/>
      <c r="GI505" s="25"/>
      <c r="GJ505" s="25"/>
      <c r="GK505" s="25"/>
      <c r="GL505" s="25"/>
      <c r="GM505" s="25"/>
      <c r="GN505" s="25"/>
      <c r="GO505" s="25"/>
      <c r="GP505" s="25"/>
      <c r="GQ505" s="25"/>
      <c r="GR505" s="25"/>
      <c r="GS505" s="25"/>
    </row>
    <row r="506">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c r="CC506" s="25"/>
      <c r="CD506" s="25"/>
      <c r="CE506" s="25"/>
      <c r="CF506" s="25"/>
      <c r="CG506" s="25"/>
      <c r="CH506" s="25"/>
      <c r="CI506" s="25"/>
      <c r="CJ506" s="25"/>
      <c r="CK506" s="25"/>
      <c r="CL506" s="25"/>
      <c r="CM506" s="25"/>
      <c r="CN506" s="25"/>
      <c r="CO506" s="25"/>
      <c r="CP506" s="25"/>
      <c r="CQ506" s="25"/>
      <c r="CR506" s="25"/>
      <c r="CS506" s="25"/>
      <c r="CT506" s="25"/>
      <c r="CU506" s="25"/>
      <c r="CV506" s="25"/>
      <c r="CW506" s="25"/>
      <c r="CX506" s="25"/>
      <c r="CY506" s="25"/>
      <c r="EW506" s="25"/>
      <c r="EX506" s="25"/>
      <c r="EY506" s="25"/>
      <c r="EZ506" s="25"/>
      <c r="FA506" s="25"/>
      <c r="FB506" s="25"/>
      <c r="FC506" s="25"/>
      <c r="FD506" s="25"/>
      <c r="FE506" s="25"/>
      <c r="FF506" s="25"/>
      <c r="FG506" s="25"/>
      <c r="FH506" s="25"/>
      <c r="FI506" s="25"/>
      <c r="FJ506" s="25"/>
      <c r="FK506" s="25"/>
      <c r="FL506" s="25"/>
      <c r="FM506" s="25"/>
      <c r="FN506" s="25"/>
      <c r="FO506" s="25"/>
      <c r="FP506" s="25"/>
      <c r="FQ506" s="25"/>
      <c r="FR506" s="25"/>
      <c r="FS506" s="25"/>
      <c r="FT506" s="25"/>
      <c r="FU506" s="25"/>
      <c r="FV506" s="25"/>
      <c r="FW506" s="25"/>
      <c r="FX506" s="25"/>
      <c r="FY506" s="25"/>
      <c r="FZ506" s="25"/>
      <c r="GA506" s="25"/>
      <c r="GB506" s="25"/>
      <c r="GC506" s="25"/>
      <c r="GD506" s="25"/>
      <c r="GE506" s="25"/>
      <c r="GF506" s="25"/>
      <c r="GG506" s="25"/>
      <c r="GH506" s="25"/>
      <c r="GI506" s="25"/>
      <c r="GJ506" s="25"/>
      <c r="GK506" s="25"/>
      <c r="GL506" s="25"/>
      <c r="GM506" s="25"/>
      <c r="GN506" s="25"/>
      <c r="GO506" s="25"/>
      <c r="GP506" s="25"/>
      <c r="GQ506" s="25"/>
      <c r="GR506" s="25"/>
      <c r="GS506" s="25"/>
    </row>
    <row r="507">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c r="CC507" s="25"/>
      <c r="CD507" s="25"/>
      <c r="CE507" s="25"/>
      <c r="CF507" s="25"/>
      <c r="CG507" s="25"/>
      <c r="CH507" s="25"/>
      <c r="CI507" s="25"/>
      <c r="CJ507" s="25"/>
      <c r="CK507" s="25"/>
      <c r="CL507" s="25"/>
      <c r="CM507" s="25"/>
      <c r="CN507" s="25"/>
      <c r="CO507" s="25"/>
      <c r="CP507" s="25"/>
      <c r="CQ507" s="25"/>
      <c r="CR507" s="25"/>
      <c r="CS507" s="25"/>
      <c r="CT507" s="25"/>
      <c r="CU507" s="25"/>
      <c r="CV507" s="25"/>
      <c r="CW507" s="25"/>
      <c r="CX507" s="25"/>
      <c r="CY507" s="25"/>
      <c r="EW507" s="25"/>
      <c r="EX507" s="25"/>
      <c r="EY507" s="25"/>
      <c r="EZ507" s="25"/>
      <c r="FA507" s="25"/>
      <c r="FB507" s="25"/>
      <c r="FC507" s="25"/>
      <c r="FD507" s="25"/>
      <c r="FE507" s="25"/>
      <c r="FF507" s="25"/>
      <c r="FG507" s="25"/>
      <c r="FH507" s="25"/>
      <c r="FI507" s="25"/>
      <c r="FJ507" s="25"/>
      <c r="FK507" s="25"/>
      <c r="FL507" s="25"/>
      <c r="FM507" s="25"/>
      <c r="FN507" s="25"/>
      <c r="FO507" s="25"/>
      <c r="FP507" s="25"/>
      <c r="FQ507" s="25"/>
      <c r="FR507" s="25"/>
      <c r="FS507" s="25"/>
      <c r="FT507" s="25"/>
      <c r="FU507" s="25"/>
      <c r="FV507" s="25"/>
      <c r="FW507" s="25"/>
      <c r="FX507" s="25"/>
      <c r="FY507" s="25"/>
      <c r="FZ507" s="25"/>
      <c r="GA507" s="25"/>
      <c r="GB507" s="25"/>
      <c r="GC507" s="25"/>
      <c r="GD507" s="25"/>
      <c r="GE507" s="25"/>
      <c r="GF507" s="25"/>
      <c r="GG507" s="25"/>
      <c r="GH507" s="25"/>
      <c r="GI507" s="25"/>
      <c r="GJ507" s="25"/>
      <c r="GK507" s="25"/>
      <c r="GL507" s="25"/>
      <c r="GM507" s="25"/>
      <c r="GN507" s="25"/>
      <c r="GO507" s="25"/>
      <c r="GP507" s="25"/>
      <c r="GQ507" s="25"/>
      <c r="GR507" s="25"/>
      <c r="GS507" s="25"/>
    </row>
    <row r="508">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c r="CC508" s="25"/>
      <c r="CD508" s="25"/>
      <c r="CE508" s="25"/>
      <c r="CF508" s="25"/>
      <c r="CG508" s="25"/>
      <c r="CH508" s="25"/>
      <c r="CI508" s="25"/>
      <c r="CJ508" s="25"/>
      <c r="CK508" s="25"/>
      <c r="CL508" s="25"/>
      <c r="CM508" s="25"/>
      <c r="CN508" s="25"/>
      <c r="CO508" s="25"/>
      <c r="CP508" s="25"/>
      <c r="CQ508" s="25"/>
      <c r="CR508" s="25"/>
      <c r="CS508" s="25"/>
      <c r="CT508" s="25"/>
      <c r="CU508" s="25"/>
      <c r="CV508" s="25"/>
      <c r="CW508" s="25"/>
      <c r="CX508" s="25"/>
      <c r="CY508" s="25"/>
      <c r="EW508" s="25"/>
      <c r="EX508" s="25"/>
      <c r="EY508" s="25"/>
      <c r="EZ508" s="25"/>
      <c r="FA508" s="25"/>
      <c r="FB508" s="25"/>
      <c r="FC508" s="25"/>
      <c r="FD508" s="25"/>
      <c r="FE508" s="25"/>
      <c r="FF508" s="25"/>
      <c r="FG508" s="25"/>
      <c r="FH508" s="25"/>
      <c r="FI508" s="25"/>
      <c r="FJ508" s="25"/>
      <c r="FK508" s="25"/>
      <c r="FL508" s="25"/>
      <c r="FM508" s="25"/>
      <c r="FN508" s="25"/>
      <c r="FO508" s="25"/>
      <c r="FP508" s="25"/>
      <c r="FQ508" s="25"/>
      <c r="FR508" s="25"/>
      <c r="FS508" s="25"/>
      <c r="FT508" s="25"/>
      <c r="FU508" s="25"/>
      <c r="FV508" s="25"/>
      <c r="FW508" s="25"/>
      <c r="FX508" s="25"/>
      <c r="FY508" s="25"/>
      <c r="FZ508" s="25"/>
      <c r="GA508" s="25"/>
      <c r="GB508" s="25"/>
      <c r="GC508" s="25"/>
      <c r="GD508" s="25"/>
      <c r="GE508" s="25"/>
      <c r="GF508" s="25"/>
      <c r="GG508" s="25"/>
      <c r="GH508" s="25"/>
      <c r="GI508" s="25"/>
      <c r="GJ508" s="25"/>
      <c r="GK508" s="25"/>
      <c r="GL508" s="25"/>
      <c r="GM508" s="25"/>
      <c r="GN508" s="25"/>
      <c r="GO508" s="25"/>
      <c r="GP508" s="25"/>
      <c r="GQ508" s="25"/>
      <c r="GR508" s="25"/>
      <c r="GS508" s="25"/>
    </row>
    <row r="509">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c r="CC509" s="25"/>
      <c r="CD509" s="25"/>
      <c r="CE509" s="25"/>
      <c r="CF509" s="25"/>
      <c r="CG509" s="25"/>
      <c r="CH509" s="25"/>
      <c r="CI509" s="25"/>
      <c r="CJ509" s="25"/>
      <c r="CK509" s="25"/>
      <c r="CL509" s="25"/>
      <c r="CM509" s="25"/>
      <c r="CN509" s="25"/>
      <c r="CO509" s="25"/>
      <c r="CP509" s="25"/>
      <c r="CQ509" s="25"/>
      <c r="CR509" s="25"/>
      <c r="CS509" s="25"/>
      <c r="CT509" s="25"/>
      <c r="CU509" s="25"/>
      <c r="CV509" s="25"/>
      <c r="CW509" s="25"/>
      <c r="CX509" s="25"/>
      <c r="CY509" s="25"/>
      <c r="EW509" s="25"/>
      <c r="EX509" s="25"/>
      <c r="EY509" s="25"/>
      <c r="EZ509" s="25"/>
      <c r="FA509" s="25"/>
      <c r="FB509" s="25"/>
      <c r="FC509" s="25"/>
      <c r="FD509" s="25"/>
      <c r="FE509" s="25"/>
      <c r="FF509" s="25"/>
      <c r="FG509" s="25"/>
      <c r="FH509" s="25"/>
      <c r="FI509" s="25"/>
      <c r="FJ509" s="25"/>
      <c r="FK509" s="25"/>
      <c r="FL509" s="25"/>
      <c r="FM509" s="25"/>
      <c r="FN509" s="25"/>
      <c r="FO509" s="25"/>
      <c r="FP509" s="25"/>
      <c r="FQ509" s="25"/>
      <c r="FR509" s="25"/>
      <c r="FS509" s="25"/>
      <c r="FT509" s="25"/>
      <c r="FU509" s="25"/>
      <c r="FV509" s="25"/>
      <c r="FW509" s="25"/>
      <c r="FX509" s="25"/>
      <c r="FY509" s="25"/>
      <c r="FZ509" s="25"/>
      <c r="GA509" s="25"/>
      <c r="GB509" s="25"/>
      <c r="GC509" s="25"/>
      <c r="GD509" s="25"/>
      <c r="GE509" s="25"/>
      <c r="GF509" s="25"/>
      <c r="GG509" s="25"/>
      <c r="GH509" s="25"/>
      <c r="GI509" s="25"/>
      <c r="GJ509" s="25"/>
      <c r="GK509" s="25"/>
      <c r="GL509" s="25"/>
      <c r="GM509" s="25"/>
      <c r="GN509" s="25"/>
      <c r="GO509" s="25"/>
      <c r="GP509" s="25"/>
      <c r="GQ509" s="25"/>
      <c r="GR509" s="25"/>
      <c r="GS509" s="25"/>
    </row>
    <row r="510">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c r="CC510" s="25"/>
      <c r="CD510" s="25"/>
      <c r="CE510" s="25"/>
      <c r="CF510" s="25"/>
      <c r="CG510" s="25"/>
      <c r="CH510" s="25"/>
      <c r="CI510" s="25"/>
      <c r="CJ510" s="25"/>
      <c r="CK510" s="25"/>
      <c r="CL510" s="25"/>
      <c r="CM510" s="25"/>
      <c r="CN510" s="25"/>
      <c r="CO510" s="25"/>
      <c r="CP510" s="25"/>
      <c r="CQ510" s="25"/>
      <c r="CR510" s="25"/>
      <c r="CS510" s="25"/>
      <c r="CT510" s="25"/>
      <c r="CU510" s="25"/>
      <c r="CV510" s="25"/>
      <c r="CW510" s="25"/>
      <c r="CX510" s="25"/>
      <c r="CY510" s="25"/>
      <c r="EW510" s="25"/>
      <c r="EX510" s="25"/>
      <c r="EY510" s="25"/>
      <c r="EZ510" s="25"/>
      <c r="FA510" s="25"/>
      <c r="FB510" s="25"/>
      <c r="FC510" s="25"/>
      <c r="FD510" s="25"/>
      <c r="FE510" s="25"/>
      <c r="FF510" s="25"/>
      <c r="FG510" s="25"/>
      <c r="FH510" s="25"/>
      <c r="FI510" s="25"/>
      <c r="FJ510" s="25"/>
      <c r="FK510" s="25"/>
      <c r="FL510" s="25"/>
      <c r="FM510" s="25"/>
      <c r="FN510" s="25"/>
      <c r="FO510" s="25"/>
      <c r="FP510" s="25"/>
      <c r="FQ510" s="25"/>
      <c r="FR510" s="25"/>
      <c r="FS510" s="25"/>
      <c r="FT510" s="25"/>
      <c r="FU510" s="25"/>
      <c r="FV510" s="25"/>
      <c r="FW510" s="25"/>
      <c r="FX510" s="25"/>
      <c r="FY510" s="25"/>
      <c r="FZ510" s="25"/>
      <c r="GA510" s="25"/>
      <c r="GB510" s="25"/>
      <c r="GC510" s="25"/>
      <c r="GD510" s="25"/>
      <c r="GE510" s="25"/>
      <c r="GF510" s="25"/>
      <c r="GG510" s="25"/>
      <c r="GH510" s="25"/>
      <c r="GI510" s="25"/>
      <c r="GJ510" s="25"/>
      <c r="GK510" s="25"/>
      <c r="GL510" s="25"/>
      <c r="GM510" s="25"/>
      <c r="GN510" s="25"/>
      <c r="GO510" s="25"/>
      <c r="GP510" s="25"/>
      <c r="GQ510" s="25"/>
      <c r="GR510" s="25"/>
      <c r="GS510" s="25"/>
    </row>
    <row r="511">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c r="CC511" s="25"/>
      <c r="CD511" s="25"/>
      <c r="CE511" s="25"/>
      <c r="CF511" s="25"/>
      <c r="CG511" s="25"/>
      <c r="CH511" s="25"/>
      <c r="CI511" s="25"/>
      <c r="CJ511" s="25"/>
      <c r="CK511" s="25"/>
      <c r="CL511" s="25"/>
      <c r="CM511" s="25"/>
      <c r="CN511" s="25"/>
      <c r="CO511" s="25"/>
      <c r="CP511" s="25"/>
      <c r="CQ511" s="25"/>
      <c r="CR511" s="25"/>
      <c r="CS511" s="25"/>
      <c r="CT511" s="25"/>
      <c r="CU511" s="25"/>
      <c r="CV511" s="25"/>
      <c r="CW511" s="25"/>
      <c r="CX511" s="25"/>
      <c r="CY511" s="25"/>
      <c r="EW511" s="25"/>
      <c r="EX511" s="25"/>
      <c r="EY511" s="25"/>
      <c r="EZ511" s="25"/>
      <c r="FA511" s="25"/>
      <c r="FB511" s="25"/>
      <c r="FC511" s="25"/>
      <c r="FD511" s="25"/>
      <c r="FE511" s="25"/>
      <c r="FF511" s="25"/>
      <c r="FG511" s="25"/>
      <c r="FH511" s="25"/>
      <c r="FI511" s="25"/>
      <c r="FJ511" s="25"/>
      <c r="FK511" s="25"/>
      <c r="FL511" s="25"/>
      <c r="FM511" s="25"/>
      <c r="FN511" s="25"/>
      <c r="FO511" s="25"/>
      <c r="FP511" s="25"/>
      <c r="FQ511" s="25"/>
      <c r="FR511" s="25"/>
      <c r="FS511" s="25"/>
      <c r="FT511" s="25"/>
      <c r="FU511" s="25"/>
      <c r="FV511" s="25"/>
      <c r="FW511" s="25"/>
      <c r="FX511" s="25"/>
      <c r="FY511" s="25"/>
      <c r="FZ511" s="25"/>
      <c r="GA511" s="25"/>
      <c r="GB511" s="25"/>
      <c r="GC511" s="25"/>
      <c r="GD511" s="25"/>
      <c r="GE511" s="25"/>
      <c r="GF511" s="25"/>
      <c r="GG511" s="25"/>
      <c r="GH511" s="25"/>
      <c r="GI511" s="25"/>
      <c r="GJ511" s="25"/>
      <c r="GK511" s="25"/>
      <c r="GL511" s="25"/>
      <c r="GM511" s="25"/>
      <c r="GN511" s="25"/>
      <c r="GO511" s="25"/>
      <c r="GP511" s="25"/>
      <c r="GQ511" s="25"/>
      <c r="GR511" s="25"/>
      <c r="GS511" s="25"/>
    </row>
    <row r="512">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c r="CC512" s="25"/>
      <c r="CD512" s="25"/>
      <c r="CE512" s="25"/>
      <c r="CF512" s="25"/>
      <c r="CG512" s="25"/>
      <c r="CH512" s="25"/>
      <c r="CI512" s="25"/>
      <c r="CJ512" s="25"/>
      <c r="CK512" s="25"/>
      <c r="CL512" s="25"/>
      <c r="CM512" s="25"/>
      <c r="CN512" s="25"/>
      <c r="CO512" s="25"/>
      <c r="CP512" s="25"/>
      <c r="CQ512" s="25"/>
      <c r="CR512" s="25"/>
      <c r="CS512" s="25"/>
      <c r="CT512" s="25"/>
      <c r="CU512" s="25"/>
      <c r="CV512" s="25"/>
      <c r="CW512" s="25"/>
      <c r="CX512" s="25"/>
      <c r="CY512" s="25"/>
      <c r="EW512" s="25"/>
      <c r="EX512" s="25"/>
      <c r="EY512" s="25"/>
      <c r="EZ512" s="25"/>
      <c r="FA512" s="25"/>
      <c r="FB512" s="25"/>
      <c r="FC512" s="25"/>
      <c r="FD512" s="25"/>
      <c r="FE512" s="25"/>
      <c r="FF512" s="25"/>
      <c r="FG512" s="25"/>
      <c r="FH512" s="25"/>
      <c r="FI512" s="25"/>
      <c r="FJ512" s="25"/>
      <c r="FK512" s="25"/>
      <c r="FL512" s="25"/>
      <c r="FM512" s="25"/>
      <c r="FN512" s="25"/>
      <c r="FO512" s="25"/>
      <c r="FP512" s="25"/>
      <c r="FQ512" s="25"/>
      <c r="FR512" s="25"/>
      <c r="FS512" s="25"/>
      <c r="FT512" s="25"/>
      <c r="FU512" s="25"/>
      <c r="FV512" s="25"/>
      <c r="FW512" s="25"/>
      <c r="FX512" s="25"/>
      <c r="FY512" s="25"/>
      <c r="FZ512" s="25"/>
      <c r="GA512" s="25"/>
      <c r="GB512" s="25"/>
      <c r="GC512" s="25"/>
      <c r="GD512" s="25"/>
      <c r="GE512" s="25"/>
      <c r="GF512" s="25"/>
      <c r="GG512" s="25"/>
      <c r="GH512" s="25"/>
      <c r="GI512" s="25"/>
      <c r="GJ512" s="25"/>
      <c r="GK512" s="25"/>
      <c r="GL512" s="25"/>
      <c r="GM512" s="25"/>
      <c r="GN512" s="25"/>
      <c r="GO512" s="25"/>
      <c r="GP512" s="25"/>
      <c r="GQ512" s="25"/>
      <c r="GR512" s="25"/>
      <c r="GS512" s="25"/>
    </row>
    <row r="513">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c r="CC513" s="25"/>
      <c r="CD513" s="25"/>
      <c r="CE513" s="25"/>
      <c r="CF513" s="25"/>
      <c r="CG513" s="25"/>
      <c r="CH513" s="25"/>
      <c r="CI513" s="25"/>
      <c r="CJ513" s="25"/>
      <c r="CK513" s="25"/>
      <c r="CL513" s="25"/>
      <c r="CM513" s="25"/>
      <c r="CN513" s="25"/>
      <c r="CO513" s="25"/>
      <c r="CP513" s="25"/>
      <c r="CQ513" s="25"/>
      <c r="CR513" s="25"/>
      <c r="CS513" s="25"/>
      <c r="CT513" s="25"/>
      <c r="CU513" s="25"/>
      <c r="CV513" s="25"/>
      <c r="CW513" s="25"/>
      <c r="CX513" s="25"/>
      <c r="CY513" s="25"/>
      <c r="EW513" s="25"/>
      <c r="EX513" s="25"/>
      <c r="EY513" s="25"/>
      <c r="EZ513" s="25"/>
      <c r="FA513" s="25"/>
      <c r="FB513" s="25"/>
      <c r="FC513" s="25"/>
      <c r="FD513" s="25"/>
      <c r="FE513" s="25"/>
      <c r="FF513" s="25"/>
      <c r="FG513" s="25"/>
      <c r="FH513" s="25"/>
      <c r="FI513" s="25"/>
      <c r="FJ513" s="25"/>
      <c r="FK513" s="25"/>
      <c r="FL513" s="25"/>
      <c r="FM513" s="25"/>
      <c r="FN513" s="25"/>
      <c r="FO513" s="25"/>
      <c r="FP513" s="25"/>
      <c r="FQ513" s="25"/>
      <c r="FR513" s="25"/>
      <c r="FS513" s="25"/>
      <c r="FT513" s="25"/>
      <c r="FU513" s="25"/>
      <c r="FV513" s="25"/>
      <c r="FW513" s="25"/>
      <c r="FX513" s="25"/>
      <c r="FY513" s="25"/>
      <c r="FZ513" s="25"/>
      <c r="GA513" s="25"/>
      <c r="GB513" s="25"/>
      <c r="GC513" s="25"/>
      <c r="GD513" s="25"/>
      <c r="GE513" s="25"/>
      <c r="GF513" s="25"/>
      <c r="GG513" s="25"/>
      <c r="GH513" s="25"/>
      <c r="GI513" s="25"/>
      <c r="GJ513" s="25"/>
      <c r="GK513" s="25"/>
      <c r="GL513" s="25"/>
      <c r="GM513" s="25"/>
      <c r="GN513" s="25"/>
      <c r="GO513" s="25"/>
      <c r="GP513" s="25"/>
      <c r="GQ513" s="25"/>
      <c r="GR513" s="25"/>
      <c r="GS513" s="25"/>
    </row>
    <row r="514">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c r="CC514" s="25"/>
      <c r="CD514" s="25"/>
      <c r="CE514" s="25"/>
      <c r="CF514" s="25"/>
      <c r="CG514" s="25"/>
      <c r="CH514" s="25"/>
      <c r="CI514" s="25"/>
      <c r="CJ514" s="25"/>
      <c r="CK514" s="25"/>
      <c r="CL514" s="25"/>
      <c r="CM514" s="25"/>
      <c r="CN514" s="25"/>
      <c r="CO514" s="25"/>
      <c r="CP514" s="25"/>
      <c r="CQ514" s="25"/>
      <c r="CR514" s="25"/>
      <c r="CS514" s="25"/>
      <c r="CT514" s="25"/>
      <c r="CU514" s="25"/>
      <c r="CV514" s="25"/>
      <c r="CW514" s="25"/>
      <c r="CX514" s="25"/>
      <c r="CY514" s="25"/>
      <c r="EW514" s="25"/>
      <c r="EX514" s="25"/>
      <c r="EY514" s="25"/>
      <c r="EZ514" s="25"/>
      <c r="FA514" s="25"/>
      <c r="FB514" s="25"/>
      <c r="FC514" s="25"/>
      <c r="FD514" s="25"/>
      <c r="FE514" s="25"/>
      <c r="FF514" s="25"/>
      <c r="FG514" s="25"/>
      <c r="FH514" s="25"/>
      <c r="FI514" s="25"/>
      <c r="FJ514" s="25"/>
      <c r="FK514" s="25"/>
      <c r="FL514" s="25"/>
      <c r="FM514" s="25"/>
      <c r="FN514" s="25"/>
      <c r="FO514" s="25"/>
      <c r="FP514" s="25"/>
      <c r="FQ514" s="25"/>
      <c r="FR514" s="25"/>
      <c r="FS514" s="25"/>
      <c r="FT514" s="25"/>
      <c r="FU514" s="25"/>
      <c r="FV514" s="25"/>
      <c r="FW514" s="25"/>
      <c r="FX514" s="25"/>
      <c r="FY514" s="25"/>
      <c r="FZ514" s="25"/>
      <c r="GA514" s="25"/>
      <c r="GB514" s="25"/>
      <c r="GC514" s="25"/>
      <c r="GD514" s="25"/>
      <c r="GE514" s="25"/>
      <c r="GF514" s="25"/>
      <c r="GG514" s="25"/>
      <c r="GH514" s="25"/>
      <c r="GI514" s="25"/>
      <c r="GJ514" s="25"/>
      <c r="GK514" s="25"/>
      <c r="GL514" s="25"/>
      <c r="GM514" s="25"/>
      <c r="GN514" s="25"/>
      <c r="GO514" s="25"/>
      <c r="GP514" s="25"/>
      <c r="GQ514" s="25"/>
      <c r="GR514" s="25"/>
      <c r="GS514" s="25"/>
    </row>
    <row r="515">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c r="CC515" s="25"/>
      <c r="CD515" s="25"/>
      <c r="CE515" s="25"/>
      <c r="CF515" s="25"/>
      <c r="CG515" s="25"/>
      <c r="CH515" s="25"/>
      <c r="CI515" s="25"/>
      <c r="CJ515" s="25"/>
      <c r="CK515" s="25"/>
      <c r="CL515" s="25"/>
      <c r="CM515" s="25"/>
      <c r="CN515" s="25"/>
      <c r="CO515" s="25"/>
      <c r="CP515" s="25"/>
      <c r="CQ515" s="25"/>
      <c r="CR515" s="25"/>
      <c r="CS515" s="25"/>
      <c r="CT515" s="25"/>
      <c r="CU515" s="25"/>
      <c r="CV515" s="25"/>
      <c r="CW515" s="25"/>
      <c r="CX515" s="25"/>
      <c r="CY515" s="25"/>
      <c r="EW515" s="25"/>
      <c r="EX515" s="25"/>
      <c r="EY515" s="25"/>
      <c r="EZ515" s="25"/>
      <c r="FA515" s="25"/>
      <c r="FB515" s="25"/>
      <c r="FC515" s="25"/>
      <c r="FD515" s="25"/>
      <c r="FE515" s="25"/>
      <c r="FF515" s="25"/>
      <c r="FG515" s="25"/>
      <c r="FH515" s="25"/>
      <c r="FI515" s="25"/>
      <c r="FJ515" s="25"/>
      <c r="FK515" s="25"/>
      <c r="FL515" s="25"/>
      <c r="FM515" s="25"/>
      <c r="FN515" s="25"/>
      <c r="FO515" s="25"/>
      <c r="FP515" s="25"/>
      <c r="FQ515" s="25"/>
      <c r="FR515" s="25"/>
      <c r="FS515" s="25"/>
      <c r="FT515" s="25"/>
      <c r="FU515" s="25"/>
      <c r="FV515" s="25"/>
      <c r="FW515" s="25"/>
      <c r="FX515" s="25"/>
      <c r="FY515" s="25"/>
      <c r="FZ515" s="25"/>
      <c r="GA515" s="25"/>
      <c r="GB515" s="25"/>
      <c r="GC515" s="25"/>
      <c r="GD515" s="25"/>
      <c r="GE515" s="25"/>
      <c r="GF515" s="25"/>
      <c r="GG515" s="25"/>
      <c r="GH515" s="25"/>
      <c r="GI515" s="25"/>
      <c r="GJ515" s="25"/>
      <c r="GK515" s="25"/>
      <c r="GL515" s="25"/>
      <c r="GM515" s="25"/>
      <c r="GN515" s="25"/>
      <c r="GO515" s="25"/>
      <c r="GP515" s="25"/>
      <c r="GQ515" s="25"/>
      <c r="GR515" s="25"/>
      <c r="GS515" s="25"/>
    </row>
    <row r="516">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c r="CC516" s="25"/>
      <c r="CD516" s="25"/>
      <c r="CE516" s="25"/>
      <c r="CF516" s="25"/>
      <c r="CG516" s="25"/>
      <c r="CH516" s="25"/>
      <c r="CI516" s="25"/>
      <c r="CJ516" s="25"/>
      <c r="CK516" s="25"/>
      <c r="CL516" s="25"/>
      <c r="CM516" s="25"/>
      <c r="CN516" s="25"/>
      <c r="CO516" s="25"/>
      <c r="CP516" s="25"/>
      <c r="CQ516" s="25"/>
      <c r="CR516" s="25"/>
      <c r="CS516" s="25"/>
      <c r="CT516" s="25"/>
      <c r="CU516" s="25"/>
      <c r="CV516" s="25"/>
      <c r="CW516" s="25"/>
      <c r="CX516" s="25"/>
      <c r="CY516" s="25"/>
      <c r="EW516" s="25"/>
      <c r="EX516" s="25"/>
      <c r="EY516" s="25"/>
      <c r="EZ516" s="25"/>
      <c r="FA516" s="25"/>
      <c r="FB516" s="25"/>
      <c r="FC516" s="25"/>
      <c r="FD516" s="25"/>
      <c r="FE516" s="25"/>
      <c r="FF516" s="25"/>
      <c r="FG516" s="25"/>
      <c r="FH516" s="25"/>
      <c r="FI516" s="25"/>
      <c r="FJ516" s="25"/>
      <c r="FK516" s="25"/>
      <c r="FL516" s="25"/>
      <c r="FM516" s="25"/>
      <c r="FN516" s="25"/>
      <c r="FO516" s="25"/>
      <c r="FP516" s="25"/>
      <c r="FQ516" s="25"/>
      <c r="FR516" s="25"/>
      <c r="FS516" s="25"/>
      <c r="FT516" s="25"/>
      <c r="FU516" s="25"/>
      <c r="FV516" s="25"/>
      <c r="FW516" s="25"/>
      <c r="FX516" s="25"/>
      <c r="FY516" s="25"/>
      <c r="FZ516" s="25"/>
      <c r="GA516" s="25"/>
      <c r="GB516" s="25"/>
      <c r="GC516" s="25"/>
      <c r="GD516" s="25"/>
      <c r="GE516" s="25"/>
      <c r="GF516" s="25"/>
      <c r="GG516" s="25"/>
      <c r="GH516" s="25"/>
      <c r="GI516" s="25"/>
      <c r="GJ516" s="25"/>
      <c r="GK516" s="25"/>
      <c r="GL516" s="25"/>
      <c r="GM516" s="25"/>
      <c r="GN516" s="25"/>
      <c r="GO516" s="25"/>
      <c r="GP516" s="25"/>
      <c r="GQ516" s="25"/>
      <c r="GR516" s="25"/>
      <c r="GS516" s="25"/>
    </row>
    <row r="517">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c r="CC517" s="25"/>
      <c r="CD517" s="25"/>
      <c r="CE517" s="25"/>
      <c r="CF517" s="25"/>
      <c r="CG517" s="25"/>
      <c r="CH517" s="25"/>
      <c r="CI517" s="25"/>
      <c r="CJ517" s="25"/>
      <c r="CK517" s="25"/>
      <c r="CL517" s="25"/>
      <c r="CM517" s="25"/>
      <c r="CN517" s="25"/>
      <c r="CO517" s="25"/>
      <c r="CP517" s="25"/>
      <c r="CQ517" s="25"/>
      <c r="CR517" s="25"/>
      <c r="CS517" s="25"/>
      <c r="CT517" s="25"/>
      <c r="CU517" s="25"/>
      <c r="CV517" s="25"/>
      <c r="CW517" s="25"/>
      <c r="CX517" s="25"/>
      <c r="CY517" s="25"/>
      <c r="EW517" s="25"/>
      <c r="EX517" s="25"/>
      <c r="EY517" s="25"/>
      <c r="EZ517" s="25"/>
      <c r="FA517" s="25"/>
      <c r="FB517" s="25"/>
      <c r="FC517" s="25"/>
      <c r="FD517" s="25"/>
      <c r="FE517" s="25"/>
      <c r="FF517" s="25"/>
      <c r="FG517" s="25"/>
      <c r="FH517" s="25"/>
      <c r="FI517" s="25"/>
      <c r="FJ517" s="25"/>
      <c r="FK517" s="25"/>
      <c r="FL517" s="25"/>
      <c r="FM517" s="25"/>
      <c r="FN517" s="25"/>
      <c r="FO517" s="25"/>
      <c r="FP517" s="25"/>
      <c r="FQ517" s="25"/>
      <c r="FR517" s="25"/>
      <c r="FS517" s="25"/>
      <c r="FT517" s="25"/>
      <c r="FU517" s="25"/>
      <c r="FV517" s="25"/>
      <c r="FW517" s="25"/>
      <c r="FX517" s="25"/>
      <c r="FY517" s="25"/>
      <c r="FZ517" s="25"/>
      <c r="GA517" s="25"/>
      <c r="GB517" s="25"/>
      <c r="GC517" s="25"/>
      <c r="GD517" s="25"/>
      <c r="GE517" s="25"/>
      <c r="GF517" s="25"/>
      <c r="GG517" s="25"/>
      <c r="GH517" s="25"/>
      <c r="GI517" s="25"/>
      <c r="GJ517" s="25"/>
      <c r="GK517" s="25"/>
      <c r="GL517" s="25"/>
      <c r="GM517" s="25"/>
      <c r="GN517" s="25"/>
      <c r="GO517" s="25"/>
      <c r="GP517" s="25"/>
      <c r="GQ517" s="25"/>
      <c r="GR517" s="25"/>
      <c r="GS517" s="25"/>
    </row>
    <row r="518">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c r="CC518" s="25"/>
      <c r="CD518" s="25"/>
      <c r="CE518" s="25"/>
      <c r="CF518" s="25"/>
      <c r="CG518" s="25"/>
      <c r="CH518" s="25"/>
      <c r="CI518" s="25"/>
      <c r="CJ518" s="25"/>
      <c r="CK518" s="25"/>
      <c r="CL518" s="25"/>
      <c r="CM518" s="25"/>
      <c r="CN518" s="25"/>
      <c r="CO518" s="25"/>
      <c r="CP518" s="25"/>
      <c r="CQ518" s="25"/>
      <c r="CR518" s="25"/>
      <c r="CS518" s="25"/>
      <c r="CT518" s="25"/>
      <c r="CU518" s="25"/>
      <c r="CV518" s="25"/>
      <c r="CW518" s="25"/>
      <c r="CX518" s="25"/>
      <c r="CY518" s="25"/>
      <c r="EW518" s="25"/>
      <c r="EX518" s="25"/>
      <c r="EY518" s="25"/>
      <c r="EZ518" s="25"/>
      <c r="FA518" s="25"/>
      <c r="FB518" s="25"/>
      <c r="FC518" s="25"/>
      <c r="FD518" s="25"/>
      <c r="FE518" s="25"/>
      <c r="FF518" s="25"/>
      <c r="FG518" s="25"/>
      <c r="FH518" s="25"/>
      <c r="FI518" s="25"/>
      <c r="FJ518" s="25"/>
      <c r="FK518" s="25"/>
      <c r="FL518" s="25"/>
      <c r="FM518" s="25"/>
      <c r="FN518" s="25"/>
      <c r="FO518" s="25"/>
      <c r="FP518" s="25"/>
      <c r="FQ518" s="25"/>
      <c r="FR518" s="25"/>
      <c r="FS518" s="25"/>
      <c r="FT518" s="25"/>
      <c r="FU518" s="25"/>
      <c r="FV518" s="25"/>
      <c r="FW518" s="25"/>
      <c r="FX518" s="25"/>
      <c r="FY518" s="25"/>
      <c r="FZ518" s="25"/>
      <c r="GA518" s="25"/>
      <c r="GB518" s="25"/>
      <c r="GC518" s="25"/>
      <c r="GD518" s="25"/>
      <c r="GE518" s="25"/>
      <c r="GF518" s="25"/>
      <c r="GG518" s="25"/>
      <c r="GH518" s="25"/>
      <c r="GI518" s="25"/>
      <c r="GJ518" s="25"/>
      <c r="GK518" s="25"/>
      <c r="GL518" s="25"/>
      <c r="GM518" s="25"/>
      <c r="GN518" s="25"/>
      <c r="GO518" s="25"/>
      <c r="GP518" s="25"/>
      <c r="GQ518" s="25"/>
      <c r="GR518" s="25"/>
      <c r="GS518" s="25"/>
    </row>
    <row r="519">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c r="CC519" s="25"/>
      <c r="CD519" s="25"/>
      <c r="CE519" s="25"/>
      <c r="CF519" s="25"/>
      <c r="CG519" s="25"/>
      <c r="CH519" s="25"/>
      <c r="CI519" s="25"/>
      <c r="CJ519" s="25"/>
      <c r="CK519" s="25"/>
      <c r="CL519" s="25"/>
      <c r="CM519" s="25"/>
      <c r="CN519" s="25"/>
      <c r="CO519" s="25"/>
      <c r="CP519" s="25"/>
      <c r="CQ519" s="25"/>
      <c r="CR519" s="25"/>
      <c r="CS519" s="25"/>
      <c r="CT519" s="25"/>
      <c r="CU519" s="25"/>
      <c r="CV519" s="25"/>
      <c r="CW519" s="25"/>
      <c r="CX519" s="25"/>
      <c r="CY519" s="25"/>
      <c r="EW519" s="25"/>
      <c r="EX519" s="25"/>
      <c r="EY519" s="25"/>
      <c r="EZ519" s="25"/>
      <c r="FA519" s="25"/>
      <c r="FB519" s="25"/>
      <c r="FC519" s="25"/>
      <c r="FD519" s="25"/>
      <c r="FE519" s="25"/>
      <c r="FF519" s="25"/>
      <c r="FG519" s="25"/>
      <c r="FH519" s="25"/>
      <c r="FI519" s="25"/>
      <c r="FJ519" s="25"/>
      <c r="FK519" s="25"/>
      <c r="FL519" s="25"/>
      <c r="FM519" s="25"/>
      <c r="FN519" s="25"/>
      <c r="FO519" s="25"/>
      <c r="FP519" s="25"/>
      <c r="FQ519" s="25"/>
      <c r="FR519" s="25"/>
      <c r="FS519" s="25"/>
      <c r="FT519" s="25"/>
      <c r="FU519" s="25"/>
      <c r="FV519" s="25"/>
      <c r="FW519" s="25"/>
      <c r="FX519" s="25"/>
      <c r="FY519" s="25"/>
      <c r="FZ519" s="25"/>
      <c r="GA519" s="25"/>
      <c r="GB519" s="25"/>
      <c r="GC519" s="25"/>
      <c r="GD519" s="25"/>
      <c r="GE519" s="25"/>
      <c r="GF519" s="25"/>
      <c r="GG519" s="25"/>
      <c r="GH519" s="25"/>
      <c r="GI519" s="25"/>
      <c r="GJ519" s="25"/>
      <c r="GK519" s="25"/>
      <c r="GL519" s="25"/>
      <c r="GM519" s="25"/>
      <c r="GN519" s="25"/>
      <c r="GO519" s="25"/>
      <c r="GP519" s="25"/>
      <c r="GQ519" s="25"/>
      <c r="GR519" s="25"/>
      <c r="GS519" s="25"/>
    </row>
    <row r="520">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c r="CC520" s="25"/>
      <c r="CD520" s="25"/>
      <c r="CE520" s="25"/>
      <c r="CF520" s="25"/>
      <c r="CG520" s="25"/>
      <c r="CH520" s="25"/>
      <c r="CI520" s="25"/>
      <c r="CJ520" s="25"/>
      <c r="CK520" s="25"/>
      <c r="CL520" s="25"/>
      <c r="CM520" s="25"/>
      <c r="CN520" s="25"/>
      <c r="CO520" s="25"/>
      <c r="CP520" s="25"/>
      <c r="CQ520" s="25"/>
      <c r="CR520" s="25"/>
      <c r="CS520" s="25"/>
      <c r="CT520" s="25"/>
      <c r="CU520" s="25"/>
      <c r="CV520" s="25"/>
      <c r="CW520" s="25"/>
      <c r="CX520" s="25"/>
      <c r="CY520" s="25"/>
      <c r="EW520" s="25"/>
      <c r="EX520" s="25"/>
      <c r="EY520" s="25"/>
      <c r="EZ520" s="25"/>
      <c r="FA520" s="25"/>
      <c r="FB520" s="25"/>
      <c r="FC520" s="25"/>
      <c r="FD520" s="25"/>
      <c r="FE520" s="25"/>
      <c r="FF520" s="25"/>
      <c r="FG520" s="25"/>
      <c r="FH520" s="25"/>
      <c r="FI520" s="25"/>
      <c r="FJ520" s="25"/>
      <c r="FK520" s="25"/>
      <c r="FL520" s="25"/>
      <c r="FM520" s="25"/>
      <c r="FN520" s="25"/>
      <c r="FO520" s="25"/>
      <c r="FP520" s="25"/>
      <c r="FQ520" s="25"/>
      <c r="FR520" s="25"/>
      <c r="FS520" s="25"/>
      <c r="FT520" s="25"/>
      <c r="FU520" s="25"/>
      <c r="FV520" s="25"/>
      <c r="FW520" s="25"/>
      <c r="FX520" s="25"/>
      <c r="FY520" s="25"/>
      <c r="FZ520" s="25"/>
      <c r="GA520" s="25"/>
      <c r="GB520" s="25"/>
      <c r="GC520" s="25"/>
      <c r="GD520" s="25"/>
      <c r="GE520" s="25"/>
      <c r="GF520" s="25"/>
      <c r="GG520" s="25"/>
      <c r="GH520" s="25"/>
      <c r="GI520" s="25"/>
      <c r="GJ520" s="25"/>
      <c r="GK520" s="25"/>
      <c r="GL520" s="25"/>
      <c r="GM520" s="25"/>
      <c r="GN520" s="25"/>
      <c r="GO520" s="25"/>
      <c r="GP520" s="25"/>
      <c r="GQ520" s="25"/>
      <c r="GR520" s="25"/>
      <c r="GS520" s="25"/>
    </row>
    <row r="521">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c r="CC521" s="25"/>
      <c r="CD521" s="25"/>
      <c r="CE521" s="25"/>
      <c r="CF521" s="25"/>
      <c r="CG521" s="25"/>
      <c r="CH521" s="25"/>
      <c r="CI521" s="25"/>
      <c r="CJ521" s="25"/>
      <c r="CK521" s="25"/>
      <c r="CL521" s="25"/>
      <c r="CM521" s="25"/>
      <c r="CN521" s="25"/>
      <c r="CO521" s="25"/>
      <c r="CP521" s="25"/>
      <c r="CQ521" s="25"/>
      <c r="CR521" s="25"/>
      <c r="CS521" s="25"/>
      <c r="CT521" s="25"/>
      <c r="CU521" s="25"/>
      <c r="CV521" s="25"/>
      <c r="CW521" s="25"/>
      <c r="CX521" s="25"/>
      <c r="CY521" s="25"/>
      <c r="EW521" s="25"/>
      <c r="EX521" s="25"/>
      <c r="EY521" s="25"/>
      <c r="EZ521" s="25"/>
      <c r="FA521" s="25"/>
      <c r="FB521" s="25"/>
      <c r="FC521" s="25"/>
      <c r="FD521" s="25"/>
      <c r="FE521" s="25"/>
      <c r="FF521" s="25"/>
      <c r="FG521" s="25"/>
      <c r="FH521" s="25"/>
      <c r="FI521" s="25"/>
      <c r="FJ521" s="25"/>
      <c r="FK521" s="25"/>
      <c r="FL521" s="25"/>
      <c r="FM521" s="25"/>
      <c r="FN521" s="25"/>
      <c r="FO521" s="25"/>
      <c r="FP521" s="25"/>
      <c r="FQ521" s="25"/>
      <c r="FR521" s="25"/>
      <c r="FS521" s="25"/>
      <c r="FT521" s="25"/>
      <c r="FU521" s="25"/>
      <c r="FV521" s="25"/>
      <c r="FW521" s="25"/>
      <c r="FX521" s="25"/>
      <c r="FY521" s="25"/>
      <c r="FZ521" s="25"/>
      <c r="GA521" s="25"/>
      <c r="GB521" s="25"/>
      <c r="GC521" s="25"/>
      <c r="GD521" s="25"/>
      <c r="GE521" s="25"/>
      <c r="GF521" s="25"/>
      <c r="GG521" s="25"/>
      <c r="GH521" s="25"/>
      <c r="GI521" s="25"/>
      <c r="GJ521" s="25"/>
      <c r="GK521" s="25"/>
      <c r="GL521" s="25"/>
      <c r="GM521" s="25"/>
      <c r="GN521" s="25"/>
      <c r="GO521" s="25"/>
      <c r="GP521" s="25"/>
      <c r="GQ521" s="25"/>
      <c r="GR521" s="25"/>
      <c r="GS521" s="25"/>
    </row>
    <row r="522">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EW522" s="25"/>
      <c r="EX522" s="25"/>
      <c r="EY522" s="25"/>
      <c r="EZ522" s="25"/>
      <c r="FA522" s="25"/>
      <c r="FB522" s="25"/>
      <c r="FC522" s="25"/>
      <c r="FD522" s="25"/>
      <c r="FE522" s="25"/>
      <c r="FF522" s="25"/>
      <c r="FG522" s="25"/>
      <c r="FH522" s="25"/>
      <c r="FI522" s="25"/>
      <c r="FJ522" s="25"/>
      <c r="FK522" s="25"/>
      <c r="FL522" s="25"/>
      <c r="FM522" s="25"/>
      <c r="FN522" s="25"/>
      <c r="FO522" s="25"/>
      <c r="FP522" s="25"/>
      <c r="FQ522" s="25"/>
      <c r="FR522" s="25"/>
      <c r="FS522" s="25"/>
      <c r="FT522" s="25"/>
      <c r="FU522" s="25"/>
      <c r="FV522" s="25"/>
      <c r="FW522" s="25"/>
      <c r="FX522" s="25"/>
      <c r="FY522" s="25"/>
      <c r="FZ522" s="25"/>
      <c r="GA522" s="25"/>
      <c r="GB522" s="25"/>
      <c r="GC522" s="25"/>
      <c r="GD522" s="25"/>
      <c r="GE522" s="25"/>
      <c r="GF522" s="25"/>
      <c r="GG522" s="25"/>
      <c r="GH522" s="25"/>
      <c r="GI522" s="25"/>
      <c r="GJ522" s="25"/>
      <c r="GK522" s="25"/>
      <c r="GL522" s="25"/>
      <c r="GM522" s="25"/>
      <c r="GN522" s="25"/>
      <c r="GO522" s="25"/>
      <c r="GP522" s="25"/>
      <c r="GQ522" s="25"/>
      <c r="GR522" s="25"/>
      <c r="GS522" s="25"/>
    </row>
    <row r="523">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EW523" s="25"/>
      <c r="EX523" s="25"/>
      <c r="EY523" s="25"/>
      <c r="EZ523" s="25"/>
      <c r="FA523" s="25"/>
      <c r="FB523" s="25"/>
      <c r="FC523" s="25"/>
      <c r="FD523" s="25"/>
      <c r="FE523" s="25"/>
      <c r="FF523" s="25"/>
      <c r="FG523" s="25"/>
      <c r="FH523" s="25"/>
      <c r="FI523" s="25"/>
      <c r="FJ523" s="25"/>
      <c r="FK523" s="25"/>
      <c r="FL523" s="25"/>
      <c r="FM523" s="25"/>
      <c r="FN523" s="25"/>
      <c r="FO523" s="25"/>
      <c r="FP523" s="25"/>
      <c r="FQ523" s="25"/>
      <c r="FR523" s="25"/>
      <c r="FS523" s="25"/>
      <c r="FT523" s="25"/>
      <c r="FU523" s="25"/>
      <c r="FV523" s="25"/>
      <c r="FW523" s="25"/>
      <c r="FX523" s="25"/>
      <c r="FY523" s="25"/>
      <c r="FZ523" s="25"/>
      <c r="GA523" s="25"/>
      <c r="GB523" s="25"/>
      <c r="GC523" s="25"/>
      <c r="GD523" s="25"/>
      <c r="GE523" s="25"/>
      <c r="GF523" s="25"/>
      <c r="GG523" s="25"/>
      <c r="GH523" s="25"/>
      <c r="GI523" s="25"/>
      <c r="GJ523" s="25"/>
      <c r="GK523" s="25"/>
      <c r="GL523" s="25"/>
      <c r="GM523" s="25"/>
      <c r="GN523" s="25"/>
      <c r="GO523" s="25"/>
      <c r="GP523" s="25"/>
      <c r="GQ523" s="25"/>
      <c r="GR523" s="25"/>
      <c r="GS523" s="25"/>
    </row>
    <row r="524">
      <c r="BD524" s="25"/>
      <c r="BE524" s="25"/>
      <c r="BF524" s="25"/>
      <c r="BG524" s="25"/>
      <c r="BH524" s="25"/>
      <c r="BI524" s="25"/>
      <c r="BJ524" s="25"/>
      <c r="BK524" s="25"/>
      <c r="BL524" s="25"/>
      <c r="BM524" s="25"/>
      <c r="BN524" s="25"/>
      <c r="BO524" s="25"/>
      <c r="BP524" s="25"/>
      <c r="BQ524" s="25"/>
      <c r="BR524" s="25"/>
      <c r="BS524" s="25"/>
      <c r="BT524" s="25"/>
      <c r="BU524" s="25"/>
      <c r="BV524" s="25"/>
      <c r="BW524" s="25"/>
      <c r="BX524" s="25"/>
      <c r="BY524" s="25"/>
      <c r="BZ524" s="25"/>
      <c r="CA524" s="25"/>
      <c r="CB524" s="25"/>
      <c r="CC524" s="25"/>
      <c r="CD524" s="25"/>
      <c r="CE524" s="25"/>
      <c r="CF524" s="25"/>
      <c r="CG524" s="25"/>
      <c r="CH524" s="25"/>
      <c r="CI524" s="25"/>
      <c r="CJ524" s="25"/>
      <c r="CK524" s="25"/>
      <c r="CL524" s="25"/>
      <c r="CM524" s="25"/>
      <c r="CN524" s="25"/>
      <c r="CO524" s="25"/>
      <c r="CP524" s="25"/>
      <c r="CQ524" s="25"/>
      <c r="CR524" s="25"/>
      <c r="CS524" s="25"/>
      <c r="CT524" s="25"/>
      <c r="CU524" s="25"/>
      <c r="CV524" s="25"/>
      <c r="CW524" s="25"/>
      <c r="CX524" s="25"/>
      <c r="CY524" s="25"/>
      <c r="EW524" s="25"/>
      <c r="EX524" s="25"/>
      <c r="EY524" s="25"/>
      <c r="EZ524" s="25"/>
      <c r="FA524" s="25"/>
      <c r="FB524" s="25"/>
      <c r="FC524" s="25"/>
      <c r="FD524" s="25"/>
      <c r="FE524" s="25"/>
      <c r="FF524" s="25"/>
      <c r="FG524" s="25"/>
      <c r="FH524" s="25"/>
      <c r="FI524" s="25"/>
      <c r="FJ524" s="25"/>
      <c r="FK524" s="25"/>
      <c r="FL524" s="25"/>
      <c r="FM524" s="25"/>
      <c r="FN524" s="25"/>
      <c r="FO524" s="25"/>
      <c r="FP524" s="25"/>
      <c r="FQ524" s="25"/>
      <c r="FR524" s="25"/>
      <c r="FS524" s="25"/>
      <c r="FT524" s="25"/>
      <c r="FU524" s="25"/>
      <c r="FV524" s="25"/>
      <c r="FW524" s="25"/>
      <c r="FX524" s="25"/>
      <c r="FY524" s="25"/>
      <c r="FZ524" s="25"/>
      <c r="GA524" s="25"/>
      <c r="GB524" s="25"/>
      <c r="GC524" s="25"/>
      <c r="GD524" s="25"/>
      <c r="GE524" s="25"/>
      <c r="GF524" s="25"/>
      <c r="GG524" s="25"/>
      <c r="GH524" s="25"/>
      <c r="GI524" s="25"/>
      <c r="GJ524" s="25"/>
      <c r="GK524" s="25"/>
      <c r="GL524" s="25"/>
      <c r="GM524" s="25"/>
      <c r="GN524" s="25"/>
      <c r="GO524" s="25"/>
      <c r="GP524" s="25"/>
      <c r="GQ524" s="25"/>
      <c r="GR524" s="25"/>
      <c r="GS524" s="25"/>
    </row>
    <row r="525">
      <c r="BD525" s="25"/>
      <c r="BE525" s="25"/>
      <c r="BF525" s="25"/>
      <c r="BG525" s="25"/>
      <c r="BH525" s="25"/>
      <c r="BI525" s="25"/>
      <c r="BJ525" s="25"/>
      <c r="BK525" s="25"/>
      <c r="BL525" s="25"/>
      <c r="BM525" s="25"/>
      <c r="BN525" s="25"/>
      <c r="BO525" s="25"/>
      <c r="BP525" s="25"/>
      <c r="BQ525" s="25"/>
      <c r="BR525" s="25"/>
      <c r="BS525" s="25"/>
      <c r="BT525" s="25"/>
      <c r="BU525" s="25"/>
      <c r="BV525" s="25"/>
      <c r="BW525" s="25"/>
      <c r="BX525" s="25"/>
      <c r="BY525" s="25"/>
      <c r="BZ525" s="25"/>
      <c r="CA525" s="25"/>
      <c r="CB525" s="25"/>
      <c r="CC525" s="25"/>
      <c r="CD525" s="25"/>
      <c r="CE525" s="25"/>
      <c r="CF525" s="25"/>
      <c r="CG525" s="25"/>
      <c r="CH525" s="25"/>
      <c r="CI525" s="25"/>
      <c r="CJ525" s="25"/>
      <c r="CK525" s="25"/>
      <c r="CL525" s="25"/>
      <c r="CM525" s="25"/>
      <c r="CN525" s="25"/>
      <c r="CO525" s="25"/>
      <c r="CP525" s="25"/>
      <c r="CQ525" s="25"/>
      <c r="CR525" s="25"/>
      <c r="CS525" s="25"/>
      <c r="CT525" s="25"/>
      <c r="CU525" s="25"/>
      <c r="CV525" s="25"/>
      <c r="CW525" s="25"/>
      <c r="CX525" s="25"/>
      <c r="CY525" s="25"/>
      <c r="EW525" s="25"/>
      <c r="EX525" s="25"/>
      <c r="EY525" s="25"/>
      <c r="EZ525" s="25"/>
      <c r="FA525" s="25"/>
      <c r="FB525" s="25"/>
      <c r="FC525" s="25"/>
      <c r="FD525" s="25"/>
      <c r="FE525" s="25"/>
      <c r="FF525" s="25"/>
      <c r="FG525" s="25"/>
      <c r="FH525" s="25"/>
      <c r="FI525" s="25"/>
      <c r="FJ525" s="25"/>
      <c r="FK525" s="25"/>
      <c r="FL525" s="25"/>
      <c r="FM525" s="25"/>
      <c r="FN525" s="25"/>
      <c r="FO525" s="25"/>
      <c r="FP525" s="25"/>
      <c r="FQ525" s="25"/>
      <c r="FR525" s="25"/>
      <c r="FS525" s="25"/>
      <c r="FT525" s="25"/>
      <c r="FU525" s="25"/>
      <c r="FV525" s="25"/>
      <c r="FW525" s="25"/>
      <c r="FX525" s="25"/>
      <c r="FY525" s="25"/>
      <c r="FZ525" s="25"/>
      <c r="GA525" s="25"/>
      <c r="GB525" s="25"/>
      <c r="GC525" s="25"/>
      <c r="GD525" s="25"/>
      <c r="GE525" s="25"/>
      <c r="GF525" s="25"/>
      <c r="GG525" s="25"/>
      <c r="GH525" s="25"/>
      <c r="GI525" s="25"/>
      <c r="GJ525" s="25"/>
      <c r="GK525" s="25"/>
      <c r="GL525" s="25"/>
      <c r="GM525" s="25"/>
      <c r="GN525" s="25"/>
      <c r="GO525" s="25"/>
      <c r="GP525" s="25"/>
      <c r="GQ525" s="25"/>
      <c r="GR525" s="25"/>
      <c r="GS525" s="25"/>
    </row>
    <row r="526">
      <c r="BD526" s="25"/>
      <c r="BE526" s="25"/>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5"/>
      <c r="CC526" s="25"/>
      <c r="CD526" s="25"/>
      <c r="CE526" s="25"/>
      <c r="CF526" s="25"/>
      <c r="CG526" s="25"/>
      <c r="CH526" s="25"/>
      <c r="CI526" s="25"/>
      <c r="CJ526" s="25"/>
      <c r="CK526" s="25"/>
      <c r="CL526" s="25"/>
      <c r="CM526" s="25"/>
      <c r="CN526" s="25"/>
      <c r="CO526" s="25"/>
      <c r="CP526" s="25"/>
      <c r="CQ526" s="25"/>
      <c r="CR526" s="25"/>
      <c r="CS526" s="25"/>
      <c r="CT526" s="25"/>
      <c r="CU526" s="25"/>
      <c r="CV526" s="25"/>
      <c r="CW526" s="25"/>
      <c r="CX526" s="25"/>
      <c r="CY526" s="25"/>
      <c r="EW526" s="25"/>
      <c r="EX526" s="25"/>
      <c r="EY526" s="25"/>
      <c r="EZ526" s="25"/>
      <c r="FA526" s="25"/>
      <c r="FB526" s="25"/>
      <c r="FC526" s="25"/>
      <c r="FD526" s="25"/>
      <c r="FE526" s="25"/>
      <c r="FF526" s="25"/>
      <c r="FG526" s="25"/>
      <c r="FH526" s="25"/>
      <c r="FI526" s="25"/>
      <c r="FJ526" s="25"/>
      <c r="FK526" s="25"/>
      <c r="FL526" s="25"/>
      <c r="FM526" s="25"/>
      <c r="FN526" s="25"/>
      <c r="FO526" s="25"/>
      <c r="FP526" s="25"/>
      <c r="FQ526" s="25"/>
      <c r="FR526" s="25"/>
      <c r="FS526" s="25"/>
      <c r="FT526" s="25"/>
      <c r="FU526" s="25"/>
      <c r="FV526" s="25"/>
      <c r="FW526" s="25"/>
      <c r="FX526" s="25"/>
      <c r="FY526" s="25"/>
      <c r="FZ526" s="25"/>
      <c r="GA526" s="25"/>
      <c r="GB526" s="25"/>
      <c r="GC526" s="25"/>
      <c r="GD526" s="25"/>
      <c r="GE526" s="25"/>
      <c r="GF526" s="25"/>
      <c r="GG526" s="25"/>
      <c r="GH526" s="25"/>
      <c r="GI526" s="25"/>
      <c r="GJ526" s="25"/>
      <c r="GK526" s="25"/>
      <c r="GL526" s="25"/>
      <c r="GM526" s="25"/>
      <c r="GN526" s="25"/>
      <c r="GO526" s="25"/>
      <c r="GP526" s="25"/>
      <c r="GQ526" s="25"/>
      <c r="GR526" s="25"/>
      <c r="GS526" s="25"/>
    </row>
    <row r="527">
      <c r="BD527" s="25"/>
      <c r="BE527" s="25"/>
      <c r="BF527" s="25"/>
      <c r="BG527" s="25"/>
      <c r="BH527" s="25"/>
      <c r="BI527" s="25"/>
      <c r="BJ527" s="25"/>
      <c r="BK527" s="25"/>
      <c r="BL527" s="25"/>
      <c r="BM527" s="25"/>
      <c r="BN527" s="25"/>
      <c r="BO527" s="25"/>
      <c r="BP527" s="25"/>
      <c r="BQ527" s="25"/>
      <c r="BR527" s="25"/>
      <c r="BS527" s="25"/>
      <c r="BT527" s="25"/>
      <c r="BU527" s="25"/>
      <c r="BV527" s="25"/>
      <c r="BW527" s="25"/>
      <c r="BX527" s="25"/>
      <c r="BY527" s="25"/>
      <c r="BZ527" s="25"/>
      <c r="CA527" s="25"/>
      <c r="CB527" s="25"/>
      <c r="CC527" s="25"/>
      <c r="CD527" s="25"/>
      <c r="CE527" s="25"/>
      <c r="CF527" s="25"/>
      <c r="CG527" s="25"/>
      <c r="CH527" s="25"/>
      <c r="CI527" s="25"/>
      <c r="CJ527" s="25"/>
      <c r="CK527" s="25"/>
      <c r="CL527" s="25"/>
      <c r="CM527" s="25"/>
      <c r="CN527" s="25"/>
      <c r="CO527" s="25"/>
      <c r="CP527" s="25"/>
      <c r="CQ527" s="25"/>
      <c r="CR527" s="25"/>
      <c r="CS527" s="25"/>
      <c r="CT527" s="25"/>
      <c r="CU527" s="25"/>
      <c r="CV527" s="25"/>
      <c r="CW527" s="25"/>
      <c r="CX527" s="25"/>
      <c r="CY527" s="25"/>
      <c r="EW527" s="25"/>
      <c r="EX527" s="25"/>
      <c r="EY527" s="25"/>
      <c r="EZ527" s="25"/>
      <c r="FA527" s="25"/>
      <c r="FB527" s="25"/>
      <c r="FC527" s="25"/>
      <c r="FD527" s="25"/>
      <c r="FE527" s="25"/>
      <c r="FF527" s="25"/>
      <c r="FG527" s="25"/>
      <c r="FH527" s="25"/>
      <c r="FI527" s="25"/>
      <c r="FJ527" s="25"/>
      <c r="FK527" s="25"/>
      <c r="FL527" s="25"/>
      <c r="FM527" s="25"/>
      <c r="FN527" s="25"/>
      <c r="FO527" s="25"/>
      <c r="FP527" s="25"/>
      <c r="FQ527" s="25"/>
      <c r="FR527" s="25"/>
      <c r="FS527" s="25"/>
      <c r="FT527" s="25"/>
      <c r="FU527" s="25"/>
      <c r="FV527" s="25"/>
      <c r="FW527" s="25"/>
      <c r="FX527" s="25"/>
      <c r="FY527" s="25"/>
      <c r="FZ527" s="25"/>
      <c r="GA527" s="25"/>
      <c r="GB527" s="25"/>
      <c r="GC527" s="25"/>
      <c r="GD527" s="25"/>
      <c r="GE527" s="25"/>
      <c r="GF527" s="25"/>
      <c r="GG527" s="25"/>
      <c r="GH527" s="25"/>
      <c r="GI527" s="25"/>
      <c r="GJ527" s="25"/>
      <c r="GK527" s="25"/>
      <c r="GL527" s="25"/>
      <c r="GM527" s="25"/>
      <c r="GN527" s="25"/>
      <c r="GO527" s="25"/>
      <c r="GP527" s="25"/>
      <c r="GQ527" s="25"/>
      <c r="GR527" s="25"/>
      <c r="GS527" s="25"/>
    </row>
    <row r="528">
      <c r="BD528" s="25"/>
      <c r="BE528" s="25"/>
      <c r="BF528" s="25"/>
      <c r="BG528" s="25"/>
      <c r="BH528" s="25"/>
      <c r="BI528" s="25"/>
      <c r="BJ528" s="25"/>
      <c r="BK528" s="25"/>
      <c r="BL528" s="25"/>
      <c r="BM528" s="25"/>
      <c r="BN528" s="25"/>
      <c r="BO528" s="25"/>
      <c r="BP528" s="25"/>
      <c r="BQ528" s="25"/>
      <c r="BR528" s="25"/>
      <c r="BS528" s="25"/>
      <c r="BT528" s="25"/>
      <c r="BU528" s="25"/>
      <c r="BV528" s="25"/>
      <c r="BW528" s="25"/>
      <c r="BX528" s="25"/>
      <c r="BY528" s="25"/>
      <c r="BZ528" s="25"/>
      <c r="CA528" s="25"/>
      <c r="CB528" s="25"/>
      <c r="CC528" s="25"/>
      <c r="CD528" s="25"/>
      <c r="CE528" s="25"/>
      <c r="CF528" s="25"/>
      <c r="CG528" s="25"/>
      <c r="CH528" s="25"/>
      <c r="CI528" s="25"/>
      <c r="CJ528" s="25"/>
      <c r="CK528" s="25"/>
      <c r="CL528" s="25"/>
      <c r="CM528" s="25"/>
      <c r="CN528" s="25"/>
      <c r="CO528" s="25"/>
      <c r="CP528" s="25"/>
      <c r="CQ528" s="25"/>
      <c r="CR528" s="25"/>
      <c r="CS528" s="25"/>
      <c r="CT528" s="25"/>
      <c r="CU528" s="25"/>
      <c r="CV528" s="25"/>
      <c r="CW528" s="25"/>
      <c r="CX528" s="25"/>
      <c r="CY528" s="25"/>
      <c r="EW528" s="25"/>
      <c r="EX528" s="25"/>
      <c r="EY528" s="25"/>
      <c r="EZ528" s="25"/>
      <c r="FA528" s="25"/>
      <c r="FB528" s="25"/>
      <c r="FC528" s="25"/>
      <c r="FD528" s="25"/>
      <c r="FE528" s="25"/>
      <c r="FF528" s="25"/>
      <c r="FG528" s="25"/>
      <c r="FH528" s="25"/>
      <c r="FI528" s="25"/>
      <c r="FJ528" s="25"/>
      <c r="FK528" s="25"/>
      <c r="FL528" s="25"/>
      <c r="FM528" s="25"/>
      <c r="FN528" s="25"/>
      <c r="FO528" s="25"/>
      <c r="FP528" s="25"/>
      <c r="FQ528" s="25"/>
      <c r="FR528" s="25"/>
      <c r="FS528" s="25"/>
      <c r="FT528" s="25"/>
      <c r="FU528" s="25"/>
      <c r="FV528" s="25"/>
      <c r="FW528" s="25"/>
      <c r="FX528" s="25"/>
      <c r="FY528" s="25"/>
      <c r="FZ528" s="25"/>
      <c r="GA528" s="25"/>
      <c r="GB528" s="25"/>
      <c r="GC528" s="25"/>
      <c r="GD528" s="25"/>
      <c r="GE528" s="25"/>
      <c r="GF528" s="25"/>
      <c r="GG528" s="25"/>
      <c r="GH528" s="25"/>
      <c r="GI528" s="25"/>
      <c r="GJ528" s="25"/>
      <c r="GK528" s="25"/>
      <c r="GL528" s="25"/>
      <c r="GM528" s="25"/>
      <c r="GN528" s="25"/>
      <c r="GO528" s="25"/>
      <c r="GP528" s="25"/>
      <c r="GQ528" s="25"/>
      <c r="GR528" s="25"/>
      <c r="GS528" s="25"/>
    </row>
    <row r="529">
      <c r="BD529" s="25"/>
      <c r="BE529" s="25"/>
      <c r="BF529" s="25"/>
      <c r="BG529" s="25"/>
      <c r="BH529" s="25"/>
      <c r="BI529" s="25"/>
      <c r="BJ529" s="25"/>
      <c r="BK529" s="25"/>
      <c r="BL529" s="25"/>
      <c r="BM529" s="25"/>
      <c r="BN529" s="25"/>
      <c r="BO529" s="25"/>
      <c r="BP529" s="25"/>
      <c r="BQ529" s="25"/>
      <c r="BR529" s="25"/>
      <c r="BS529" s="25"/>
      <c r="BT529" s="25"/>
      <c r="BU529" s="25"/>
      <c r="BV529" s="25"/>
      <c r="BW529" s="25"/>
      <c r="BX529" s="25"/>
      <c r="BY529" s="25"/>
      <c r="BZ529" s="25"/>
      <c r="CA529" s="25"/>
      <c r="CB529" s="25"/>
      <c r="CC529" s="25"/>
      <c r="CD529" s="25"/>
      <c r="CE529" s="25"/>
      <c r="CF529" s="25"/>
      <c r="CG529" s="25"/>
      <c r="CH529" s="25"/>
      <c r="CI529" s="25"/>
      <c r="CJ529" s="25"/>
      <c r="CK529" s="25"/>
      <c r="CL529" s="25"/>
      <c r="CM529" s="25"/>
      <c r="CN529" s="25"/>
      <c r="CO529" s="25"/>
      <c r="CP529" s="25"/>
      <c r="CQ529" s="25"/>
      <c r="CR529" s="25"/>
      <c r="CS529" s="25"/>
      <c r="CT529" s="25"/>
      <c r="CU529" s="25"/>
      <c r="CV529" s="25"/>
      <c r="CW529" s="25"/>
      <c r="CX529" s="25"/>
      <c r="CY529" s="25"/>
      <c r="EW529" s="25"/>
      <c r="EX529" s="25"/>
      <c r="EY529" s="25"/>
      <c r="EZ529" s="25"/>
      <c r="FA529" s="25"/>
      <c r="FB529" s="25"/>
      <c r="FC529" s="25"/>
      <c r="FD529" s="25"/>
      <c r="FE529" s="25"/>
      <c r="FF529" s="25"/>
      <c r="FG529" s="25"/>
      <c r="FH529" s="25"/>
      <c r="FI529" s="25"/>
      <c r="FJ529" s="25"/>
      <c r="FK529" s="25"/>
      <c r="FL529" s="25"/>
      <c r="FM529" s="25"/>
      <c r="FN529" s="25"/>
      <c r="FO529" s="25"/>
      <c r="FP529" s="25"/>
      <c r="FQ529" s="25"/>
      <c r="FR529" s="25"/>
      <c r="FS529" s="25"/>
      <c r="FT529" s="25"/>
      <c r="FU529" s="25"/>
      <c r="FV529" s="25"/>
      <c r="FW529" s="25"/>
      <c r="FX529" s="25"/>
      <c r="FY529" s="25"/>
      <c r="FZ529" s="25"/>
      <c r="GA529" s="25"/>
      <c r="GB529" s="25"/>
      <c r="GC529" s="25"/>
      <c r="GD529" s="25"/>
      <c r="GE529" s="25"/>
      <c r="GF529" s="25"/>
      <c r="GG529" s="25"/>
      <c r="GH529" s="25"/>
      <c r="GI529" s="25"/>
      <c r="GJ529" s="25"/>
      <c r="GK529" s="25"/>
      <c r="GL529" s="25"/>
      <c r="GM529" s="25"/>
      <c r="GN529" s="25"/>
      <c r="GO529" s="25"/>
      <c r="GP529" s="25"/>
      <c r="GQ529" s="25"/>
      <c r="GR529" s="25"/>
      <c r="GS529" s="25"/>
    </row>
    <row r="530">
      <c r="BD530" s="25"/>
      <c r="BE530" s="25"/>
      <c r="BF530" s="25"/>
      <c r="BG530" s="25"/>
      <c r="BH530" s="25"/>
      <c r="BI530" s="25"/>
      <c r="BJ530" s="25"/>
      <c r="BK530" s="25"/>
      <c r="BL530" s="25"/>
      <c r="BM530" s="25"/>
      <c r="BN530" s="25"/>
      <c r="BO530" s="25"/>
      <c r="BP530" s="25"/>
      <c r="BQ530" s="25"/>
      <c r="BR530" s="25"/>
      <c r="BS530" s="25"/>
      <c r="BT530" s="25"/>
      <c r="BU530" s="25"/>
      <c r="BV530" s="25"/>
      <c r="BW530" s="25"/>
      <c r="BX530" s="25"/>
      <c r="BY530" s="25"/>
      <c r="BZ530" s="25"/>
      <c r="CA530" s="25"/>
      <c r="CB530" s="25"/>
      <c r="CC530" s="25"/>
      <c r="CD530" s="25"/>
      <c r="CE530" s="25"/>
      <c r="CF530" s="25"/>
      <c r="CG530" s="25"/>
      <c r="CH530" s="25"/>
      <c r="CI530" s="25"/>
      <c r="CJ530" s="25"/>
      <c r="CK530" s="25"/>
      <c r="CL530" s="25"/>
      <c r="CM530" s="25"/>
      <c r="CN530" s="25"/>
      <c r="CO530" s="25"/>
      <c r="CP530" s="25"/>
      <c r="CQ530" s="25"/>
      <c r="CR530" s="25"/>
      <c r="CS530" s="25"/>
      <c r="CT530" s="25"/>
      <c r="CU530" s="25"/>
      <c r="CV530" s="25"/>
      <c r="CW530" s="25"/>
      <c r="CX530" s="25"/>
      <c r="CY530" s="25"/>
      <c r="EW530" s="25"/>
      <c r="EX530" s="25"/>
      <c r="EY530" s="25"/>
      <c r="EZ530" s="25"/>
      <c r="FA530" s="25"/>
      <c r="FB530" s="25"/>
      <c r="FC530" s="25"/>
      <c r="FD530" s="25"/>
      <c r="FE530" s="25"/>
      <c r="FF530" s="25"/>
      <c r="FG530" s="25"/>
      <c r="FH530" s="25"/>
      <c r="FI530" s="25"/>
      <c r="FJ530" s="25"/>
      <c r="FK530" s="25"/>
      <c r="FL530" s="25"/>
      <c r="FM530" s="25"/>
      <c r="FN530" s="25"/>
      <c r="FO530" s="25"/>
      <c r="FP530" s="25"/>
      <c r="FQ530" s="25"/>
      <c r="FR530" s="25"/>
      <c r="FS530" s="25"/>
      <c r="FT530" s="25"/>
      <c r="FU530" s="25"/>
      <c r="FV530" s="25"/>
      <c r="FW530" s="25"/>
      <c r="FX530" s="25"/>
      <c r="FY530" s="25"/>
      <c r="FZ530" s="25"/>
      <c r="GA530" s="25"/>
      <c r="GB530" s="25"/>
      <c r="GC530" s="25"/>
      <c r="GD530" s="25"/>
      <c r="GE530" s="25"/>
      <c r="GF530" s="25"/>
      <c r="GG530" s="25"/>
      <c r="GH530" s="25"/>
      <c r="GI530" s="25"/>
      <c r="GJ530" s="25"/>
      <c r="GK530" s="25"/>
      <c r="GL530" s="25"/>
      <c r="GM530" s="25"/>
      <c r="GN530" s="25"/>
      <c r="GO530" s="25"/>
      <c r="GP530" s="25"/>
      <c r="GQ530" s="25"/>
      <c r="GR530" s="25"/>
      <c r="GS530" s="25"/>
    </row>
    <row r="531">
      <c r="BD531" s="25"/>
      <c r="BE531" s="25"/>
      <c r="BF531" s="25"/>
      <c r="BG531" s="25"/>
      <c r="BH531" s="25"/>
      <c r="BI531" s="25"/>
      <c r="BJ531" s="25"/>
      <c r="BK531" s="25"/>
      <c r="BL531" s="25"/>
      <c r="BM531" s="25"/>
      <c r="BN531" s="25"/>
      <c r="BO531" s="25"/>
      <c r="BP531" s="25"/>
      <c r="BQ531" s="25"/>
      <c r="BR531" s="25"/>
      <c r="BS531" s="25"/>
      <c r="BT531" s="25"/>
      <c r="BU531" s="25"/>
      <c r="BV531" s="25"/>
      <c r="BW531" s="25"/>
      <c r="BX531" s="25"/>
      <c r="BY531" s="25"/>
      <c r="BZ531" s="25"/>
      <c r="CA531" s="25"/>
      <c r="CB531" s="25"/>
      <c r="CC531" s="25"/>
      <c r="CD531" s="25"/>
      <c r="CE531" s="25"/>
      <c r="CF531" s="25"/>
      <c r="CG531" s="25"/>
      <c r="CH531" s="25"/>
      <c r="CI531" s="25"/>
      <c r="CJ531" s="25"/>
      <c r="CK531" s="25"/>
      <c r="CL531" s="25"/>
      <c r="CM531" s="25"/>
      <c r="CN531" s="25"/>
      <c r="CO531" s="25"/>
      <c r="CP531" s="25"/>
      <c r="CQ531" s="25"/>
      <c r="CR531" s="25"/>
      <c r="CS531" s="25"/>
      <c r="CT531" s="25"/>
      <c r="CU531" s="25"/>
      <c r="CV531" s="25"/>
      <c r="CW531" s="25"/>
      <c r="CX531" s="25"/>
      <c r="CY531" s="25"/>
      <c r="EW531" s="25"/>
      <c r="EX531" s="25"/>
      <c r="EY531" s="25"/>
      <c r="EZ531" s="25"/>
      <c r="FA531" s="25"/>
      <c r="FB531" s="25"/>
      <c r="FC531" s="25"/>
      <c r="FD531" s="25"/>
      <c r="FE531" s="25"/>
      <c r="FF531" s="25"/>
      <c r="FG531" s="25"/>
      <c r="FH531" s="25"/>
      <c r="FI531" s="25"/>
      <c r="FJ531" s="25"/>
      <c r="FK531" s="25"/>
      <c r="FL531" s="25"/>
      <c r="FM531" s="25"/>
      <c r="FN531" s="25"/>
      <c r="FO531" s="25"/>
      <c r="FP531" s="25"/>
      <c r="FQ531" s="25"/>
      <c r="FR531" s="25"/>
      <c r="FS531" s="25"/>
      <c r="FT531" s="25"/>
      <c r="FU531" s="25"/>
      <c r="FV531" s="25"/>
      <c r="FW531" s="25"/>
      <c r="FX531" s="25"/>
      <c r="FY531" s="25"/>
      <c r="FZ531" s="25"/>
      <c r="GA531" s="25"/>
      <c r="GB531" s="25"/>
      <c r="GC531" s="25"/>
      <c r="GD531" s="25"/>
      <c r="GE531" s="25"/>
      <c r="GF531" s="25"/>
      <c r="GG531" s="25"/>
      <c r="GH531" s="25"/>
      <c r="GI531" s="25"/>
      <c r="GJ531" s="25"/>
      <c r="GK531" s="25"/>
      <c r="GL531" s="25"/>
      <c r="GM531" s="25"/>
      <c r="GN531" s="25"/>
      <c r="GO531" s="25"/>
      <c r="GP531" s="25"/>
      <c r="GQ531" s="25"/>
      <c r="GR531" s="25"/>
      <c r="GS531" s="25"/>
    </row>
    <row r="532">
      <c r="BD532" s="25"/>
      <c r="BE532" s="25"/>
      <c r="BF532" s="25"/>
      <c r="BG532" s="25"/>
      <c r="BH532" s="25"/>
      <c r="BI532" s="25"/>
      <c r="BJ532" s="25"/>
      <c r="BK532" s="25"/>
      <c r="BL532" s="25"/>
      <c r="BM532" s="25"/>
      <c r="BN532" s="25"/>
      <c r="BO532" s="25"/>
      <c r="BP532" s="25"/>
      <c r="BQ532" s="25"/>
      <c r="BR532" s="25"/>
      <c r="BS532" s="25"/>
      <c r="BT532" s="25"/>
      <c r="BU532" s="25"/>
      <c r="BV532" s="25"/>
      <c r="BW532" s="25"/>
      <c r="BX532" s="25"/>
      <c r="BY532" s="25"/>
      <c r="BZ532" s="25"/>
      <c r="CA532" s="25"/>
      <c r="CB532" s="25"/>
      <c r="CC532" s="25"/>
      <c r="CD532" s="25"/>
      <c r="CE532" s="25"/>
      <c r="CF532" s="25"/>
      <c r="CG532" s="25"/>
      <c r="CH532" s="25"/>
      <c r="CI532" s="25"/>
      <c r="CJ532" s="25"/>
      <c r="CK532" s="25"/>
      <c r="CL532" s="25"/>
      <c r="CM532" s="25"/>
      <c r="CN532" s="25"/>
      <c r="CO532" s="25"/>
      <c r="CP532" s="25"/>
      <c r="CQ532" s="25"/>
      <c r="CR532" s="25"/>
      <c r="CS532" s="25"/>
      <c r="CT532" s="25"/>
      <c r="CU532" s="25"/>
      <c r="CV532" s="25"/>
      <c r="CW532" s="25"/>
      <c r="CX532" s="25"/>
      <c r="CY532" s="25"/>
      <c r="EW532" s="25"/>
      <c r="EX532" s="25"/>
      <c r="EY532" s="25"/>
      <c r="EZ532" s="25"/>
      <c r="FA532" s="25"/>
      <c r="FB532" s="25"/>
      <c r="FC532" s="25"/>
      <c r="FD532" s="25"/>
      <c r="FE532" s="25"/>
      <c r="FF532" s="25"/>
      <c r="FG532" s="25"/>
      <c r="FH532" s="25"/>
      <c r="FI532" s="25"/>
      <c r="FJ532" s="25"/>
      <c r="FK532" s="25"/>
      <c r="FL532" s="25"/>
      <c r="FM532" s="25"/>
      <c r="FN532" s="25"/>
      <c r="FO532" s="25"/>
      <c r="FP532" s="25"/>
      <c r="FQ532" s="25"/>
      <c r="FR532" s="25"/>
      <c r="FS532" s="25"/>
      <c r="FT532" s="25"/>
      <c r="FU532" s="25"/>
      <c r="FV532" s="25"/>
      <c r="FW532" s="25"/>
      <c r="FX532" s="25"/>
      <c r="FY532" s="25"/>
      <c r="FZ532" s="25"/>
      <c r="GA532" s="25"/>
      <c r="GB532" s="25"/>
      <c r="GC532" s="25"/>
      <c r="GD532" s="25"/>
      <c r="GE532" s="25"/>
      <c r="GF532" s="25"/>
      <c r="GG532" s="25"/>
      <c r="GH532" s="25"/>
      <c r="GI532" s="25"/>
      <c r="GJ532" s="25"/>
      <c r="GK532" s="25"/>
      <c r="GL532" s="25"/>
      <c r="GM532" s="25"/>
      <c r="GN532" s="25"/>
      <c r="GO532" s="25"/>
      <c r="GP532" s="25"/>
      <c r="GQ532" s="25"/>
      <c r="GR532" s="25"/>
      <c r="GS532" s="25"/>
    </row>
    <row r="533">
      <c r="BD533" s="25"/>
      <c r="BE533" s="25"/>
      <c r="BF533" s="25"/>
      <c r="BG533" s="25"/>
      <c r="BH533" s="25"/>
      <c r="BI533" s="25"/>
      <c r="BJ533" s="25"/>
      <c r="BK533" s="25"/>
      <c r="BL533" s="25"/>
      <c r="BM533" s="25"/>
      <c r="BN533" s="25"/>
      <c r="BO533" s="25"/>
      <c r="BP533" s="25"/>
      <c r="BQ533" s="25"/>
      <c r="BR533" s="25"/>
      <c r="BS533" s="25"/>
      <c r="BT533" s="25"/>
      <c r="BU533" s="25"/>
      <c r="BV533" s="25"/>
      <c r="BW533" s="25"/>
      <c r="BX533" s="25"/>
      <c r="BY533" s="25"/>
      <c r="BZ533" s="25"/>
      <c r="CA533" s="25"/>
      <c r="CB533" s="25"/>
      <c r="CC533" s="25"/>
      <c r="CD533" s="25"/>
      <c r="CE533" s="25"/>
      <c r="CF533" s="25"/>
      <c r="CG533" s="25"/>
      <c r="CH533" s="25"/>
      <c r="CI533" s="25"/>
      <c r="CJ533" s="25"/>
      <c r="CK533" s="25"/>
      <c r="CL533" s="25"/>
      <c r="CM533" s="25"/>
      <c r="CN533" s="25"/>
      <c r="CO533" s="25"/>
      <c r="CP533" s="25"/>
      <c r="CQ533" s="25"/>
      <c r="CR533" s="25"/>
      <c r="CS533" s="25"/>
      <c r="CT533" s="25"/>
      <c r="CU533" s="25"/>
      <c r="CV533" s="25"/>
      <c r="CW533" s="25"/>
      <c r="CX533" s="25"/>
      <c r="CY533" s="25"/>
      <c r="EW533" s="25"/>
      <c r="EX533" s="25"/>
      <c r="EY533" s="25"/>
      <c r="EZ533" s="25"/>
      <c r="FA533" s="25"/>
      <c r="FB533" s="25"/>
      <c r="FC533" s="25"/>
      <c r="FD533" s="25"/>
      <c r="FE533" s="25"/>
      <c r="FF533" s="25"/>
      <c r="FG533" s="25"/>
      <c r="FH533" s="25"/>
      <c r="FI533" s="25"/>
      <c r="FJ533" s="25"/>
      <c r="FK533" s="25"/>
      <c r="FL533" s="25"/>
      <c r="FM533" s="25"/>
      <c r="FN533" s="25"/>
      <c r="FO533" s="25"/>
      <c r="FP533" s="25"/>
      <c r="FQ533" s="25"/>
      <c r="FR533" s="25"/>
      <c r="FS533" s="25"/>
      <c r="FT533" s="25"/>
      <c r="FU533" s="25"/>
      <c r="FV533" s="25"/>
      <c r="FW533" s="25"/>
      <c r="FX533" s="25"/>
      <c r="FY533" s="25"/>
      <c r="FZ533" s="25"/>
      <c r="GA533" s="25"/>
      <c r="GB533" s="25"/>
      <c r="GC533" s="25"/>
      <c r="GD533" s="25"/>
      <c r="GE533" s="25"/>
      <c r="GF533" s="25"/>
      <c r="GG533" s="25"/>
      <c r="GH533" s="25"/>
      <c r="GI533" s="25"/>
      <c r="GJ533" s="25"/>
      <c r="GK533" s="25"/>
      <c r="GL533" s="25"/>
      <c r="GM533" s="25"/>
      <c r="GN533" s="25"/>
      <c r="GO533" s="25"/>
      <c r="GP533" s="25"/>
      <c r="GQ533" s="25"/>
      <c r="GR533" s="25"/>
      <c r="GS533" s="25"/>
    </row>
    <row r="534">
      <c r="BD534" s="25"/>
      <c r="BE534" s="25"/>
      <c r="BF534" s="25"/>
      <c r="BG534" s="25"/>
      <c r="BH534" s="25"/>
      <c r="BI534" s="25"/>
      <c r="BJ534" s="25"/>
      <c r="BK534" s="25"/>
      <c r="BL534" s="25"/>
      <c r="BM534" s="25"/>
      <c r="BN534" s="25"/>
      <c r="BO534" s="25"/>
      <c r="BP534" s="25"/>
      <c r="BQ534" s="25"/>
      <c r="BR534" s="25"/>
      <c r="BS534" s="25"/>
      <c r="BT534" s="25"/>
      <c r="BU534" s="25"/>
      <c r="BV534" s="25"/>
      <c r="BW534" s="25"/>
      <c r="BX534" s="25"/>
      <c r="BY534" s="25"/>
      <c r="BZ534" s="25"/>
      <c r="CA534" s="25"/>
      <c r="CB534" s="25"/>
      <c r="CC534" s="25"/>
      <c r="CD534" s="25"/>
      <c r="CE534" s="25"/>
      <c r="CF534" s="25"/>
      <c r="CG534" s="25"/>
      <c r="CH534" s="25"/>
      <c r="CI534" s="25"/>
      <c r="CJ534" s="25"/>
      <c r="CK534" s="25"/>
      <c r="CL534" s="25"/>
      <c r="CM534" s="25"/>
      <c r="CN534" s="25"/>
      <c r="CO534" s="25"/>
      <c r="CP534" s="25"/>
      <c r="CQ534" s="25"/>
      <c r="CR534" s="25"/>
      <c r="CS534" s="25"/>
      <c r="CT534" s="25"/>
      <c r="CU534" s="25"/>
      <c r="CV534" s="25"/>
      <c r="CW534" s="25"/>
      <c r="CX534" s="25"/>
      <c r="CY534" s="25"/>
      <c r="EW534" s="25"/>
      <c r="EX534" s="25"/>
      <c r="EY534" s="25"/>
      <c r="EZ534" s="25"/>
      <c r="FA534" s="25"/>
      <c r="FB534" s="25"/>
      <c r="FC534" s="25"/>
      <c r="FD534" s="25"/>
      <c r="FE534" s="25"/>
      <c r="FF534" s="25"/>
      <c r="FG534" s="25"/>
      <c r="FH534" s="25"/>
      <c r="FI534" s="25"/>
      <c r="FJ534" s="25"/>
      <c r="FK534" s="25"/>
      <c r="FL534" s="25"/>
      <c r="FM534" s="25"/>
      <c r="FN534" s="25"/>
      <c r="FO534" s="25"/>
      <c r="FP534" s="25"/>
      <c r="FQ534" s="25"/>
      <c r="FR534" s="25"/>
      <c r="FS534" s="25"/>
      <c r="FT534" s="25"/>
      <c r="FU534" s="25"/>
      <c r="FV534" s="25"/>
      <c r="FW534" s="25"/>
      <c r="FX534" s="25"/>
      <c r="FY534" s="25"/>
      <c r="FZ534" s="25"/>
      <c r="GA534" s="25"/>
      <c r="GB534" s="25"/>
      <c r="GC534" s="25"/>
      <c r="GD534" s="25"/>
      <c r="GE534" s="25"/>
      <c r="GF534" s="25"/>
      <c r="GG534" s="25"/>
      <c r="GH534" s="25"/>
      <c r="GI534" s="25"/>
      <c r="GJ534" s="25"/>
      <c r="GK534" s="25"/>
      <c r="GL534" s="25"/>
      <c r="GM534" s="25"/>
      <c r="GN534" s="25"/>
      <c r="GO534" s="25"/>
      <c r="GP534" s="25"/>
      <c r="GQ534" s="25"/>
      <c r="GR534" s="25"/>
      <c r="GS534" s="25"/>
    </row>
    <row r="535">
      <c r="BD535" s="25"/>
      <c r="BE535" s="25"/>
      <c r="BF535" s="25"/>
      <c r="BG535" s="25"/>
      <c r="BH535" s="25"/>
      <c r="BI535" s="25"/>
      <c r="BJ535" s="25"/>
      <c r="BK535" s="25"/>
      <c r="BL535" s="25"/>
      <c r="BM535" s="25"/>
      <c r="BN535" s="25"/>
      <c r="BO535" s="25"/>
      <c r="BP535" s="25"/>
      <c r="BQ535" s="25"/>
      <c r="BR535" s="25"/>
      <c r="BS535" s="25"/>
      <c r="BT535" s="25"/>
      <c r="BU535" s="25"/>
      <c r="BV535" s="25"/>
      <c r="BW535" s="25"/>
      <c r="BX535" s="25"/>
      <c r="BY535" s="25"/>
      <c r="BZ535" s="25"/>
      <c r="CA535" s="25"/>
      <c r="CB535" s="25"/>
      <c r="CC535" s="25"/>
      <c r="CD535" s="25"/>
      <c r="CE535" s="25"/>
      <c r="CF535" s="25"/>
      <c r="CG535" s="25"/>
      <c r="CH535" s="25"/>
      <c r="CI535" s="25"/>
      <c r="CJ535" s="25"/>
      <c r="CK535" s="25"/>
      <c r="CL535" s="25"/>
      <c r="CM535" s="25"/>
      <c r="CN535" s="25"/>
      <c r="CO535" s="25"/>
      <c r="CP535" s="25"/>
      <c r="CQ535" s="25"/>
      <c r="CR535" s="25"/>
      <c r="CS535" s="25"/>
      <c r="CT535" s="25"/>
      <c r="CU535" s="25"/>
      <c r="CV535" s="25"/>
      <c r="CW535" s="25"/>
      <c r="CX535" s="25"/>
      <c r="CY535" s="25"/>
      <c r="EW535" s="25"/>
      <c r="EX535" s="25"/>
      <c r="EY535" s="25"/>
      <c r="EZ535" s="25"/>
      <c r="FA535" s="25"/>
      <c r="FB535" s="25"/>
      <c r="FC535" s="25"/>
      <c r="FD535" s="25"/>
      <c r="FE535" s="25"/>
      <c r="FF535" s="25"/>
      <c r="FG535" s="25"/>
      <c r="FH535" s="25"/>
      <c r="FI535" s="25"/>
      <c r="FJ535" s="25"/>
      <c r="FK535" s="25"/>
      <c r="FL535" s="25"/>
      <c r="FM535" s="25"/>
      <c r="FN535" s="25"/>
      <c r="FO535" s="25"/>
      <c r="FP535" s="25"/>
      <c r="FQ535" s="25"/>
      <c r="FR535" s="25"/>
      <c r="FS535" s="25"/>
      <c r="FT535" s="25"/>
      <c r="FU535" s="25"/>
      <c r="FV535" s="25"/>
      <c r="FW535" s="25"/>
      <c r="FX535" s="25"/>
      <c r="FY535" s="25"/>
      <c r="FZ535" s="25"/>
      <c r="GA535" s="25"/>
      <c r="GB535" s="25"/>
      <c r="GC535" s="25"/>
      <c r="GD535" s="25"/>
      <c r="GE535" s="25"/>
      <c r="GF535" s="25"/>
      <c r="GG535" s="25"/>
      <c r="GH535" s="25"/>
      <c r="GI535" s="25"/>
      <c r="GJ535" s="25"/>
      <c r="GK535" s="25"/>
      <c r="GL535" s="25"/>
      <c r="GM535" s="25"/>
      <c r="GN535" s="25"/>
      <c r="GO535" s="25"/>
      <c r="GP535" s="25"/>
      <c r="GQ535" s="25"/>
      <c r="GR535" s="25"/>
      <c r="GS535" s="25"/>
    </row>
    <row r="536">
      <c r="BD536" s="25"/>
      <c r="BE536" s="25"/>
      <c r="BF536" s="25"/>
      <c r="BG536" s="25"/>
      <c r="BH536" s="25"/>
      <c r="BI536" s="25"/>
      <c r="BJ536" s="25"/>
      <c r="BK536" s="25"/>
      <c r="BL536" s="25"/>
      <c r="BM536" s="25"/>
      <c r="BN536" s="25"/>
      <c r="BO536" s="25"/>
      <c r="BP536" s="25"/>
      <c r="BQ536" s="25"/>
      <c r="BR536" s="25"/>
      <c r="BS536" s="25"/>
      <c r="BT536" s="25"/>
      <c r="BU536" s="25"/>
      <c r="BV536" s="25"/>
      <c r="BW536" s="25"/>
      <c r="BX536" s="25"/>
      <c r="BY536" s="25"/>
      <c r="BZ536" s="25"/>
      <c r="CA536" s="25"/>
      <c r="CB536" s="25"/>
      <c r="CC536" s="25"/>
      <c r="CD536" s="25"/>
      <c r="CE536" s="25"/>
      <c r="CF536" s="25"/>
      <c r="CG536" s="25"/>
      <c r="CH536" s="25"/>
      <c r="CI536" s="25"/>
      <c r="CJ536" s="25"/>
      <c r="CK536" s="25"/>
      <c r="CL536" s="25"/>
      <c r="CM536" s="25"/>
      <c r="CN536" s="25"/>
      <c r="CO536" s="25"/>
      <c r="CP536" s="25"/>
      <c r="CQ536" s="25"/>
      <c r="CR536" s="25"/>
      <c r="CS536" s="25"/>
      <c r="CT536" s="25"/>
      <c r="CU536" s="25"/>
      <c r="CV536" s="25"/>
      <c r="CW536" s="25"/>
      <c r="CX536" s="25"/>
      <c r="CY536" s="25"/>
      <c r="EW536" s="25"/>
      <c r="EX536" s="25"/>
      <c r="EY536" s="25"/>
      <c r="EZ536" s="25"/>
      <c r="FA536" s="25"/>
      <c r="FB536" s="25"/>
      <c r="FC536" s="25"/>
      <c r="FD536" s="25"/>
      <c r="FE536" s="25"/>
      <c r="FF536" s="25"/>
      <c r="FG536" s="25"/>
      <c r="FH536" s="25"/>
      <c r="FI536" s="25"/>
      <c r="FJ536" s="25"/>
      <c r="FK536" s="25"/>
      <c r="FL536" s="25"/>
      <c r="FM536" s="25"/>
      <c r="FN536" s="25"/>
      <c r="FO536" s="25"/>
      <c r="FP536" s="25"/>
      <c r="FQ536" s="25"/>
      <c r="FR536" s="25"/>
      <c r="FS536" s="25"/>
      <c r="FT536" s="25"/>
      <c r="FU536" s="25"/>
      <c r="FV536" s="25"/>
      <c r="FW536" s="25"/>
      <c r="FX536" s="25"/>
      <c r="FY536" s="25"/>
      <c r="FZ536" s="25"/>
      <c r="GA536" s="25"/>
      <c r="GB536" s="25"/>
      <c r="GC536" s="25"/>
      <c r="GD536" s="25"/>
      <c r="GE536" s="25"/>
      <c r="GF536" s="25"/>
      <c r="GG536" s="25"/>
      <c r="GH536" s="25"/>
      <c r="GI536" s="25"/>
      <c r="GJ536" s="25"/>
      <c r="GK536" s="25"/>
      <c r="GL536" s="25"/>
      <c r="GM536" s="25"/>
      <c r="GN536" s="25"/>
      <c r="GO536" s="25"/>
      <c r="GP536" s="25"/>
      <c r="GQ536" s="25"/>
      <c r="GR536" s="25"/>
      <c r="GS536" s="25"/>
    </row>
    <row r="537">
      <c r="BD537" s="25"/>
      <c r="BE537" s="25"/>
      <c r="BF537" s="25"/>
      <c r="BG537" s="25"/>
      <c r="BH537" s="25"/>
      <c r="BI537" s="25"/>
      <c r="BJ537" s="25"/>
      <c r="BK537" s="25"/>
      <c r="BL537" s="25"/>
      <c r="BM537" s="25"/>
      <c r="BN537" s="25"/>
      <c r="BO537" s="25"/>
      <c r="BP537" s="25"/>
      <c r="BQ537" s="25"/>
      <c r="BR537" s="25"/>
      <c r="BS537" s="25"/>
      <c r="BT537" s="25"/>
      <c r="BU537" s="25"/>
      <c r="BV537" s="25"/>
      <c r="BW537" s="25"/>
      <c r="BX537" s="25"/>
      <c r="BY537" s="25"/>
      <c r="BZ537" s="25"/>
      <c r="CA537" s="25"/>
      <c r="CB537" s="25"/>
      <c r="CC537" s="25"/>
      <c r="CD537" s="25"/>
      <c r="CE537" s="25"/>
      <c r="CF537" s="25"/>
      <c r="CG537" s="25"/>
      <c r="CH537" s="25"/>
      <c r="CI537" s="25"/>
      <c r="CJ537" s="25"/>
      <c r="CK537" s="25"/>
      <c r="CL537" s="25"/>
      <c r="CM537" s="25"/>
      <c r="CN537" s="25"/>
      <c r="CO537" s="25"/>
      <c r="CP537" s="25"/>
      <c r="CQ537" s="25"/>
      <c r="CR537" s="25"/>
      <c r="CS537" s="25"/>
      <c r="CT537" s="25"/>
      <c r="CU537" s="25"/>
      <c r="CV537" s="25"/>
      <c r="CW537" s="25"/>
      <c r="CX537" s="25"/>
      <c r="CY537" s="25"/>
      <c r="EW537" s="25"/>
      <c r="EX537" s="25"/>
      <c r="EY537" s="25"/>
      <c r="EZ537" s="25"/>
      <c r="FA537" s="25"/>
      <c r="FB537" s="25"/>
      <c r="FC537" s="25"/>
      <c r="FD537" s="25"/>
      <c r="FE537" s="25"/>
      <c r="FF537" s="25"/>
      <c r="FG537" s="25"/>
      <c r="FH537" s="25"/>
      <c r="FI537" s="25"/>
      <c r="FJ537" s="25"/>
      <c r="FK537" s="25"/>
      <c r="FL537" s="25"/>
      <c r="FM537" s="25"/>
      <c r="FN537" s="25"/>
      <c r="FO537" s="25"/>
      <c r="FP537" s="25"/>
      <c r="FQ537" s="25"/>
      <c r="FR537" s="25"/>
      <c r="FS537" s="25"/>
      <c r="FT537" s="25"/>
      <c r="FU537" s="25"/>
      <c r="FV537" s="25"/>
      <c r="FW537" s="25"/>
      <c r="FX537" s="25"/>
      <c r="FY537" s="25"/>
      <c r="FZ537" s="25"/>
      <c r="GA537" s="25"/>
      <c r="GB537" s="25"/>
      <c r="GC537" s="25"/>
      <c r="GD537" s="25"/>
      <c r="GE537" s="25"/>
      <c r="GF537" s="25"/>
      <c r="GG537" s="25"/>
      <c r="GH537" s="25"/>
      <c r="GI537" s="25"/>
      <c r="GJ537" s="25"/>
      <c r="GK537" s="25"/>
      <c r="GL537" s="25"/>
      <c r="GM537" s="25"/>
      <c r="GN537" s="25"/>
      <c r="GO537" s="25"/>
      <c r="GP537" s="25"/>
      <c r="GQ537" s="25"/>
      <c r="GR537" s="25"/>
      <c r="GS537" s="25"/>
    </row>
    <row r="538">
      <c r="BD538" s="25"/>
      <c r="BE538" s="25"/>
      <c r="BF538" s="25"/>
      <c r="BG538" s="25"/>
      <c r="BH538" s="25"/>
      <c r="BI538" s="25"/>
      <c r="BJ538" s="25"/>
      <c r="BK538" s="25"/>
      <c r="BL538" s="25"/>
      <c r="BM538" s="25"/>
      <c r="BN538" s="25"/>
      <c r="BO538" s="25"/>
      <c r="BP538" s="25"/>
      <c r="BQ538" s="25"/>
      <c r="BR538" s="25"/>
      <c r="BS538" s="25"/>
      <c r="BT538" s="25"/>
      <c r="BU538" s="25"/>
      <c r="BV538" s="25"/>
      <c r="BW538" s="25"/>
      <c r="BX538" s="25"/>
      <c r="BY538" s="25"/>
      <c r="BZ538" s="25"/>
      <c r="CA538" s="25"/>
      <c r="CB538" s="25"/>
      <c r="CC538" s="25"/>
      <c r="CD538" s="25"/>
      <c r="CE538" s="25"/>
      <c r="CF538" s="25"/>
      <c r="CG538" s="25"/>
      <c r="CH538" s="25"/>
      <c r="CI538" s="25"/>
      <c r="CJ538" s="25"/>
      <c r="CK538" s="25"/>
      <c r="CL538" s="25"/>
      <c r="CM538" s="25"/>
      <c r="CN538" s="25"/>
      <c r="CO538" s="25"/>
      <c r="CP538" s="25"/>
      <c r="CQ538" s="25"/>
      <c r="CR538" s="25"/>
      <c r="CS538" s="25"/>
      <c r="CT538" s="25"/>
      <c r="CU538" s="25"/>
      <c r="CV538" s="25"/>
      <c r="CW538" s="25"/>
      <c r="CX538" s="25"/>
      <c r="CY538" s="25"/>
      <c r="EW538" s="25"/>
      <c r="EX538" s="25"/>
      <c r="EY538" s="25"/>
      <c r="EZ538" s="25"/>
      <c r="FA538" s="25"/>
      <c r="FB538" s="25"/>
      <c r="FC538" s="25"/>
      <c r="FD538" s="25"/>
      <c r="FE538" s="25"/>
      <c r="FF538" s="25"/>
      <c r="FG538" s="25"/>
      <c r="FH538" s="25"/>
      <c r="FI538" s="25"/>
      <c r="FJ538" s="25"/>
      <c r="FK538" s="25"/>
      <c r="FL538" s="25"/>
      <c r="FM538" s="25"/>
      <c r="FN538" s="25"/>
      <c r="FO538" s="25"/>
      <c r="FP538" s="25"/>
      <c r="FQ538" s="25"/>
      <c r="FR538" s="25"/>
      <c r="FS538" s="25"/>
      <c r="FT538" s="25"/>
      <c r="FU538" s="25"/>
      <c r="FV538" s="25"/>
      <c r="FW538" s="25"/>
      <c r="FX538" s="25"/>
      <c r="FY538" s="25"/>
      <c r="FZ538" s="25"/>
      <c r="GA538" s="25"/>
      <c r="GB538" s="25"/>
      <c r="GC538" s="25"/>
      <c r="GD538" s="25"/>
      <c r="GE538" s="25"/>
      <c r="GF538" s="25"/>
      <c r="GG538" s="25"/>
      <c r="GH538" s="25"/>
      <c r="GI538" s="25"/>
      <c r="GJ538" s="25"/>
      <c r="GK538" s="25"/>
      <c r="GL538" s="25"/>
      <c r="GM538" s="25"/>
      <c r="GN538" s="25"/>
      <c r="GO538" s="25"/>
      <c r="GP538" s="25"/>
      <c r="GQ538" s="25"/>
      <c r="GR538" s="25"/>
      <c r="GS538" s="25"/>
    </row>
    <row r="539">
      <c r="BD539" s="25"/>
      <c r="BE539" s="25"/>
      <c r="BF539" s="25"/>
      <c r="BG539" s="25"/>
      <c r="BH539" s="25"/>
      <c r="BI539" s="25"/>
      <c r="BJ539" s="25"/>
      <c r="BK539" s="25"/>
      <c r="BL539" s="25"/>
      <c r="BM539" s="25"/>
      <c r="BN539" s="25"/>
      <c r="BO539" s="25"/>
      <c r="BP539" s="25"/>
      <c r="BQ539" s="25"/>
      <c r="BR539" s="25"/>
      <c r="BS539" s="25"/>
      <c r="BT539" s="25"/>
      <c r="BU539" s="25"/>
      <c r="BV539" s="25"/>
      <c r="BW539" s="25"/>
      <c r="BX539" s="25"/>
      <c r="BY539" s="25"/>
      <c r="BZ539" s="25"/>
      <c r="CA539" s="25"/>
      <c r="CB539" s="25"/>
      <c r="CC539" s="25"/>
      <c r="CD539" s="25"/>
      <c r="CE539" s="25"/>
      <c r="CF539" s="25"/>
      <c r="CG539" s="25"/>
      <c r="CH539" s="25"/>
      <c r="CI539" s="25"/>
      <c r="CJ539" s="25"/>
      <c r="CK539" s="25"/>
      <c r="CL539" s="25"/>
      <c r="CM539" s="25"/>
      <c r="CN539" s="25"/>
      <c r="CO539" s="25"/>
      <c r="CP539" s="25"/>
      <c r="CQ539" s="25"/>
      <c r="CR539" s="25"/>
      <c r="CS539" s="25"/>
      <c r="CT539" s="25"/>
      <c r="CU539" s="25"/>
      <c r="CV539" s="25"/>
      <c r="CW539" s="25"/>
      <c r="CX539" s="25"/>
      <c r="CY539" s="25"/>
      <c r="EW539" s="25"/>
      <c r="EX539" s="25"/>
      <c r="EY539" s="25"/>
      <c r="EZ539" s="25"/>
      <c r="FA539" s="25"/>
      <c r="FB539" s="25"/>
      <c r="FC539" s="25"/>
      <c r="FD539" s="25"/>
      <c r="FE539" s="25"/>
      <c r="FF539" s="25"/>
      <c r="FG539" s="25"/>
      <c r="FH539" s="25"/>
      <c r="FI539" s="25"/>
      <c r="FJ539" s="25"/>
      <c r="FK539" s="25"/>
      <c r="FL539" s="25"/>
      <c r="FM539" s="25"/>
      <c r="FN539" s="25"/>
      <c r="FO539" s="25"/>
      <c r="FP539" s="25"/>
      <c r="FQ539" s="25"/>
      <c r="FR539" s="25"/>
      <c r="FS539" s="25"/>
      <c r="FT539" s="25"/>
      <c r="FU539" s="25"/>
      <c r="FV539" s="25"/>
      <c r="FW539" s="25"/>
      <c r="FX539" s="25"/>
      <c r="FY539" s="25"/>
      <c r="FZ539" s="25"/>
      <c r="GA539" s="25"/>
      <c r="GB539" s="25"/>
      <c r="GC539" s="25"/>
      <c r="GD539" s="25"/>
      <c r="GE539" s="25"/>
      <c r="GF539" s="25"/>
      <c r="GG539" s="25"/>
      <c r="GH539" s="25"/>
      <c r="GI539" s="25"/>
      <c r="GJ539" s="25"/>
      <c r="GK539" s="25"/>
      <c r="GL539" s="25"/>
      <c r="GM539" s="25"/>
      <c r="GN539" s="25"/>
      <c r="GO539" s="25"/>
      <c r="GP539" s="25"/>
      <c r="GQ539" s="25"/>
      <c r="GR539" s="25"/>
      <c r="GS539" s="25"/>
    </row>
    <row r="540">
      <c r="BD540" s="25"/>
      <c r="BE540" s="25"/>
      <c r="BF540" s="25"/>
      <c r="BG540" s="25"/>
      <c r="BH540" s="25"/>
      <c r="BI540" s="25"/>
      <c r="BJ540" s="25"/>
      <c r="BK540" s="25"/>
      <c r="BL540" s="25"/>
      <c r="BM540" s="25"/>
      <c r="BN540" s="25"/>
      <c r="BO540" s="25"/>
      <c r="BP540" s="25"/>
      <c r="BQ540" s="25"/>
      <c r="BR540" s="25"/>
      <c r="BS540" s="25"/>
      <c r="BT540" s="25"/>
      <c r="BU540" s="25"/>
      <c r="BV540" s="25"/>
      <c r="BW540" s="25"/>
      <c r="BX540" s="25"/>
      <c r="BY540" s="25"/>
      <c r="BZ540" s="25"/>
      <c r="CA540" s="25"/>
      <c r="CB540" s="25"/>
      <c r="CC540" s="25"/>
      <c r="CD540" s="25"/>
      <c r="CE540" s="25"/>
      <c r="CF540" s="25"/>
      <c r="CG540" s="25"/>
      <c r="CH540" s="25"/>
      <c r="CI540" s="25"/>
      <c r="CJ540" s="25"/>
      <c r="CK540" s="25"/>
      <c r="CL540" s="25"/>
      <c r="CM540" s="25"/>
      <c r="CN540" s="25"/>
      <c r="CO540" s="25"/>
      <c r="CP540" s="25"/>
      <c r="CQ540" s="25"/>
      <c r="CR540" s="25"/>
      <c r="CS540" s="25"/>
      <c r="CT540" s="25"/>
      <c r="CU540" s="25"/>
      <c r="CV540" s="25"/>
      <c r="CW540" s="25"/>
      <c r="CX540" s="25"/>
      <c r="CY540" s="25"/>
      <c r="EW540" s="25"/>
      <c r="EX540" s="25"/>
      <c r="EY540" s="25"/>
      <c r="EZ540" s="25"/>
      <c r="FA540" s="25"/>
      <c r="FB540" s="25"/>
      <c r="FC540" s="25"/>
      <c r="FD540" s="25"/>
      <c r="FE540" s="25"/>
      <c r="FF540" s="25"/>
      <c r="FG540" s="25"/>
      <c r="FH540" s="25"/>
      <c r="FI540" s="25"/>
      <c r="FJ540" s="25"/>
      <c r="FK540" s="25"/>
      <c r="FL540" s="25"/>
      <c r="FM540" s="25"/>
      <c r="FN540" s="25"/>
      <c r="FO540" s="25"/>
      <c r="FP540" s="25"/>
      <c r="FQ540" s="25"/>
      <c r="FR540" s="25"/>
      <c r="FS540" s="25"/>
      <c r="FT540" s="25"/>
      <c r="FU540" s="25"/>
      <c r="FV540" s="25"/>
      <c r="FW540" s="25"/>
      <c r="FX540" s="25"/>
      <c r="FY540" s="25"/>
      <c r="FZ540" s="25"/>
      <c r="GA540" s="25"/>
      <c r="GB540" s="25"/>
      <c r="GC540" s="25"/>
      <c r="GD540" s="25"/>
      <c r="GE540" s="25"/>
      <c r="GF540" s="25"/>
      <c r="GG540" s="25"/>
      <c r="GH540" s="25"/>
      <c r="GI540" s="25"/>
      <c r="GJ540" s="25"/>
      <c r="GK540" s="25"/>
      <c r="GL540" s="25"/>
      <c r="GM540" s="25"/>
      <c r="GN540" s="25"/>
      <c r="GO540" s="25"/>
      <c r="GP540" s="25"/>
      <c r="GQ540" s="25"/>
      <c r="GR540" s="25"/>
      <c r="GS540" s="25"/>
    </row>
    <row r="541">
      <c r="BD541" s="25"/>
      <c r="BE541" s="25"/>
      <c r="BF541" s="25"/>
      <c r="BG541" s="25"/>
      <c r="BH541" s="25"/>
      <c r="BI541" s="25"/>
      <c r="BJ541" s="25"/>
      <c r="BK541" s="25"/>
      <c r="BL541" s="25"/>
      <c r="BM541" s="25"/>
      <c r="BN541" s="25"/>
      <c r="BO541" s="25"/>
      <c r="BP541" s="25"/>
      <c r="BQ541" s="25"/>
      <c r="BR541" s="25"/>
      <c r="BS541" s="25"/>
      <c r="BT541" s="25"/>
      <c r="BU541" s="25"/>
      <c r="BV541" s="25"/>
      <c r="BW541" s="25"/>
      <c r="BX541" s="25"/>
      <c r="BY541" s="25"/>
      <c r="BZ541" s="25"/>
      <c r="CA541" s="25"/>
      <c r="CB541" s="25"/>
      <c r="CC541" s="25"/>
      <c r="CD541" s="25"/>
      <c r="CE541" s="25"/>
      <c r="CF541" s="25"/>
      <c r="CG541" s="25"/>
      <c r="CH541" s="25"/>
      <c r="CI541" s="25"/>
      <c r="CJ541" s="25"/>
      <c r="CK541" s="25"/>
      <c r="CL541" s="25"/>
      <c r="CM541" s="25"/>
      <c r="CN541" s="25"/>
      <c r="CO541" s="25"/>
      <c r="CP541" s="25"/>
      <c r="CQ541" s="25"/>
      <c r="CR541" s="25"/>
      <c r="CS541" s="25"/>
      <c r="CT541" s="25"/>
      <c r="CU541" s="25"/>
      <c r="CV541" s="25"/>
      <c r="CW541" s="25"/>
      <c r="CX541" s="25"/>
      <c r="CY541" s="25"/>
      <c r="EW541" s="25"/>
      <c r="EX541" s="25"/>
      <c r="EY541" s="25"/>
      <c r="EZ541" s="25"/>
      <c r="FA541" s="25"/>
      <c r="FB541" s="25"/>
      <c r="FC541" s="25"/>
      <c r="FD541" s="25"/>
      <c r="FE541" s="25"/>
      <c r="FF541" s="25"/>
      <c r="FG541" s="25"/>
      <c r="FH541" s="25"/>
      <c r="FI541" s="25"/>
      <c r="FJ541" s="25"/>
      <c r="FK541" s="25"/>
      <c r="FL541" s="25"/>
      <c r="FM541" s="25"/>
      <c r="FN541" s="25"/>
      <c r="FO541" s="25"/>
      <c r="FP541" s="25"/>
      <c r="FQ541" s="25"/>
      <c r="FR541" s="25"/>
      <c r="FS541" s="25"/>
      <c r="FT541" s="25"/>
      <c r="FU541" s="25"/>
      <c r="FV541" s="25"/>
      <c r="FW541" s="25"/>
      <c r="FX541" s="25"/>
      <c r="FY541" s="25"/>
      <c r="FZ541" s="25"/>
      <c r="GA541" s="25"/>
      <c r="GB541" s="25"/>
      <c r="GC541" s="25"/>
      <c r="GD541" s="25"/>
      <c r="GE541" s="25"/>
      <c r="GF541" s="25"/>
      <c r="GG541" s="25"/>
      <c r="GH541" s="25"/>
      <c r="GI541" s="25"/>
      <c r="GJ541" s="25"/>
      <c r="GK541" s="25"/>
      <c r="GL541" s="25"/>
      <c r="GM541" s="25"/>
      <c r="GN541" s="25"/>
      <c r="GO541" s="25"/>
      <c r="GP541" s="25"/>
      <c r="GQ541" s="25"/>
      <c r="GR541" s="25"/>
      <c r="GS541" s="25"/>
    </row>
    <row r="542">
      <c r="BD542" s="25"/>
      <c r="BE542" s="25"/>
      <c r="BF542" s="25"/>
      <c r="BG542" s="25"/>
      <c r="BH542" s="25"/>
      <c r="BI542" s="25"/>
      <c r="BJ542" s="25"/>
      <c r="BK542" s="25"/>
      <c r="BL542" s="25"/>
      <c r="BM542" s="25"/>
      <c r="BN542" s="25"/>
      <c r="BO542" s="25"/>
      <c r="BP542" s="25"/>
      <c r="BQ542" s="25"/>
      <c r="BR542" s="25"/>
      <c r="BS542" s="25"/>
      <c r="BT542" s="25"/>
      <c r="BU542" s="25"/>
      <c r="BV542" s="25"/>
      <c r="BW542" s="25"/>
      <c r="BX542" s="25"/>
      <c r="BY542" s="25"/>
      <c r="BZ542" s="25"/>
      <c r="CA542" s="25"/>
      <c r="CB542" s="25"/>
      <c r="CC542" s="25"/>
      <c r="CD542" s="25"/>
      <c r="CE542" s="25"/>
      <c r="CF542" s="25"/>
      <c r="CG542" s="25"/>
      <c r="CH542" s="25"/>
      <c r="CI542" s="25"/>
      <c r="CJ542" s="25"/>
      <c r="CK542" s="25"/>
      <c r="CL542" s="25"/>
      <c r="CM542" s="25"/>
      <c r="CN542" s="25"/>
      <c r="CO542" s="25"/>
      <c r="CP542" s="25"/>
      <c r="CQ542" s="25"/>
      <c r="CR542" s="25"/>
      <c r="CS542" s="25"/>
      <c r="CT542" s="25"/>
      <c r="CU542" s="25"/>
      <c r="CV542" s="25"/>
      <c r="CW542" s="25"/>
      <c r="CX542" s="25"/>
      <c r="CY542" s="25"/>
      <c r="EW542" s="25"/>
      <c r="EX542" s="25"/>
      <c r="EY542" s="25"/>
      <c r="EZ542" s="25"/>
      <c r="FA542" s="25"/>
      <c r="FB542" s="25"/>
      <c r="FC542" s="25"/>
      <c r="FD542" s="25"/>
      <c r="FE542" s="25"/>
      <c r="FF542" s="25"/>
      <c r="FG542" s="25"/>
      <c r="FH542" s="25"/>
      <c r="FI542" s="25"/>
      <c r="FJ542" s="25"/>
      <c r="FK542" s="25"/>
      <c r="FL542" s="25"/>
      <c r="FM542" s="25"/>
      <c r="FN542" s="25"/>
      <c r="FO542" s="25"/>
      <c r="FP542" s="25"/>
      <c r="FQ542" s="25"/>
      <c r="FR542" s="25"/>
      <c r="FS542" s="25"/>
      <c r="FT542" s="25"/>
      <c r="FU542" s="25"/>
      <c r="FV542" s="25"/>
      <c r="FW542" s="25"/>
      <c r="FX542" s="25"/>
      <c r="FY542" s="25"/>
      <c r="FZ542" s="25"/>
      <c r="GA542" s="25"/>
      <c r="GB542" s="25"/>
      <c r="GC542" s="25"/>
      <c r="GD542" s="25"/>
      <c r="GE542" s="25"/>
      <c r="GF542" s="25"/>
      <c r="GG542" s="25"/>
      <c r="GH542" s="25"/>
      <c r="GI542" s="25"/>
      <c r="GJ542" s="25"/>
      <c r="GK542" s="25"/>
      <c r="GL542" s="25"/>
      <c r="GM542" s="25"/>
      <c r="GN542" s="25"/>
      <c r="GO542" s="25"/>
      <c r="GP542" s="25"/>
      <c r="GQ542" s="25"/>
      <c r="GR542" s="25"/>
      <c r="GS542" s="25"/>
    </row>
    <row r="543">
      <c r="BD543" s="25"/>
      <c r="BE543" s="25"/>
      <c r="BF543" s="25"/>
      <c r="BG543" s="25"/>
      <c r="BH543" s="25"/>
      <c r="BI543" s="25"/>
      <c r="BJ543" s="25"/>
      <c r="BK543" s="25"/>
      <c r="BL543" s="25"/>
      <c r="BM543" s="25"/>
      <c r="BN543" s="25"/>
      <c r="BO543" s="25"/>
      <c r="BP543" s="25"/>
      <c r="BQ543" s="25"/>
      <c r="BR543" s="25"/>
      <c r="BS543" s="25"/>
      <c r="BT543" s="25"/>
      <c r="BU543" s="25"/>
      <c r="BV543" s="25"/>
      <c r="BW543" s="25"/>
      <c r="BX543" s="25"/>
      <c r="BY543" s="25"/>
      <c r="BZ543" s="25"/>
      <c r="CA543" s="25"/>
      <c r="CB543" s="25"/>
      <c r="CC543" s="25"/>
      <c r="CD543" s="25"/>
      <c r="CE543" s="25"/>
      <c r="CF543" s="25"/>
      <c r="CG543" s="25"/>
      <c r="CH543" s="25"/>
      <c r="CI543" s="25"/>
      <c r="CJ543" s="25"/>
      <c r="CK543" s="25"/>
      <c r="CL543" s="25"/>
      <c r="CM543" s="25"/>
      <c r="CN543" s="25"/>
      <c r="CO543" s="25"/>
      <c r="CP543" s="25"/>
      <c r="CQ543" s="25"/>
      <c r="CR543" s="25"/>
      <c r="CS543" s="25"/>
      <c r="CT543" s="25"/>
      <c r="CU543" s="25"/>
      <c r="CV543" s="25"/>
      <c r="CW543" s="25"/>
      <c r="CX543" s="25"/>
      <c r="CY543" s="25"/>
      <c r="EW543" s="25"/>
      <c r="EX543" s="25"/>
      <c r="EY543" s="25"/>
      <c r="EZ543" s="25"/>
      <c r="FA543" s="25"/>
      <c r="FB543" s="25"/>
      <c r="FC543" s="25"/>
      <c r="FD543" s="25"/>
      <c r="FE543" s="25"/>
      <c r="FF543" s="25"/>
      <c r="FG543" s="25"/>
      <c r="FH543" s="25"/>
      <c r="FI543" s="25"/>
      <c r="FJ543" s="25"/>
      <c r="FK543" s="25"/>
      <c r="FL543" s="25"/>
      <c r="FM543" s="25"/>
      <c r="FN543" s="25"/>
      <c r="FO543" s="25"/>
      <c r="FP543" s="25"/>
      <c r="FQ543" s="25"/>
      <c r="FR543" s="25"/>
      <c r="FS543" s="25"/>
      <c r="FT543" s="25"/>
      <c r="FU543" s="25"/>
      <c r="FV543" s="25"/>
      <c r="FW543" s="25"/>
      <c r="FX543" s="25"/>
      <c r="FY543" s="25"/>
      <c r="FZ543" s="25"/>
      <c r="GA543" s="25"/>
      <c r="GB543" s="25"/>
      <c r="GC543" s="25"/>
      <c r="GD543" s="25"/>
      <c r="GE543" s="25"/>
      <c r="GF543" s="25"/>
      <c r="GG543" s="25"/>
      <c r="GH543" s="25"/>
      <c r="GI543" s="25"/>
      <c r="GJ543" s="25"/>
      <c r="GK543" s="25"/>
      <c r="GL543" s="25"/>
      <c r="GM543" s="25"/>
      <c r="GN543" s="25"/>
      <c r="GO543" s="25"/>
      <c r="GP543" s="25"/>
      <c r="GQ543" s="25"/>
      <c r="GR543" s="25"/>
      <c r="GS543" s="25"/>
    </row>
    <row r="544">
      <c r="BD544" s="25"/>
      <c r="BE544" s="25"/>
      <c r="BF544" s="25"/>
      <c r="BG544" s="25"/>
      <c r="BH544" s="25"/>
      <c r="BI544" s="25"/>
      <c r="BJ544" s="25"/>
      <c r="BK544" s="25"/>
      <c r="BL544" s="25"/>
      <c r="BM544" s="25"/>
      <c r="BN544" s="25"/>
      <c r="BO544" s="25"/>
      <c r="BP544" s="25"/>
      <c r="BQ544" s="25"/>
      <c r="BR544" s="25"/>
      <c r="BS544" s="25"/>
      <c r="BT544" s="25"/>
      <c r="BU544" s="25"/>
      <c r="BV544" s="25"/>
      <c r="BW544" s="25"/>
      <c r="BX544" s="25"/>
      <c r="BY544" s="25"/>
      <c r="BZ544" s="25"/>
      <c r="CA544" s="25"/>
      <c r="CB544" s="25"/>
      <c r="CC544" s="25"/>
      <c r="CD544" s="25"/>
      <c r="CE544" s="25"/>
      <c r="CF544" s="25"/>
      <c r="CG544" s="25"/>
      <c r="CH544" s="25"/>
      <c r="CI544" s="25"/>
      <c r="CJ544" s="25"/>
      <c r="CK544" s="25"/>
      <c r="CL544" s="25"/>
      <c r="CM544" s="25"/>
      <c r="CN544" s="25"/>
      <c r="CO544" s="25"/>
      <c r="CP544" s="25"/>
      <c r="CQ544" s="25"/>
      <c r="CR544" s="25"/>
      <c r="CS544" s="25"/>
      <c r="CT544" s="25"/>
      <c r="CU544" s="25"/>
      <c r="CV544" s="25"/>
      <c r="CW544" s="25"/>
      <c r="CX544" s="25"/>
      <c r="CY544" s="25"/>
      <c r="EW544" s="25"/>
      <c r="EX544" s="25"/>
      <c r="EY544" s="25"/>
      <c r="EZ544" s="25"/>
      <c r="FA544" s="25"/>
      <c r="FB544" s="25"/>
      <c r="FC544" s="25"/>
      <c r="FD544" s="25"/>
      <c r="FE544" s="25"/>
      <c r="FF544" s="25"/>
      <c r="FG544" s="25"/>
      <c r="FH544" s="25"/>
      <c r="FI544" s="25"/>
      <c r="FJ544" s="25"/>
      <c r="FK544" s="25"/>
      <c r="FL544" s="25"/>
      <c r="FM544" s="25"/>
      <c r="FN544" s="25"/>
      <c r="FO544" s="25"/>
      <c r="FP544" s="25"/>
      <c r="FQ544" s="25"/>
      <c r="FR544" s="25"/>
      <c r="FS544" s="25"/>
      <c r="FT544" s="25"/>
      <c r="FU544" s="25"/>
      <c r="FV544" s="25"/>
      <c r="FW544" s="25"/>
      <c r="FX544" s="25"/>
      <c r="FY544" s="25"/>
      <c r="FZ544" s="25"/>
      <c r="GA544" s="25"/>
      <c r="GB544" s="25"/>
      <c r="GC544" s="25"/>
      <c r="GD544" s="25"/>
      <c r="GE544" s="25"/>
      <c r="GF544" s="25"/>
      <c r="GG544" s="25"/>
      <c r="GH544" s="25"/>
      <c r="GI544" s="25"/>
      <c r="GJ544" s="25"/>
      <c r="GK544" s="25"/>
      <c r="GL544" s="25"/>
      <c r="GM544" s="25"/>
      <c r="GN544" s="25"/>
      <c r="GO544" s="25"/>
      <c r="GP544" s="25"/>
      <c r="GQ544" s="25"/>
      <c r="GR544" s="25"/>
      <c r="GS544" s="25"/>
    </row>
    <row r="545">
      <c r="BD545" s="25"/>
      <c r="BE545" s="25"/>
      <c r="BF545" s="25"/>
      <c r="BG545" s="25"/>
      <c r="BH545" s="25"/>
      <c r="BI545" s="25"/>
      <c r="BJ545" s="25"/>
      <c r="BK545" s="25"/>
      <c r="BL545" s="25"/>
      <c r="BM545" s="25"/>
      <c r="BN545" s="25"/>
      <c r="BO545" s="25"/>
      <c r="BP545" s="25"/>
      <c r="BQ545" s="25"/>
      <c r="BR545" s="25"/>
      <c r="BS545" s="25"/>
      <c r="BT545" s="25"/>
      <c r="BU545" s="25"/>
      <c r="BV545" s="25"/>
      <c r="BW545" s="25"/>
      <c r="BX545" s="25"/>
      <c r="BY545" s="25"/>
      <c r="BZ545" s="25"/>
      <c r="CA545" s="25"/>
      <c r="CB545" s="25"/>
      <c r="CC545" s="25"/>
      <c r="CD545" s="25"/>
      <c r="CE545" s="25"/>
      <c r="CF545" s="25"/>
      <c r="CG545" s="25"/>
      <c r="CH545" s="25"/>
      <c r="CI545" s="25"/>
      <c r="CJ545" s="25"/>
      <c r="CK545" s="25"/>
      <c r="CL545" s="25"/>
      <c r="CM545" s="25"/>
      <c r="CN545" s="25"/>
      <c r="CO545" s="25"/>
      <c r="CP545" s="25"/>
      <c r="CQ545" s="25"/>
      <c r="CR545" s="25"/>
      <c r="CS545" s="25"/>
      <c r="CT545" s="25"/>
      <c r="CU545" s="25"/>
      <c r="CV545" s="25"/>
      <c r="CW545" s="25"/>
      <c r="CX545" s="25"/>
      <c r="CY545" s="25"/>
      <c r="EW545" s="25"/>
      <c r="EX545" s="25"/>
      <c r="EY545" s="25"/>
      <c r="EZ545" s="25"/>
      <c r="FA545" s="25"/>
      <c r="FB545" s="25"/>
      <c r="FC545" s="25"/>
      <c r="FD545" s="25"/>
      <c r="FE545" s="25"/>
      <c r="FF545" s="25"/>
      <c r="FG545" s="25"/>
      <c r="FH545" s="25"/>
      <c r="FI545" s="25"/>
      <c r="FJ545" s="25"/>
      <c r="FK545" s="25"/>
      <c r="FL545" s="25"/>
      <c r="FM545" s="25"/>
      <c r="FN545" s="25"/>
      <c r="FO545" s="25"/>
      <c r="FP545" s="25"/>
      <c r="FQ545" s="25"/>
      <c r="FR545" s="25"/>
      <c r="FS545" s="25"/>
      <c r="FT545" s="25"/>
      <c r="FU545" s="25"/>
      <c r="FV545" s="25"/>
      <c r="FW545" s="25"/>
      <c r="FX545" s="25"/>
      <c r="FY545" s="25"/>
      <c r="FZ545" s="25"/>
      <c r="GA545" s="25"/>
      <c r="GB545" s="25"/>
      <c r="GC545" s="25"/>
      <c r="GD545" s="25"/>
      <c r="GE545" s="25"/>
      <c r="GF545" s="25"/>
      <c r="GG545" s="25"/>
      <c r="GH545" s="25"/>
      <c r="GI545" s="25"/>
      <c r="GJ545" s="25"/>
      <c r="GK545" s="25"/>
      <c r="GL545" s="25"/>
      <c r="GM545" s="25"/>
      <c r="GN545" s="25"/>
      <c r="GO545" s="25"/>
      <c r="GP545" s="25"/>
      <c r="GQ545" s="25"/>
      <c r="GR545" s="25"/>
      <c r="GS545" s="25"/>
    </row>
    <row r="546">
      <c r="BD546" s="25"/>
      <c r="BE546" s="25"/>
      <c r="BF546" s="25"/>
      <c r="BG546" s="25"/>
      <c r="BH546" s="25"/>
      <c r="BI546" s="25"/>
      <c r="BJ546" s="25"/>
      <c r="BK546" s="25"/>
      <c r="BL546" s="25"/>
      <c r="BM546" s="25"/>
      <c r="BN546" s="25"/>
      <c r="BO546" s="25"/>
      <c r="BP546" s="25"/>
      <c r="BQ546" s="25"/>
      <c r="BR546" s="25"/>
      <c r="BS546" s="25"/>
      <c r="BT546" s="25"/>
      <c r="BU546" s="25"/>
      <c r="BV546" s="25"/>
      <c r="BW546" s="25"/>
      <c r="BX546" s="25"/>
      <c r="BY546" s="25"/>
      <c r="BZ546" s="25"/>
      <c r="CA546" s="25"/>
      <c r="CB546" s="25"/>
      <c r="CC546" s="25"/>
      <c r="CD546" s="25"/>
      <c r="CE546" s="25"/>
      <c r="CF546" s="25"/>
      <c r="CG546" s="25"/>
      <c r="CH546" s="25"/>
      <c r="CI546" s="25"/>
      <c r="CJ546" s="25"/>
      <c r="CK546" s="25"/>
      <c r="CL546" s="25"/>
      <c r="CM546" s="25"/>
      <c r="CN546" s="25"/>
      <c r="CO546" s="25"/>
      <c r="CP546" s="25"/>
      <c r="CQ546" s="25"/>
      <c r="CR546" s="25"/>
      <c r="CS546" s="25"/>
      <c r="CT546" s="25"/>
      <c r="CU546" s="25"/>
      <c r="CV546" s="25"/>
      <c r="CW546" s="25"/>
      <c r="CX546" s="25"/>
      <c r="CY546" s="25"/>
      <c r="EW546" s="25"/>
      <c r="EX546" s="25"/>
      <c r="EY546" s="25"/>
      <c r="EZ546" s="25"/>
      <c r="FA546" s="25"/>
      <c r="FB546" s="25"/>
      <c r="FC546" s="25"/>
      <c r="FD546" s="25"/>
      <c r="FE546" s="25"/>
      <c r="FF546" s="25"/>
      <c r="FG546" s="25"/>
      <c r="FH546" s="25"/>
      <c r="FI546" s="25"/>
      <c r="FJ546" s="25"/>
      <c r="FK546" s="25"/>
      <c r="FL546" s="25"/>
      <c r="FM546" s="25"/>
      <c r="FN546" s="25"/>
      <c r="FO546" s="25"/>
      <c r="FP546" s="25"/>
      <c r="FQ546" s="25"/>
      <c r="FR546" s="25"/>
      <c r="FS546" s="25"/>
      <c r="FT546" s="25"/>
      <c r="FU546" s="25"/>
      <c r="FV546" s="25"/>
      <c r="FW546" s="25"/>
      <c r="FX546" s="25"/>
      <c r="FY546" s="25"/>
      <c r="FZ546" s="25"/>
      <c r="GA546" s="25"/>
      <c r="GB546" s="25"/>
      <c r="GC546" s="25"/>
      <c r="GD546" s="25"/>
      <c r="GE546" s="25"/>
      <c r="GF546" s="25"/>
      <c r="GG546" s="25"/>
      <c r="GH546" s="25"/>
      <c r="GI546" s="25"/>
      <c r="GJ546" s="25"/>
      <c r="GK546" s="25"/>
      <c r="GL546" s="25"/>
      <c r="GM546" s="25"/>
      <c r="GN546" s="25"/>
      <c r="GO546" s="25"/>
      <c r="GP546" s="25"/>
      <c r="GQ546" s="25"/>
      <c r="GR546" s="25"/>
      <c r="GS546" s="25"/>
    </row>
    <row r="547">
      <c r="BD547" s="25"/>
      <c r="BE547" s="25"/>
      <c r="BF547" s="25"/>
      <c r="BG547" s="25"/>
      <c r="BH547" s="25"/>
      <c r="BI547" s="25"/>
      <c r="BJ547" s="25"/>
      <c r="BK547" s="25"/>
      <c r="BL547" s="25"/>
      <c r="BM547" s="25"/>
      <c r="BN547" s="25"/>
      <c r="BO547" s="25"/>
      <c r="BP547" s="25"/>
      <c r="BQ547" s="25"/>
      <c r="BR547" s="25"/>
      <c r="BS547" s="25"/>
      <c r="BT547" s="25"/>
      <c r="BU547" s="25"/>
      <c r="BV547" s="25"/>
      <c r="BW547" s="25"/>
      <c r="BX547" s="25"/>
      <c r="BY547" s="25"/>
      <c r="BZ547" s="25"/>
      <c r="CA547" s="25"/>
      <c r="CB547" s="25"/>
      <c r="CC547" s="25"/>
      <c r="CD547" s="25"/>
      <c r="CE547" s="25"/>
      <c r="CF547" s="25"/>
      <c r="CG547" s="25"/>
      <c r="CH547" s="25"/>
      <c r="CI547" s="25"/>
      <c r="CJ547" s="25"/>
      <c r="CK547" s="25"/>
      <c r="CL547" s="25"/>
      <c r="CM547" s="25"/>
      <c r="CN547" s="25"/>
      <c r="CO547" s="25"/>
      <c r="CP547" s="25"/>
      <c r="CQ547" s="25"/>
      <c r="CR547" s="25"/>
      <c r="CS547" s="25"/>
      <c r="CT547" s="25"/>
      <c r="CU547" s="25"/>
      <c r="CV547" s="25"/>
      <c r="CW547" s="25"/>
      <c r="CX547" s="25"/>
      <c r="CY547" s="25"/>
      <c r="EW547" s="25"/>
      <c r="EX547" s="25"/>
      <c r="EY547" s="25"/>
      <c r="EZ547" s="25"/>
      <c r="FA547" s="25"/>
      <c r="FB547" s="25"/>
      <c r="FC547" s="25"/>
      <c r="FD547" s="25"/>
      <c r="FE547" s="25"/>
      <c r="FF547" s="25"/>
      <c r="FG547" s="25"/>
      <c r="FH547" s="25"/>
      <c r="FI547" s="25"/>
      <c r="FJ547" s="25"/>
      <c r="FK547" s="25"/>
      <c r="FL547" s="25"/>
      <c r="FM547" s="25"/>
      <c r="FN547" s="25"/>
      <c r="FO547" s="25"/>
      <c r="FP547" s="25"/>
      <c r="FQ547" s="25"/>
      <c r="FR547" s="25"/>
      <c r="FS547" s="25"/>
      <c r="FT547" s="25"/>
      <c r="FU547" s="25"/>
      <c r="FV547" s="25"/>
      <c r="FW547" s="25"/>
      <c r="FX547" s="25"/>
      <c r="FY547" s="25"/>
      <c r="FZ547" s="25"/>
      <c r="GA547" s="25"/>
      <c r="GB547" s="25"/>
      <c r="GC547" s="25"/>
      <c r="GD547" s="25"/>
      <c r="GE547" s="25"/>
      <c r="GF547" s="25"/>
      <c r="GG547" s="25"/>
      <c r="GH547" s="25"/>
      <c r="GI547" s="25"/>
      <c r="GJ547" s="25"/>
      <c r="GK547" s="25"/>
      <c r="GL547" s="25"/>
      <c r="GM547" s="25"/>
      <c r="GN547" s="25"/>
      <c r="GO547" s="25"/>
      <c r="GP547" s="25"/>
      <c r="GQ547" s="25"/>
      <c r="GR547" s="25"/>
      <c r="GS547" s="25"/>
    </row>
    <row r="548">
      <c r="BD548" s="25"/>
      <c r="BE548" s="25"/>
      <c r="BF548" s="25"/>
      <c r="BG548" s="25"/>
      <c r="BH548" s="25"/>
      <c r="BI548" s="25"/>
      <c r="BJ548" s="25"/>
      <c r="BK548" s="25"/>
      <c r="BL548" s="25"/>
      <c r="BM548" s="25"/>
      <c r="BN548" s="25"/>
      <c r="BO548" s="25"/>
      <c r="BP548" s="25"/>
      <c r="BQ548" s="25"/>
      <c r="BR548" s="25"/>
      <c r="BS548" s="25"/>
      <c r="BT548" s="25"/>
      <c r="BU548" s="25"/>
      <c r="BV548" s="25"/>
      <c r="BW548" s="25"/>
      <c r="BX548" s="25"/>
      <c r="BY548" s="25"/>
      <c r="BZ548" s="25"/>
      <c r="CA548" s="25"/>
      <c r="CB548" s="25"/>
      <c r="CC548" s="25"/>
      <c r="CD548" s="25"/>
      <c r="CE548" s="25"/>
      <c r="CF548" s="25"/>
      <c r="CG548" s="25"/>
      <c r="CH548" s="25"/>
      <c r="CI548" s="25"/>
      <c r="CJ548" s="25"/>
      <c r="CK548" s="25"/>
      <c r="CL548" s="25"/>
      <c r="CM548" s="25"/>
      <c r="CN548" s="25"/>
      <c r="CO548" s="25"/>
      <c r="CP548" s="25"/>
      <c r="CQ548" s="25"/>
      <c r="CR548" s="25"/>
      <c r="CS548" s="25"/>
      <c r="CT548" s="25"/>
      <c r="CU548" s="25"/>
      <c r="CV548" s="25"/>
      <c r="CW548" s="25"/>
      <c r="CX548" s="25"/>
      <c r="CY548" s="25"/>
      <c r="EW548" s="25"/>
      <c r="EX548" s="25"/>
      <c r="EY548" s="25"/>
      <c r="EZ548" s="25"/>
      <c r="FA548" s="25"/>
      <c r="FB548" s="25"/>
      <c r="FC548" s="25"/>
      <c r="FD548" s="25"/>
      <c r="FE548" s="25"/>
      <c r="FF548" s="25"/>
      <c r="FG548" s="25"/>
      <c r="FH548" s="25"/>
      <c r="FI548" s="25"/>
      <c r="FJ548" s="25"/>
      <c r="FK548" s="25"/>
      <c r="FL548" s="25"/>
      <c r="FM548" s="25"/>
      <c r="FN548" s="25"/>
      <c r="FO548" s="25"/>
      <c r="FP548" s="25"/>
      <c r="FQ548" s="25"/>
      <c r="FR548" s="25"/>
      <c r="FS548" s="25"/>
      <c r="FT548" s="25"/>
      <c r="FU548" s="25"/>
      <c r="FV548" s="25"/>
      <c r="FW548" s="25"/>
      <c r="FX548" s="25"/>
      <c r="FY548" s="25"/>
      <c r="FZ548" s="25"/>
      <c r="GA548" s="25"/>
      <c r="GB548" s="25"/>
      <c r="GC548" s="25"/>
      <c r="GD548" s="25"/>
      <c r="GE548" s="25"/>
      <c r="GF548" s="25"/>
      <c r="GG548" s="25"/>
      <c r="GH548" s="25"/>
      <c r="GI548" s="25"/>
      <c r="GJ548" s="25"/>
      <c r="GK548" s="25"/>
      <c r="GL548" s="25"/>
      <c r="GM548" s="25"/>
      <c r="GN548" s="25"/>
      <c r="GO548" s="25"/>
      <c r="GP548" s="25"/>
      <c r="GQ548" s="25"/>
      <c r="GR548" s="25"/>
      <c r="GS548" s="25"/>
    </row>
    <row r="549">
      <c r="BD549" s="25"/>
      <c r="BE549" s="25"/>
      <c r="BF549" s="25"/>
      <c r="BG549" s="25"/>
      <c r="BH549" s="25"/>
      <c r="BI549" s="25"/>
      <c r="BJ549" s="25"/>
      <c r="BK549" s="25"/>
      <c r="BL549" s="25"/>
      <c r="BM549" s="25"/>
      <c r="BN549" s="25"/>
      <c r="BO549" s="25"/>
      <c r="BP549" s="25"/>
      <c r="BQ549" s="25"/>
      <c r="BR549" s="25"/>
      <c r="BS549" s="25"/>
      <c r="BT549" s="25"/>
      <c r="BU549" s="25"/>
      <c r="BV549" s="25"/>
      <c r="BW549" s="25"/>
      <c r="BX549" s="25"/>
      <c r="BY549" s="25"/>
      <c r="BZ549" s="25"/>
      <c r="CA549" s="25"/>
      <c r="CB549" s="25"/>
      <c r="CC549" s="25"/>
      <c r="CD549" s="25"/>
      <c r="CE549" s="25"/>
      <c r="CF549" s="25"/>
      <c r="CG549" s="25"/>
      <c r="CH549" s="25"/>
      <c r="CI549" s="25"/>
      <c r="CJ549" s="25"/>
      <c r="CK549" s="25"/>
      <c r="CL549" s="25"/>
      <c r="CM549" s="25"/>
      <c r="CN549" s="25"/>
      <c r="CO549" s="25"/>
      <c r="CP549" s="25"/>
      <c r="CQ549" s="25"/>
      <c r="CR549" s="25"/>
      <c r="CS549" s="25"/>
      <c r="CT549" s="25"/>
      <c r="CU549" s="25"/>
      <c r="CV549" s="25"/>
      <c r="CW549" s="25"/>
      <c r="CX549" s="25"/>
      <c r="CY549" s="25"/>
      <c r="EW549" s="25"/>
      <c r="EX549" s="25"/>
      <c r="EY549" s="25"/>
      <c r="EZ549" s="25"/>
      <c r="FA549" s="25"/>
      <c r="FB549" s="25"/>
      <c r="FC549" s="25"/>
      <c r="FD549" s="25"/>
      <c r="FE549" s="25"/>
      <c r="FF549" s="25"/>
      <c r="FG549" s="25"/>
      <c r="FH549" s="25"/>
      <c r="FI549" s="25"/>
      <c r="FJ549" s="25"/>
      <c r="FK549" s="25"/>
      <c r="FL549" s="25"/>
      <c r="FM549" s="25"/>
      <c r="FN549" s="25"/>
      <c r="FO549" s="25"/>
      <c r="FP549" s="25"/>
      <c r="FQ549" s="25"/>
      <c r="FR549" s="25"/>
      <c r="FS549" s="25"/>
      <c r="FT549" s="25"/>
      <c r="FU549" s="25"/>
      <c r="FV549" s="25"/>
      <c r="FW549" s="25"/>
      <c r="FX549" s="25"/>
      <c r="FY549" s="25"/>
      <c r="FZ549" s="25"/>
      <c r="GA549" s="25"/>
      <c r="GB549" s="25"/>
      <c r="GC549" s="25"/>
      <c r="GD549" s="25"/>
      <c r="GE549" s="25"/>
      <c r="GF549" s="25"/>
      <c r="GG549" s="25"/>
      <c r="GH549" s="25"/>
      <c r="GI549" s="25"/>
      <c r="GJ549" s="25"/>
      <c r="GK549" s="25"/>
      <c r="GL549" s="25"/>
      <c r="GM549" s="25"/>
      <c r="GN549" s="25"/>
      <c r="GO549" s="25"/>
      <c r="GP549" s="25"/>
      <c r="GQ549" s="25"/>
      <c r="GR549" s="25"/>
      <c r="GS549" s="25"/>
    </row>
    <row r="550">
      <c r="BD550" s="25"/>
      <c r="BE550" s="25"/>
      <c r="BF550" s="25"/>
      <c r="BG550" s="25"/>
      <c r="BH550" s="25"/>
      <c r="BI550" s="25"/>
      <c r="BJ550" s="25"/>
      <c r="BK550" s="25"/>
      <c r="BL550" s="25"/>
      <c r="BM550" s="25"/>
      <c r="BN550" s="25"/>
      <c r="BO550" s="25"/>
      <c r="BP550" s="25"/>
      <c r="BQ550" s="25"/>
      <c r="BR550" s="25"/>
      <c r="BS550" s="25"/>
      <c r="BT550" s="25"/>
      <c r="BU550" s="25"/>
      <c r="BV550" s="25"/>
      <c r="BW550" s="25"/>
      <c r="BX550" s="25"/>
      <c r="BY550" s="25"/>
      <c r="BZ550" s="25"/>
      <c r="CA550" s="25"/>
      <c r="CB550" s="25"/>
      <c r="CC550" s="25"/>
      <c r="CD550" s="25"/>
      <c r="CE550" s="25"/>
      <c r="CF550" s="25"/>
      <c r="CG550" s="25"/>
      <c r="CH550" s="25"/>
      <c r="CI550" s="25"/>
      <c r="CJ550" s="25"/>
      <c r="CK550" s="25"/>
      <c r="CL550" s="25"/>
      <c r="CM550" s="25"/>
      <c r="CN550" s="25"/>
      <c r="CO550" s="25"/>
      <c r="CP550" s="25"/>
      <c r="CQ550" s="25"/>
      <c r="CR550" s="25"/>
      <c r="CS550" s="25"/>
      <c r="CT550" s="25"/>
      <c r="CU550" s="25"/>
      <c r="CV550" s="25"/>
      <c r="CW550" s="25"/>
      <c r="CX550" s="25"/>
      <c r="CY550" s="25"/>
      <c r="EW550" s="25"/>
      <c r="EX550" s="25"/>
      <c r="EY550" s="25"/>
      <c r="EZ550" s="25"/>
      <c r="FA550" s="25"/>
      <c r="FB550" s="25"/>
      <c r="FC550" s="25"/>
      <c r="FD550" s="25"/>
      <c r="FE550" s="25"/>
      <c r="FF550" s="25"/>
      <c r="FG550" s="25"/>
      <c r="FH550" s="25"/>
      <c r="FI550" s="25"/>
      <c r="FJ550" s="25"/>
      <c r="FK550" s="25"/>
      <c r="FL550" s="25"/>
      <c r="FM550" s="25"/>
      <c r="FN550" s="25"/>
      <c r="FO550" s="25"/>
      <c r="FP550" s="25"/>
      <c r="FQ550" s="25"/>
      <c r="FR550" s="25"/>
      <c r="FS550" s="25"/>
      <c r="FT550" s="25"/>
      <c r="FU550" s="25"/>
      <c r="FV550" s="25"/>
      <c r="FW550" s="25"/>
      <c r="FX550" s="25"/>
      <c r="FY550" s="25"/>
      <c r="FZ550" s="25"/>
      <c r="GA550" s="25"/>
      <c r="GB550" s="25"/>
      <c r="GC550" s="25"/>
      <c r="GD550" s="25"/>
      <c r="GE550" s="25"/>
      <c r="GF550" s="25"/>
      <c r="GG550" s="25"/>
      <c r="GH550" s="25"/>
      <c r="GI550" s="25"/>
      <c r="GJ550" s="25"/>
      <c r="GK550" s="25"/>
      <c r="GL550" s="25"/>
      <c r="GM550" s="25"/>
      <c r="GN550" s="25"/>
      <c r="GO550" s="25"/>
      <c r="GP550" s="25"/>
      <c r="GQ550" s="25"/>
      <c r="GR550" s="25"/>
      <c r="GS550" s="25"/>
    </row>
    <row r="551">
      <c r="BD551" s="25"/>
      <c r="BE551" s="25"/>
      <c r="BF551" s="25"/>
      <c r="BG551" s="25"/>
      <c r="BH551" s="25"/>
      <c r="BI551" s="25"/>
      <c r="BJ551" s="25"/>
      <c r="BK551" s="25"/>
      <c r="BL551" s="25"/>
      <c r="BM551" s="25"/>
      <c r="BN551" s="25"/>
      <c r="BO551" s="25"/>
      <c r="BP551" s="25"/>
      <c r="BQ551" s="25"/>
      <c r="BR551" s="25"/>
      <c r="BS551" s="25"/>
      <c r="BT551" s="25"/>
      <c r="BU551" s="25"/>
      <c r="BV551" s="25"/>
      <c r="BW551" s="25"/>
      <c r="BX551" s="25"/>
      <c r="BY551" s="25"/>
      <c r="BZ551" s="25"/>
      <c r="CA551" s="25"/>
      <c r="CB551" s="25"/>
      <c r="CC551" s="25"/>
      <c r="CD551" s="25"/>
      <c r="CE551" s="25"/>
      <c r="CF551" s="25"/>
      <c r="CG551" s="25"/>
      <c r="CH551" s="25"/>
      <c r="CI551" s="25"/>
      <c r="CJ551" s="25"/>
      <c r="CK551" s="25"/>
      <c r="CL551" s="25"/>
      <c r="CM551" s="25"/>
      <c r="CN551" s="25"/>
      <c r="CO551" s="25"/>
      <c r="CP551" s="25"/>
      <c r="CQ551" s="25"/>
      <c r="CR551" s="25"/>
      <c r="CS551" s="25"/>
      <c r="CT551" s="25"/>
      <c r="CU551" s="25"/>
      <c r="CV551" s="25"/>
      <c r="CW551" s="25"/>
      <c r="CX551" s="25"/>
      <c r="CY551" s="25"/>
      <c r="EW551" s="25"/>
      <c r="EX551" s="25"/>
      <c r="EY551" s="25"/>
      <c r="EZ551" s="25"/>
      <c r="FA551" s="25"/>
      <c r="FB551" s="25"/>
      <c r="FC551" s="25"/>
      <c r="FD551" s="25"/>
      <c r="FE551" s="25"/>
      <c r="FF551" s="25"/>
      <c r="FG551" s="25"/>
      <c r="FH551" s="25"/>
      <c r="FI551" s="25"/>
      <c r="FJ551" s="25"/>
      <c r="FK551" s="25"/>
      <c r="FL551" s="25"/>
      <c r="FM551" s="25"/>
      <c r="FN551" s="25"/>
      <c r="FO551" s="25"/>
      <c r="FP551" s="25"/>
      <c r="FQ551" s="25"/>
      <c r="FR551" s="25"/>
      <c r="FS551" s="25"/>
      <c r="FT551" s="25"/>
      <c r="FU551" s="25"/>
      <c r="FV551" s="25"/>
      <c r="FW551" s="25"/>
      <c r="FX551" s="25"/>
      <c r="FY551" s="25"/>
      <c r="FZ551" s="25"/>
      <c r="GA551" s="25"/>
      <c r="GB551" s="25"/>
      <c r="GC551" s="25"/>
      <c r="GD551" s="25"/>
      <c r="GE551" s="25"/>
      <c r="GF551" s="25"/>
      <c r="GG551" s="25"/>
      <c r="GH551" s="25"/>
      <c r="GI551" s="25"/>
      <c r="GJ551" s="25"/>
      <c r="GK551" s="25"/>
      <c r="GL551" s="25"/>
      <c r="GM551" s="25"/>
      <c r="GN551" s="25"/>
      <c r="GO551" s="25"/>
      <c r="GP551" s="25"/>
      <c r="GQ551" s="25"/>
      <c r="GR551" s="25"/>
      <c r="GS551" s="25"/>
    </row>
    <row r="552">
      <c r="BD552" s="25"/>
      <c r="BE552" s="25"/>
      <c r="BF552" s="25"/>
      <c r="BG552" s="25"/>
      <c r="BH552" s="25"/>
      <c r="BI552" s="25"/>
      <c r="BJ552" s="25"/>
      <c r="BK552" s="25"/>
      <c r="BL552" s="25"/>
      <c r="BM552" s="25"/>
      <c r="BN552" s="25"/>
      <c r="BO552" s="25"/>
      <c r="BP552" s="25"/>
      <c r="BQ552" s="25"/>
      <c r="BR552" s="25"/>
      <c r="BS552" s="25"/>
      <c r="BT552" s="25"/>
      <c r="BU552" s="25"/>
      <c r="BV552" s="25"/>
      <c r="BW552" s="25"/>
      <c r="BX552" s="25"/>
      <c r="BY552" s="25"/>
      <c r="BZ552" s="25"/>
      <c r="CA552" s="25"/>
      <c r="CB552" s="25"/>
      <c r="CC552" s="25"/>
      <c r="CD552" s="25"/>
      <c r="CE552" s="25"/>
      <c r="CF552" s="25"/>
      <c r="CG552" s="25"/>
      <c r="CH552" s="25"/>
      <c r="CI552" s="25"/>
      <c r="CJ552" s="25"/>
      <c r="CK552" s="25"/>
      <c r="CL552" s="25"/>
      <c r="CM552" s="25"/>
      <c r="CN552" s="25"/>
      <c r="CO552" s="25"/>
      <c r="CP552" s="25"/>
      <c r="CQ552" s="25"/>
      <c r="CR552" s="25"/>
      <c r="CS552" s="25"/>
      <c r="CT552" s="25"/>
      <c r="CU552" s="25"/>
      <c r="CV552" s="25"/>
      <c r="CW552" s="25"/>
      <c r="CX552" s="25"/>
      <c r="CY552" s="25"/>
      <c r="EW552" s="25"/>
      <c r="EX552" s="25"/>
      <c r="EY552" s="25"/>
      <c r="EZ552" s="25"/>
      <c r="FA552" s="25"/>
      <c r="FB552" s="25"/>
      <c r="FC552" s="25"/>
      <c r="FD552" s="25"/>
      <c r="FE552" s="25"/>
      <c r="FF552" s="25"/>
      <c r="FG552" s="25"/>
      <c r="FH552" s="25"/>
      <c r="FI552" s="25"/>
      <c r="FJ552" s="25"/>
      <c r="FK552" s="25"/>
      <c r="FL552" s="25"/>
      <c r="FM552" s="25"/>
      <c r="FN552" s="25"/>
      <c r="FO552" s="25"/>
      <c r="FP552" s="25"/>
      <c r="FQ552" s="25"/>
      <c r="FR552" s="25"/>
      <c r="FS552" s="25"/>
      <c r="FT552" s="25"/>
      <c r="FU552" s="25"/>
      <c r="FV552" s="25"/>
      <c r="FW552" s="25"/>
      <c r="FX552" s="25"/>
      <c r="FY552" s="25"/>
      <c r="FZ552" s="25"/>
      <c r="GA552" s="25"/>
      <c r="GB552" s="25"/>
      <c r="GC552" s="25"/>
      <c r="GD552" s="25"/>
      <c r="GE552" s="25"/>
      <c r="GF552" s="25"/>
      <c r="GG552" s="25"/>
      <c r="GH552" s="25"/>
      <c r="GI552" s="25"/>
      <c r="GJ552" s="25"/>
      <c r="GK552" s="25"/>
      <c r="GL552" s="25"/>
      <c r="GM552" s="25"/>
      <c r="GN552" s="25"/>
      <c r="GO552" s="25"/>
      <c r="GP552" s="25"/>
      <c r="GQ552" s="25"/>
      <c r="GR552" s="25"/>
      <c r="GS552" s="25"/>
    </row>
    <row r="553">
      <c r="BD553" s="25"/>
      <c r="BE553" s="25"/>
      <c r="BF553" s="25"/>
      <c r="BG553" s="25"/>
      <c r="BH553" s="25"/>
      <c r="BI553" s="25"/>
      <c r="BJ553" s="25"/>
      <c r="BK553" s="25"/>
      <c r="BL553" s="25"/>
      <c r="BM553" s="25"/>
      <c r="BN553" s="25"/>
      <c r="BO553" s="25"/>
      <c r="BP553" s="25"/>
      <c r="BQ553" s="25"/>
      <c r="BR553" s="25"/>
      <c r="BS553" s="25"/>
      <c r="BT553" s="25"/>
      <c r="BU553" s="25"/>
      <c r="BV553" s="25"/>
      <c r="BW553" s="25"/>
      <c r="BX553" s="25"/>
      <c r="BY553" s="25"/>
      <c r="BZ553" s="25"/>
      <c r="CA553" s="25"/>
      <c r="CB553" s="25"/>
      <c r="CC553" s="25"/>
      <c r="CD553" s="25"/>
      <c r="CE553" s="25"/>
      <c r="CF553" s="25"/>
      <c r="CG553" s="25"/>
      <c r="CH553" s="25"/>
      <c r="CI553" s="25"/>
      <c r="CJ553" s="25"/>
      <c r="CK553" s="25"/>
      <c r="CL553" s="25"/>
      <c r="CM553" s="25"/>
      <c r="CN553" s="25"/>
      <c r="CO553" s="25"/>
      <c r="CP553" s="25"/>
      <c r="CQ553" s="25"/>
      <c r="CR553" s="25"/>
      <c r="CS553" s="25"/>
      <c r="CT553" s="25"/>
      <c r="CU553" s="25"/>
      <c r="CV553" s="25"/>
      <c r="CW553" s="25"/>
      <c r="CX553" s="25"/>
      <c r="CY553" s="25"/>
      <c r="EW553" s="25"/>
      <c r="EX553" s="25"/>
      <c r="EY553" s="25"/>
      <c r="EZ553" s="25"/>
      <c r="FA553" s="25"/>
      <c r="FB553" s="25"/>
      <c r="FC553" s="25"/>
      <c r="FD553" s="25"/>
      <c r="FE553" s="25"/>
      <c r="FF553" s="25"/>
      <c r="FG553" s="25"/>
      <c r="FH553" s="25"/>
      <c r="FI553" s="25"/>
      <c r="FJ553" s="25"/>
      <c r="FK553" s="25"/>
      <c r="FL553" s="25"/>
      <c r="FM553" s="25"/>
      <c r="FN553" s="25"/>
      <c r="FO553" s="25"/>
      <c r="FP553" s="25"/>
      <c r="FQ553" s="25"/>
      <c r="FR553" s="25"/>
      <c r="FS553" s="25"/>
      <c r="FT553" s="25"/>
      <c r="FU553" s="25"/>
      <c r="FV553" s="25"/>
      <c r="FW553" s="25"/>
      <c r="FX553" s="25"/>
      <c r="FY553" s="25"/>
      <c r="FZ553" s="25"/>
      <c r="GA553" s="25"/>
      <c r="GB553" s="25"/>
      <c r="GC553" s="25"/>
      <c r="GD553" s="25"/>
      <c r="GE553" s="25"/>
      <c r="GF553" s="25"/>
      <c r="GG553" s="25"/>
      <c r="GH553" s="25"/>
      <c r="GI553" s="25"/>
      <c r="GJ553" s="25"/>
      <c r="GK553" s="25"/>
      <c r="GL553" s="25"/>
      <c r="GM553" s="25"/>
      <c r="GN553" s="25"/>
      <c r="GO553" s="25"/>
      <c r="GP553" s="25"/>
      <c r="GQ553" s="25"/>
      <c r="GR553" s="25"/>
      <c r="GS553" s="25"/>
    </row>
    <row r="554">
      <c r="BD554" s="25"/>
      <c r="BE554" s="25"/>
      <c r="BF554" s="25"/>
      <c r="BG554" s="25"/>
      <c r="BH554" s="25"/>
      <c r="BI554" s="25"/>
      <c r="BJ554" s="25"/>
      <c r="BK554" s="25"/>
      <c r="BL554" s="25"/>
      <c r="BM554" s="25"/>
      <c r="BN554" s="25"/>
      <c r="BO554" s="25"/>
      <c r="BP554" s="25"/>
      <c r="BQ554" s="25"/>
      <c r="BR554" s="25"/>
      <c r="BS554" s="25"/>
      <c r="BT554" s="25"/>
      <c r="BU554" s="25"/>
      <c r="BV554" s="25"/>
      <c r="BW554" s="25"/>
      <c r="BX554" s="25"/>
      <c r="BY554" s="25"/>
      <c r="BZ554" s="25"/>
      <c r="CA554" s="25"/>
      <c r="CB554" s="25"/>
      <c r="CC554" s="25"/>
      <c r="CD554" s="25"/>
      <c r="CE554" s="25"/>
      <c r="CF554" s="25"/>
      <c r="CG554" s="25"/>
      <c r="CH554" s="25"/>
      <c r="CI554" s="25"/>
      <c r="CJ554" s="25"/>
      <c r="CK554" s="25"/>
      <c r="CL554" s="25"/>
      <c r="CM554" s="25"/>
      <c r="CN554" s="25"/>
      <c r="CO554" s="25"/>
      <c r="CP554" s="25"/>
      <c r="CQ554" s="25"/>
      <c r="CR554" s="25"/>
      <c r="CS554" s="25"/>
      <c r="CT554" s="25"/>
      <c r="CU554" s="25"/>
      <c r="CV554" s="25"/>
      <c r="CW554" s="25"/>
      <c r="CX554" s="25"/>
      <c r="CY554" s="25"/>
      <c r="EW554" s="25"/>
      <c r="EX554" s="25"/>
      <c r="EY554" s="25"/>
      <c r="EZ554" s="25"/>
      <c r="FA554" s="25"/>
      <c r="FB554" s="25"/>
      <c r="FC554" s="25"/>
      <c r="FD554" s="25"/>
      <c r="FE554" s="25"/>
      <c r="FF554" s="25"/>
      <c r="FG554" s="25"/>
      <c r="FH554" s="25"/>
      <c r="FI554" s="25"/>
      <c r="FJ554" s="25"/>
      <c r="FK554" s="25"/>
      <c r="FL554" s="25"/>
      <c r="FM554" s="25"/>
      <c r="FN554" s="25"/>
      <c r="FO554" s="25"/>
      <c r="FP554" s="25"/>
      <c r="FQ554" s="25"/>
      <c r="FR554" s="25"/>
      <c r="FS554" s="25"/>
      <c r="FT554" s="25"/>
      <c r="FU554" s="25"/>
      <c r="FV554" s="25"/>
      <c r="FW554" s="25"/>
      <c r="FX554" s="25"/>
      <c r="FY554" s="25"/>
      <c r="FZ554" s="25"/>
      <c r="GA554" s="25"/>
      <c r="GB554" s="25"/>
      <c r="GC554" s="25"/>
      <c r="GD554" s="25"/>
      <c r="GE554" s="25"/>
      <c r="GF554" s="25"/>
      <c r="GG554" s="25"/>
      <c r="GH554" s="25"/>
      <c r="GI554" s="25"/>
      <c r="GJ554" s="25"/>
      <c r="GK554" s="25"/>
      <c r="GL554" s="25"/>
      <c r="GM554" s="25"/>
      <c r="GN554" s="25"/>
      <c r="GO554" s="25"/>
      <c r="GP554" s="25"/>
      <c r="GQ554" s="25"/>
      <c r="GR554" s="25"/>
      <c r="GS554" s="25"/>
    </row>
    <row r="555">
      <c r="BD555" s="25"/>
      <c r="BE555" s="25"/>
      <c r="BF555" s="25"/>
      <c r="BG555" s="25"/>
      <c r="BH555" s="25"/>
      <c r="BI555" s="25"/>
      <c r="BJ555" s="25"/>
      <c r="BK555" s="25"/>
      <c r="BL555" s="25"/>
      <c r="BM555" s="25"/>
      <c r="BN555" s="25"/>
      <c r="BO555" s="25"/>
      <c r="BP555" s="25"/>
      <c r="BQ555" s="25"/>
      <c r="BR555" s="25"/>
      <c r="BS555" s="25"/>
      <c r="BT555" s="25"/>
      <c r="BU555" s="25"/>
      <c r="BV555" s="25"/>
      <c r="BW555" s="25"/>
      <c r="BX555" s="25"/>
      <c r="BY555" s="25"/>
      <c r="BZ555" s="25"/>
      <c r="CA555" s="25"/>
      <c r="CB555" s="25"/>
      <c r="CC555" s="25"/>
      <c r="CD555" s="25"/>
      <c r="CE555" s="25"/>
      <c r="CF555" s="25"/>
      <c r="CG555" s="25"/>
      <c r="CH555" s="25"/>
      <c r="CI555" s="25"/>
      <c r="CJ555" s="25"/>
      <c r="CK555" s="25"/>
      <c r="CL555" s="25"/>
      <c r="CM555" s="25"/>
      <c r="CN555" s="25"/>
      <c r="CO555" s="25"/>
      <c r="CP555" s="25"/>
      <c r="CQ555" s="25"/>
      <c r="CR555" s="25"/>
      <c r="CS555" s="25"/>
      <c r="CT555" s="25"/>
      <c r="CU555" s="25"/>
      <c r="CV555" s="25"/>
      <c r="CW555" s="25"/>
      <c r="CX555" s="25"/>
      <c r="CY555" s="25"/>
      <c r="EW555" s="25"/>
      <c r="EX555" s="25"/>
      <c r="EY555" s="25"/>
      <c r="EZ555" s="25"/>
      <c r="FA555" s="25"/>
      <c r="FB555" s="25"/>
      <c r="FC555" s="25"/>
      <c r="FD555" s="25"/>
      <c r="FE555" s="25"/>
      <c r="FF555" s="25"/>
      <c r="FG555" s="25"/>
      <c r="FH555" s="25"/>
      <c r="FI555" s="25"/>
      <c r="FJ555" s="25"/>
      <c r="FK555" s="25"/>
      <c r="FL555" s="25"/>
      <c r="FM555" s="25"/>
      <c r="FN555" s="25"/>
      <c r="FO555" s="25"/>
      <c r="FP555" s="25"/>
      <c r="FQ555" s="25"/>
      <c r="FR555" s="25"/>
      <c r="FS555" s="25"/>
      <c r="FT555" s="25"/>
      <c r="FU555" s="25"/>
      <c r="FV555" s="25"/>
      <c r="FW555" s="25"/>
      <c r="FX555" s="25"/>
      <c r="FY555" s="25"/>
      <c r="FZ555" s="25"/>
      <c r="GA555" s="25"/>
      <c r="GB555" s="25"/>
      <c r="GC555" s="25"/>
      <c r="GD555" s="25"/>
      <c r="GE555" s="25"/>
      <c r="GF555" s="25"/>
      <c r="GG555" s="25"/>
      <c r="GH555" s="25"/>
      <c r="GI555" s="25"/>
      <c r="GJ555" s="25"/>
      <c r="GK555" s="25"/>
      <c r="GL555" s="25"/>
      <c r="GM555" s="25"/>
      <c r="GN555" s="25"/>
      <c r="GO555" s="25"/>
      <c r="GP555" s="25"/>
      <c r="GQ555" s="25"/>
      <c r="GR555" s="25"/>
      <c r="GS555" s="25"/>
    </row>
    <row r="556">
      <c r="BD556" s="25"/>
      <c r="BE556" s="25"/>
      <c r="BF556" s="25"/>
      <c r="BG556" s="25"/>
      <c r="BH556" s="25"/>
      <c r="BI556" s="25"/>
      <c r="BJ556" s="25"/>
      <c r="BK556" s="25"/>
      <c r="BL556" s="25"/>
      <c r="BM556" s="25"/>
      <c r="BN556" s="25"/>
      <c r="BO556" s="25"/>
      <c r="BP556" s="25"/>
      <c r="BQ556" s="25"/>
      <c r="BR556" s="25"/>
      <c r="BS556" s="25"/>
      <c r="BT556" s="25"/>
      <c r="BU556" s="25"/>
      <c r="BV556" s="25"/>
      <c r="BW556" s="25"/>
      <c r="BX556" s="25"/>
      <c r="BY556" s="25"/>
      <c r="BZ556" s="25"/>
      <c r="CA556" s="25"/>
      <c r="CB556" s="25"/>
      <c r="CC556" s="25"/>
      <c r="CD556" s="25"/>
      <c r="CE556" s="25"/>
      <c r="CF556" s="25"/>
      <c r="CG556" s="25"/>
      <c r="CH556" s="25"/>
      <c r="CI556" s="25"/>
      <c r="CJ556" s="25"/>
      <c r="CK556" s="25"/>
      <c r="CL556" s="25"/>
      <c r="CM556" s="25"/>
      <c r="CN556" s="25"/>
      <c r="CO556" s="25"/>
      <c r="CP556" s="25"/>
      <c r="CQ556" s="25"/>
      <c r="CR556" s="25"/>
      <c r="CS556" s="25"/>
      <c r="CT556" s="25"/>
      <c r="CU556" s="25"/>
      <c r="CV556" s="25"/>
      <c r="CW556" s="25"/>
      <c r="CX556" s="25"/>
      <c r="CY556" s="25"/>
      <c r="EW556" s="25"/>
      <c r="EX556" s="25"/>
      <c r="EY556" s="25"/>
      <c r="EZ556" s="25"/>
      <c r="FA556" s="25"/>
      <c r="FB556" s="25"/>
      <c r="FC556" s="25"/>
      <c r="FD556" s="25"/>
      <c r="FE556" s="25"/>
      <c r="FF556" s="25"/>
      <c r="FG556" s="25"/>
      <c r="FH556" s="25"/>
      <c r="FI556" s="25"/>
      <c r="FJ556" s="25"/>
      <c r="FK556" s="25"/>
      <c r="FL556" s="25"/>
      <c r="FM556" s="25"/>
      <c r="FN556" s="25"/>
      <c r="FO556" s="25"/>
      <c r="FP556" s="25"/>
      <c r="FQ556" s="25"/>
      <c r="FR556" s="25"/>
      <c r="FS556" s="25"/>
      <c r="FT556" s="25"/>
      <c r="FU556" s="25"/>
      <c r="FV556" s="25"/>
      <c r="FW556" s="25"/>
      <c r="FX556" s="25"/>
      <c r="FY556" s="25"/>
      <c r="FZ556" s="25"/>
      <c r="GA556" s="25"/>
      <c r="GB556" s="25"/>
      <c r="GC556" s="25"/>
      <c r="GD556" s="25"/>
      <c r="GE556" s="25"/>
      <c r="GF556" s="25"/>
      <c r="GG556" s="25"/>
      <c r="GH556" s="25"/>
      <c r="GI556" s="25"/>
      <c r="GJ556" s="25"/>
      <c r="GK556" s="25"/>
      <c r="GL556" s="25"/>
      <c r="GM556" s="25"/>
      <c r="GN556" s="25"/>
      <c r="GO556" s="25"/>
      <c r="GP556" s="25"/>
      <c r="GQ556" s="25"/>
      <c r="GR556" s="25"/>
      <c r="GS556" s="25"/>
    </row>
    <row r="557">
      <c r="BD557" s="25"/>
      <c r="BE557" s="25"/>
      <c r="BF557" s="25"/>
      <c r="BG557" s="25"/>
      <c r="BH557" s="25"/>
      <c r="BI557" s="25"/>
      <c r="BJ557" s="25"/>
      <c r="BK557" s="25"/>
      <c r="BL557" s="25"/>
      <c r="BM557" s="25"/>
      <c r="BN557" s="25"/>
      <c r="BO557" s="25"/>
      <c r="BP557" s="25"/>
      <c r="BQ557" s="25"/>
      <c r="BR557" s="25"/>
      <c r="BS557" s="25"/>
      <c r="BT557" s="25"/>
      <c r="BU557" s="25"/>
      <c r="BV557" s="25"/>
      <c r="BW557" s="25"/>
      <c r="BX557" s="25"/>
      <c r="BY557" s="25"/>
      <c r="BZ557" s="25"/>
      <c r="CA557" s="25"/>
      <c r="CB557" s="25"/>
      <c r="CC557" s="25"/>
      <c r="CD557" s="25"/>
      <c r="CE557" s="25"/>
      <c r="CF557" s="25"/>
      <c r="CG557" s="25"/>
      <c r="CH557" s="25"/>
      <c r="CI557" s="25"/>
      <c r="CJ557" s="25"/>
      <c r="CK557" s="25"/>
      <c r="CL557" s="25"/>
      <c r="CM557" s="25"/>
      <c r="CN557" s="25"/>
      <c r="CO557" s="25"/>
      <c r="CP557" s="25"/>
      <c r="CQ557" s="25"/>
      <c r="CR557" s="25"/>
      <c r="CS557" s="25"/>
      <c r="CT557" s="25"/>
      <c r="CU557" s="25"/>
      <c r="CV557" s="25"/>
      <c r="CW557" s="25"/>
      <c r="CX557" s="25"/>
      <c r="CY557" s="25"/>
      <c r="EW557" s="25"/>
      <c r="EX557" s="25"/>
      <c r="EY557" s="25"/>
      <c r="EZ557" s="25"/>
      <c r="FA557" s="25"/>
      <c r="FB557" s="25"/>
      <c r="FC557" s="25"/>
      <c r="FD557" s="25"/>
      <c r="FE557" s="25"/>
      <c r="FF557" s="25"/>
      <c r="FG557" s="25"/>
      <c r="FH557" s="25"/>
      <c r="FI557" s="25"/>
      <c r="FJ557" s="25"/>
      <c r="FK557" s="25"/>
      <c r="FL557" s="25"/>
      <c r="FM557" s="25"/>
      <c r="FN557" s="25"/>
      <c r="FO557" s="25"/>
      <c r="FP557" s="25"/>
      <c r="FQ557" s="25"/>
      <c r="FR557" s="25"/>
      <c r="FS557" s="25"/>
      <c r="FT557" s="25"/>
      <c r="FU557" s="25"/>
      <c r="FV557" s="25"/>
      <c r="FW557" s="25"/>
      <c r="FX557" s="25"/>
      <c r="FY557" s="25"/>
      <c r="FZ557" s="25"/>
      <c r="GA557" s="25"/>
      <c r="GB557" s="25"/>
      <c r="GC557" s="25"/>
      <c r="GD557" s="25"/>
      <c r="GE557" s="25"/>
      <c r="GF557" s="25"/>
      <c r="GG557" s="25"/>
      <c r="GH557" s="25"/>
      <c r="GI557" s="25"/>
      <c r="GJ557" s="25"/>
      <c r="GK557" s="25"/>
      <c r="GL557" s="25"/>
      <c r="GM557" s="25"/>
      <c r="GN557" s="25"/>
      <c r="GO557" s="25"/>
      <c r="GP557" s="25"/>
      <c r="GQ557" s="25"/>
      <c r="GR557" s="25"/>
      <c r="GS557" s="25"/>
    </row>
    <row r="558">
      <c r="BD558" s="25"/>
      <c r="BE558" s="25"/>
      <c r="BF558" s="25"/>
      <c r="BG558" s="25"/>
      <c r="BH558" s="25"/>
      <c r="BI558" s="25"/>
      <c r="BJ558" s="25"/>
      <c r="BK558" s="25"/>
      <c r="BL558" s="25"/>
      <c r="BM558" s="25"/>
      <c r="BN558" s="25"/>
      <c r="BO558" s="25"/>
      <c r="BP558" s="25"/>
      <c r="BQ558" s="25"/>
      <c r="BR558" s="25"/>
      <c r="BS558" s="25"/>
      <c r="BT558" s="25"/>
      <c r="BU558" s="25"/>
      <c r="BV558" s="25"/>
      <c r="BW558" s="25"/>
      <c r="BX558" s="25"/>
      <c r="BY558" s="25"/>
      <c r="BZ558" s="25"/>
      <c r="CA558" s="25"/>
      <c r="CB558" s="25"/>
      <c r="CC558" s="25"/>
      <c r="CD558" s="25"/>
      <c r="CE558" s="25"/>
      <c r="CF558" s="25"/>
      <c r="CG558" s="25"/>
      <c r="CH558" s="25"/>
      <c r="CI558" s="25"/>
      <c r="CJ558" s="25"/>
      <c r="CK558" s="25"/>
      <c r="CL558" s="25"/>
      <c r="CM558" s="25"/>
      <c r="CN558" s="25"/>
      <c r="CO558" s="25"/>
      <c r="CP558" s="25"/>
      <c r="CQ558" s="25"/>
      <c r="CR558" s="25"/>
      <c r="CS558" s="25"/>
      <c r="CT558" s="25"/>
      <c r="CU558" s="25"/>
      <c r="CV558" s="25"/>
      <c r="CW558" s="25"/>
      <c r="CX558" s="25"/>
      <c r="CY558" s="25"/>
      <c r="EW558" s="25"/>
      <c r="EX558" s="25"/>
      <c r="EY558" s="25"/>
      <c r="EZ558" s="25"/>
      <c r="FA558" s="25"/>
      <c r="FB558" s="25"/>
      <c r="FC558" s="25"/>
      <c r="FD558" s="25"/>
      <c r="FE558" s="25"/>
      <c r="FF558" s="25"/>
      <c r="FG558" s="25"/>
      <c r="FH558" s="25"/>
      <c r="FI558" s="25"/>
      <c r="FJ558" s="25"/>
      <c r="FK558" s="25"/>
      <c r="FL558" s="25"/>
      <c r="FM558" s="25"/>
      <c r="FN558" s="25"/>
      <c r="FO558" s="25"/>
      <c r="FP558" s="25"/>
      <c r="FQ558" s="25"/>
      <c r="FR558" s="25"/>
      <c r="FS558" s="25"/>
      <c r="FT558" s="25"/>
      <c r="FU558" s="25"/>
      <c r="FV558" s="25"/>
      <c r="FW558" s="25"/>
      <c r="FX558" s="25"/>
      <c r="FY558" s="25"/>
      <c r="FZ558" s="25"/>
      <c r="GA558" s="25"/>
      <c r="GB558" s="25"/>
      <c r="GC558" s="25"/>
      <c r="GD558" s="25"/>
      <c r="GE558" s="25"/>
      <c r="GF558" s="25"/>
      <c r="GG558" s="25"/>
      <c r="GH558" s="25"/>
      <c r="GI558" s="25"/>
      <c r="GJ558" s="25"/>
      <c r="GK558" s="25"/>
      <c r="GL558" s="25"/>
      <c r="GM558" s="25"/>
      <c r="GN558" s="25"/>
      <c r="GO558" s="25"/>
      <c r="GP558" s="25"/>
      <c r="GQ558" s="25"/>
      <c r="GR558" s="25"/>
      <c r="GS558" s="25"/>
    </row>
    <row r="559">
      <c r="BD559" s="25"/>
      <c r="BE559" s="25"/>
      <c r="BF559" s="25"/>
      <c r="BG559" s="25"/>
      <c r="BH559" s="25"/>
      <c r="BI559" s="25"/>
      <c r="BJ559" s="25"/>
      <c r="BK559" s="25"/>
      <c r="BL559" s="25"/>
      <c r="BM559" s="25"/>
      <c r="BN559" s="25"/>
      <c r="BO559" s="25"/>
      <c r="BP559" s="25"/>
      <c r="BQ559" s="25"/>
      <c r="BR559" s="25"/>
      <c r="BS559" s="25"/>
      <c r="BT559" s="25"/>
      <c r="BU559" s="25"/>
      <c r="BV559" s="25"/>
      <c r="BW559" s="25"/>
      <c r="BX559" s="25"/>
      <c r="BY559" s="25"/>
      <c r="BZ559" s="25"/>
      <c r="CA559" s="25"/>
      <c r="CB559" s="25"/>
      <c r="CC559" s="25"/>
      <c r="CD559" s="25"/>
      <c r="CE559" s="25"/>
      <c r="CF559" s="25"/>
      <c r="CG559" s="25"/>
      <c r="CH559" s="25"/>
      <c r="CI559" s="25"/>
      <c r="CJ559" s="25"/>
      <c r="CK559" s="25"/>
      <c r="CL559" s="25"/>
      <c r="CM559" s="25"/>
      <c r="CN559" s="25"/>
      <c r="CO559" s="25"/>
      <c r="CP559" s="25"/>
      <c r="CQ559" s="25"/>
      <c r="CR559" s="25"/>
      <c r="CS559" s="25"/>
      <c r="CT559" s="25"/>
      <c r="CU559" s="25"/>
      <c r="CV559" s="25"/>
      <c r="CW559" s="25"/>
      <c r="CX559" s="25"/>
      <c r="CY559" s="25"/>
      <c r="EW559" s="25"/>
      <c r="EX559" s="25"/>
      <c r="EY559" s="25"/>
      <c r="EZ559" s="25"/>
      <c r="FA559" s="25"/>
      <c r="FB559" s="25"/>
      <c r="FC559" s="25"/>
      <c r="FD559" s="25"/>
      <c r="FE559" s="25"/>
      <c r="FF559" s="25"/>
      <c r="FG559" s="25"/>
      <c r="FH559" s="25"/>
      <c r="FI559" s="25"/>
      <c r="FJ559" s="25"/>
      <c r="FK559" s="25"/>
      <c r="FL559" s="25"/>
      <c r="FM559" s="25"/>
      <c r="FN559" s="25"/>
      <c r="FO559" s="25"/>
      <c r="FP559" s="25"/>
      <c r="FQ559" s="25"/>
      <c r="FR559" s="25"/>
      <c r="FS559" s="25"/>
      <c r="FT559" s="25"/>
      <c r="FU559" s="25"/>
      <c r="FV559" s="25"/>
      <c r="FW559" s="25"/>
      <c r="FX559" s="25"/>
      <c r="FY559" s="25"/>
      <c r="FZ559" s="25"/>
      <c r="GA559" s="25"/>
      <c r="GB559" s="25"/>
      <c r="GC559" s="25"/>
      <c r="GD559" s="25"/>
      <c r="GE559" s="25"/>
      <c r="GF559" s="25"/>
      <c r="GG559" s="25"/>
      <c r="GH559" s="25"/>
      <c r="GI559" s="25"/>
      <c r="GJ559" s="25"/>
      <c r="GK559" s="25"/>
      <c r="GL559" s="25"/>
      <c r="GM559" s="25"/>
      <c r="GN559" s="25"/>
      <c r="GO559" s="25"/>
      <c r="GP559" s="25"/>
      <c r="GQ559" s="25"/>
      <c r="GR559" s="25"/>
      <c r="GS559" s="25"/>
    </row>
    <row r="560">
      <c r="BD560" s="25"/>
      <c r="BE560" s="25"/>
      <c r="BF560" s="25"/>
      <c r="BG560" s="25"/>
      <c r="BH560" s="25"/>
      <c r="BI560" s="25"/>
      <c r="BJ560" s="25"/>
      <c r="BK560" s="25"/>
      <c r="BL560" s="25"/>
      <c r="BM560" s="25"/>
      <c r="BN560" s="25"/>
      <c r="BO560" s="25"/>
      <c r="BP560" s="25"/>
      <c r="BQ560" s="25"/>
      <c r="BR560" s="25"/>
      <c r="BS560" s="25"/>
      <c r="BT560" s="25"/>
      <c r="BU560" s="25"/>
      <c r="BV560" s="25"/>
      <c r="BW560" s="25"/>
      <c r="BX560" s="25"/>
      <c r="BY560" s="25"/>
      <c r="BZ560" s="25"/>
      <c r="CA560" s="25"/>
      <c r="CB560" s="25"/>
      <c r="CC560" s="25"/>
      <c r="CD560" s="25"/>
      <c r="CE560" s="25"/>
      <c r="CF560" s="25"/>
      <c r="CG560" s="25"/>
      <c r="CH560" s="25"/>
      <c r="CI560" s="25"/>
      <c r="CJ560" s="25"/>
      <c r="CK560" s="25"/>
      <c r="CL560" s="25"/>
      <c r="CM560" s="25"/>
      <c r="CN560" s="25"/>
      <c r="CO560" s="25"/>
      <c r="CP560" s="25"/>
      <c r="CQ560" s="25"/>
      <c r="CR560" s="25"/>
      <c r="CS560" s="25"/>
      <c r="CT560" s="25"/>
      <c r="CU560" s="25"/>
      <c r="CV560" s="25"/>
      <c r="CW560" s="25"/>
      <c r="CX560" s="25"/>
      <c r="CY560" s="25"/>
      <c r="EW560" s="25"/>
      <c r="EX560" s="25"/>
      <c r="EY560" s="25"/>
      <c r="EZ560" s="25"/>
      <c r="FA560" s="25"/>
      <c r="FB560" s="25"/>
      <c r="FC560" s="25"/>
      <c r="FD560" s="25"/>
      <c r="FE560" s="25"/>
      <c r="FF560" s="25"/>
      <c r="FG560" s="25"/>
      <c r="FH560" s="25"/>
      <c r="FI560" s="25"/>
      <c r="FJ560" s="25"/>
      <c r="FK560" s="25"/>
      <c r="FL560" s="25"/>
      <c r="FM560" s="25"/>
      <c r="FN560" s="25"/>
      <c r="FO560" s="25"/>
      <c r="FP560" s="25"/>
      <c r="FQ560" s="25"/>
      <c r="FR560" s="25"/>
      <c r="FS560" s="25"/>
      <c r="FT560" s="25"/>
      <c r="FU560" s="25"/>
      <c r="FV560" s="25"/>
      <c r="FW560" s="25"/>
      <c r="FX560" s="25"/>
      <c r="FY560" s="25"/>
      <c r="FZ560" s="25"/>
      <c r="GA560" s="25"/>
      <c r="GB560" s="25"/>
      <c r="GC560" s="25"/>
      <c r="GD560" s="25"/>
      <c r="GE560" s="25"/>
      <c r="GF560" s="25"/>
      <c r="GG560" s="25"/>
      <c r="GH560" s="25"/>
      <c r="GI560" s="25"/>
      <c r="GJ560" s="25"/>
      <c r="GK560" s="25"/>
      <c r="GL560" s="25"/>
      <c r="GM560" s="25"/>
      <c r="GN560" s="25"/>
      <c r="GO560" s="25"/>
      <c r="GP560" s="25"/>
      <c r="GQ560" s="25"/>
      <c r="GR560" s="25"/>
      <c r="GS560" s="25"/>
    </row>
    <row r="561">
      <c r="BD561" s="25"/>
      <c r="BE561" s="25"/>
      <c r="BF561" s="25"/>
      <c r="BG561" s="25"/>
      <c r="BH561" s="25"/>
      <c r="BI561" s="25"/>
      <c r="BJ561" s="25"/>
      <c r="BK561" s="25"/>
      <c r="BL561" s="25"/>
      <c r="BM561" s="25"/>
      <c r="BN561" s="25"/>
      <c r="BO561" s="25"/>
      <c r="BP561" s="25"/>
      <c r="BQ561" s="25"/>
      <c r="BR561" s="25"/>
      <c r="BS561" s="25"/>
      <c r="BT561" s="25"/>
      <c r="BU561" s="25"/>
      <c r="BV561" s="25"/>
      <c r="BW561" s="25"/>
      <c r="BX561" s="25"/>
      <c r="BY561" s="25"/>
      <c r="BZ561" s="25"/>
      <c r="CA561" s="25"/>
      <c r="CB561" s="25"/>
      <c r="CC561" s="25"/>
      <c r="CD561" s="25"/>
      <c r="CE561" s="25"/>
      <c r="CF561" s="25"/>
      <c r="CG561" s="25"/>
      <c r="CH561" s="25"/>
      <c r="CI561" s="25"/>
      <c r="CJ561" s="25"/>
      <c r="CK561" s="25"/>
      <c r="CL561" s="25"/>
      <c r="CM561" s="25"/>
      <c r="CN561" s="25"/>
      <c r="CO561" s="25"/>
      <c r="CP561" s="25"/>
      <c r="CQ561" s="25"/>
      <c r="CR561" s="25"/>
      <c r="CS561" s="25"/>
      <c r="CT561" s="25"/>
      <c r="CU561" s="25"/>
      <c r="CV561" s="25"/>
      <c r="CW561" s="25"/>
      <c r="CX561" s="25"/>
      <c r="CY561" s="25"/>
      <c r="EW561" s="25"/>
      <c r="EX561" s="25"/>
      <c r="EY561" s="25"/>
      <c r="EZ561" s="25"/>
      <c r="FA561" s="25"/>
      <c r="FB561" s="25"/>
      <c r="FC561" s="25"/>
      <c r="FD561" s="25"/>
      <c r="FE561" s="25"/>
      <c r="FF561" s="25"/>
      <c r="FG561" s="25"/>
      <c r="FH561" s="25"/>
      <c r="FI561" s="25"/>
      <c r="FJ561" s="25"/>
      <c r="FK561" s="25"/>
      <c r="FL561" s="25"/>
      <c r="FM561" s="25"/>
      <c r="FN561" s="25"/>
      <c r="FO561" s="25"/>
      <c r="FP561" s="25"/>
      <c r="FQ561" s="25"/>
      <c r="FR561" s="25"/>
      <c r="FS561" s="25"/>
      <c r="FT561" s="25"/>
      <c r="FU561" s="25"/>
      <c r="FV561" s="25"/>
      <c r="FW561" s="25"/>
      <c r="FX561" s="25"/>
      <c r="FY561" s="25"/>
      <c r="FZ561" s="25"/>
      <c r="GA561" s="25"/>
      <c r="GB561" s="25"/>
      <c r="GC561" s="25"/>
      <c r="GD561" s="25"/>
      <c r="GE561" s="25"/>
      <c r="GF561" s="25"/>
      <c r="GG561" s="25"/>
      <c r="GH561" s="25"/>
      <c r="GI561" s="25"/>
      <c r="GJ561" s="25"/>
      <c r="GK561" s="25"/>
      <c r="GL561" s="25"/>
      <c r="GM561" s="25"/>
      <c r="GN561" s="25"/>
      <c r="GO561" s="25"/>
      <c r="GP561" s="25"/>
      <c r="GQ561" s="25"/>
      <c r="GR561" s="25"/>
      <c r="GS561" s="25"/>
    </row>
    <row r="562">
      <c r="BD562" s="25"/>
      <c r="BE562" s="25"/>
      <c r="BF562" s="25"/>
      <c r="BG562" s="25"/>
      <c r="BH562" s="25"/>
      <c r="BI562" s="25"/>
      <c r="BJ562" s="25"/>
      <c r="BK562" s="25"/>
      <c r="BL562" s="25"/>
      <c r="BM562" s="25"/>
      <c r="BN562" s="25"/>
      <c r="BO562" s="25"/>
      <c r="BP562" s="25"/>
      <c r="BQ562" s="25"/>
      <c r="BR562" s="25"/>
      <c r="BS562" s="25"/>
      <c r="BT562" s="25"/>
      <c r="BU562" s="25"/>
      <c r="BV562" s="25"/>
      <c r="BW562" s="25"/>
      <c r="BX562" s="25"/>
      <c r="BY562" s="25"/>
      <c r="BZ562" s="25"/>
      <c r="CA562" s="25"/>
      <c r="CB562" s="25"/>
      <c r="CC562" s="25"/>
      <c r="CD562" s="25"/>
      <c r="CE562" s="25"/>
      <c r="CF562" s="25"/>
      <c r="CG562" s="25"/>
      <c r="CH562" s="25"/>
      <c r="CI562" s="25"/>
      <c r="CJ562" s="25"/>
      <c r="CK562" s="25"/>
      <c r="CL562" s="25"/>
      <c r="CM562" s="25"/>
      <c r="CN562" s="25"/>
      <c r="CO562" s="25"/>
      <c r="CP562" s="25"/>
      <c r="CQ562" s="25"/>
      <c r="CR562" s="25"/>
      <c r="CS562" s="25"/>
      <c r="CT562" s="25"/>
      <c r="CU562" s="25"/>
      <c r="CV562" s="25"/>
      <c r="CW562" s="25"/>
      <c r="CX562" s="25"/>
      <c r="CY562" s="25"/>
      <c r="EW562" s="25"/>
      <c r="EX562" s="25"/>
      <c r="EY562" s="25"/>
      <c r="EZ562" s="25"/>
      <c r="FA562" s="25"/>
      <c r="FB562" s="25"/>
      <c r="FC562" s="25"/>
      <c r="FD562" s="25"/>
      <c r="FE562" s="25"/>
      <c r="FF562" s="25"/>
      <c r="FG562" s="25"/>
      <c r="FH562" s="25"/>
      <c r="FI562" s="25"/>
      <c r="FJ562" s="25"/>
      <c r="FK562" s="25"/>
      <c r="FL562" s="25"/>
      <c r="FM562" s="25"/>
      <c r="FN562" s="25"/>
      <c r="FO562" s="25"/>
      <c r="FP562" s="25"/>
      <c r="FQ562" s="25"/>
      <c r="FR562" s="25"/>
      <c r="FS562" s="25"/>
      <c r="FT562" s="25"/>
      <c r="FU562" s="25"/>
      <c r="FV562" s="25"/>
      <c r="FW562" s="25"/>
      <c r="FX562" s="25"/>
      <c r="FY562" s="25"/>
      <c r="FZ562" s="25"/>
      <c r="GA562" s="25"/>
      <c r="GB562" s="25"/>
      <c r="GC562" s="25"/>
      <c r="GD562" s="25"/>
      <c r="GE562" s="25"/>
      <c r="GF562" s="25"/>
      <c r="GG562" s="25"/>
      <c r="GH562" s="25"/>
      <c r="GI562" s="25"/>
      <c r="GJ562" s="25"/>
      <c r="GK562" s="25"/>
      <c r="GL562" s="25"/>
      <c r="GM562" s="25"/>
      <c r="GN562" s="25"/>
      <c r="GO562" s="25"/>
      <c r="GP562" s="25"/>
      <c r="GQ562" s="25"/>
      <c r="GR562" s="25"/>
      <c r="GS562" s="25"/>
    </row>
    <row r="563">
      <c r="BD563" s="25"/>
      <c r="BE563" s="25"/>
      <c r="BF563" s="25"/>
      <c r="BG563" s="25"/>
      <c r="BH563" s="25"/>
      <c r="BI563" s="25"/>
      <c r="BJ563" s="25"/>
      <c r="BK563" s="25"/>
      <c r="BL563" s="25"/>
      <c r="BM563" s="25"/>
      <c r="BN563" s="25"/>
      <c r="BO563" s="25"/>
      <c r="BP563" s="25"/>
      <c r="BQ563" s="25"/>
      <c r="BR563" s="25"/>
      <c r="BS563" s="25"/>
      <c r="BT563" s="25"/>
      <c r="BU563" s="25"/>
      <c r="BV563" s="25"/>
      <c r="BW563" s="25"/>
      <c r="BX563" s="25"/>
      <c r="BY563" s="25"/>
      <c r="BZ563" s="25"/>
      <c r="CA563" s="25"/>
      <c r="CB563" s="25"/>
      <c r="CC563" s="25"/>
      <c r="CD563" s="25"/>
      <c r="CE563" s="25"/>
      <c r="CF563" s="25"/>
      <c r="CG563" s="25"/>
      <c r="CH563" s="25"/>
      <c r="CI563" s="25"/>
      <c r="CJ563" s="25"/>
      <c r="CK563" s="25"/>
      <c r="CL563" s="25"/>
      <c r="CM563" s="25"/>
      <c r="CN563" s="25"/>
      <c r="CO563" s="25"/>
      <c r="CP563" s="25"/>
      <c r="CQ563" s="25"/>
      <c r="CR563" s="25"/>
      <c r="CS563" s="25"/>
      <c r="CT563" s="25"/>
      <c r="CU563" s="25"/>
      <c r="CV563" s="25"/>
      <c r="CW563" s="25"/>
      <c r="CX563" s="25"/>
      <c r="CY563" s="25"/>
      <c r="EW563" s="25"/>
      <c r="EX563" s="25"/>
      <c r="EY563" s="25"/>
      <c r="EZ563" s="25"/>
      <c r="FA563" s="25"/>
      <c r="FB563" s="25"/>
      <c r="FC563" s="25"/>
      <c r="FD563" s="25"/>
      <c r="FE563" s="25"/>
      <c r="FF563" s="25"/>
      <c r="FG563" s="25"/>
      <c r="FH563" s="25"/>
      <c r="FI563" s="25"/>
      <c r="FJ563" s="25"/>
      <c r="FK563" s="25"/>
      <c r="FL563" s="25"/>
      <c r="FM563" s="25"/>
      <c r="FN563" s="25"/>
      <c r="FO563" s="25"/>
      <c r="FP563" s="25"/>
      <c r="FQ563" s="25"/>
      <c r="FR563" s="25"/>
      <c r="FS563" s="25"/>
      <c r="FT563" s="25"/>
      <c r="FU563" s="25"/>
      <c r="FV563" s="25"/>
      <c r="FW563" s="25"/>
      <c r="FX563" s="25"/>
      <c r="FY563" s="25"/>
      <c r="FZ563" s="25"/>
      <c r="GA563" s="25"/>
      <c r="GB563" s="25"/>
      <c r="GC563" s="25"/>
      <c r="GD563" s="25"/>
      <c r="GE563" s="25"/>
      <c r="GF563" s="25"/>
      <c r="GG563" s="25"/>
      <c r="GH563" s="25"/>
      <c r="GI563" s="25"/>
      <c r="GJ563" s="25"/>
      <c r="GK563" s="25"/>
      <c r="GL563" s="25"/>
      <c r="GM563" s="25"/>
      <c r="GN563" s="25"/>
      <c r="GO563" s="25"/>
      <c r="GP563" s="25"/>
      <c r="GQ563" s="25"/>
      <c r="GR563" s="25"/>
      <c r="GS563" s="25"/>
    </row>
    <row r="564">
      <c r="BD564" s="25"/>
      <c r="BE564" s="25"/>
      <c r="BF564" s="25"/>
      <c r="BG564" s="25"/>
      <c r="BH564" s="25"/>
      <c r="BI564" s="25"/>
      <c r="BJ564" s="25"/>
      <c r="BK564" s="25"/>
      <c r="BL564" s="25"/>
      <c r="BM564" s="25"/>
      <c r="BN564" s="25"/>
      <c r="BO564" s="25"/>
      <c r="BP564" s="25"/>
      <c r="BQ564" s="25"/>
      <c r="BR564" s="25"/>
      <c r="BS564" s="25"/>
      <c r="BT564" s="25"/>
      <c r="BU564" s="25"/>
      <c r="BV564" s="25"/>
      <c r="BW564" s="25"/>
      <c r="BX564" s="25"/>
      <c r="BY564" s="25"/>
      <c r="BZ564" s="25"/>
      <c r="CA564" s="25"/>
      <c r="CB564" s="25"/>
      <c r="CC564" s="25"/>
      <c r="CD564" s="25"/>
      <c r="CE564" s="25"/>
      <c r="CF564" s="25"/>
      <c r="CG564" s="25"/>
      <c r="CH564" s="25"/>
      <c r="CI564" s="25"/>
      <c r="CJ564" s="25"/>
      <c r="CK564" s="25"/>
      <c r="CL564" s="25"/>
      <c r="CM564" s="25"/>
      <c r="CN564" s="25"/>
      <c r="CO564" s="25"/>
      <c r="CP564" s="25"/>
      <c r="CQ564" s="25"/>
      <c r="CR564" s="25"/>
      <c r="CS564" s="25"/>
      <c r="CT564" s="25"/>
      <c r="CU564" s="25"/>
      <c r="CV564" s="25"/>
      <c r="CW564" s="25"/>
      <c r="CX564" s="25"/>
      <c r="CY564" s="25"/>
      <c r="EW564" s="25"/>
      <c r="EX564" s="25"/>
      <c r="EY564" s="25"/>
      <c r="EZ564" s="25"/>
      <c r="FA564" s="25"/>
      <c r="FB564" s="25"/>
      <c r="FC564" s="25"/>
      <c r="FD564" s="25"/>
      <c r="FE564" s="25"/>
      <c r="FF564" s="25"/>
      <c r="FG564" s="25"/>
      <c r="FH564" s="25"/>
      <c r="FI564" s="25"/>
      <c r="FJ564" s="25"/>
      <c r="FK564" s="25"/>
      <c r="FL564" s="25"/>
      <c r="FM564" s="25"/>
      <c r="FN564" s="25"/>
      <c r="FO564" s="25"/>
      <c r="FP564" s="25"/>
      <c r="FQ564" s="25"/>
      <c r="FR564" s="25"/>
      <c r="FS564" s="25"/>
      <c r="FT564" s="25"/>
      <c r="FU564" s="25"/>
      <c r="FV564" s="25"/>
      <c r="FW564" s="25"/>
      <c r="FX564" s="25"/>
      <c r="FY564" s="25"/>
      <c r="FZ564" s="25"/>
      <c r="GA564" s="25"/>
      <c r="GB564" s="25"/>
      <c r="GC564" s="25"/>
      <c r="GD564" s="25"/>
      <c r="GE564" s="25"/>
      <c r="GF564" s="25"/>
      <c r="GG564" s="25"/>
      <c r="GH564" s="25"/>
      <c r="GI564" s="25"/>
      <c r="GJ564" s="25"/>
      <c r="GK564" s="25"/>
      <c r="GL564" s="25"/>
      <c r="GM564" s="25"/>
      <c r="GN564" s="25"/>
      <c r="GO564" s="25"/>
      <c r="GP564" s="25"/>
      <c r="GQ564" s="25"/>
      <c r="GR564" s="25"/>
      <c r="GS564" s="25"/>
    </row>
    <row r="565">
      <c r="BD565" s="25"/>
      <c r="BE565" s="25"/>
      <c r="BF565" s="25"/>
      <c r="BG565" s="25"/>
      <c r="BH565" s="25"/>
      <c r="BI565" s="25"/>
      <c r="BJ565" s="25"/>
      <c r="BK565" s="25"/>
      <c r="BL565" s="25"/>
      <c r="BM565" s="25"/>
      <c r="BN565" s="25"/>
      <c r="BO565" s="25"/>
      <c r="BP565" s="25"/>
      <c r="BQ565" s="25"/>
      <c r="BR565" s="25"/>
      <c r="BS565" s="25"/>
      <c r="BT565" s="25"/>
      <c r="BU565" s="25"/>
      <c r="BV565" s="25"/>
      <c r="BW565" s="25"/>
      <c r="BX565" s="25"/>
      <c r="BY565" s="25"/>
      <c r="BZ565" s="25"/>
      <c r="CA565" s="25"/>
      <c r="CB565" s="25"/>
      <c r="CC565" s="25"/>
      <c r="CD565" s="25"/>
      <c r="CE565" s="25"/>
      <c r="CF565" s="25"/>
      <c r="CG565" s="25"/>
      <c r="CH565" s="25"/>
      <c r="CI565" s="25"/>
      <c r="CJ565" s="25"/>
      <c r="CK565" s="25"/>
      <c r="CL565" s="25"/>
      <c r="CM565" s="25"/>
      <c r="CN565" s="25"/>
      <c r="CO565" s="25"/>
      <c r="CP565" s="25"/>
      <c r="CQ565" s="25"/>
      <c r="CR565" s="25"/>
      <c r="CS565" s="25"/>
      <c r="CT565" s="25"/>
      <c r="CU565" s="25"/>
      <c r="CV565" s="25"/>
      <c r="CW565" s="25"/>
      <c r="CX565" s="25"/>
      <c r="CY565" s="25"/>
      <c r="EW565" s="25"/>
      <c r="EX565" s="25"/>
      <c r="EY565" s="25"/>
      <c r="EZ565" s="25"/>
      <c r="FA565" s="25"/>
      <c r="FB565" s="25"/>
      <c r="FC565" s="25"/>
      <c r="FD565" s="25"/>
      <c r="FE565" s="25"/>
      <c r="FF565" s="25"/>
      <c r="FG565" s="25"/>
      <c r="FH565" s="25"/>
      <c r="FI565" s="25"/>
      <c r="FJ565" s="25"/>
      <c r="FK565" s="25"/>
      <c r="FL565" s="25"/>
      <c r="FM565" s="25"/>
      <c r="FN565" s="25"/>
      <c r="FO565" s="25"/>
      <c r="FP565" s="25"/>
      <c r="FQ565" s="25"/>
      <c r="FR565" s="25"/>
      <c r="FS565" s="25"/>
      <c r="FT565" s="25"/>
      <c r="FU565" s="25"/>
      <c r="FV565" s="25"/>
      <c r="FW565" s="25"/>
      <c r="FX565" s="25"/>
      <c r="FY565" s="25"/>
      <c r="FZ565" s="25"/>
      <c r="GA565" s="25"/>
      <c r="GB565" s="25"/>
      <c r="GC565" s="25"/>
      <c r="GD565" s="25"/>
      <c r="GE565" s="25"/>
      <c r="GF565" s="25"/>
      <c r="GG565" s="25"/>
      <c r="GH565" s="25"/>
      <c r="GI565" s="25"/>
      <c r="GJ565" s="25"/>
      <c r="GK565" s="25"/>
      <c r="GL565" s="25"/>
      <c r="GM565" s="25"/>
      <c r="GN565" s="25"/>
      <c r="GO565" s="25"/>
      <c r="GP565" s="25"/>
      <c r="GQ565" s="25"/>
      <c r="GR565" s="25"/>
      <c r="GS565" s="25"/>
    </row>
    <row r="566">
      <c r="BD566" s="25"/>
      <c r="BE566" s="25"/>
      <c r="BF566" s="25"/>
      <c r="BG566" s="25"/>
      <c r="BH566" s="25"/>
      <c r="BI566" s="25"/>
      <c r="BJ566" s="25"/>
      <c r="BK566" s="25"/>
      <c r="BL566" s="25"/>
      <c r="BM566" s="25"/>
      <c r="BN566" s="25"/>
      <c r="BO566" s="25"/>
      <c r="BP566" s="25"/>
      <c r="BQ566" s="25"/>
      <c r="BR566" s="25"/>
      <c r="BS566" s="25"/>
      <c r="BT566" s="25"/>
      <c r="BU566" s="25"/>
      <c r="BV566" s="25"/>
      <c r="BW566" s="25"/>
      <c r="BX566" s="25"/>
      <c r="BY566" s="25"/>
      <c r="BZ566" s="25"/>
      <c r="CA566" s="25"/>
      <c r="CB566" s="25"/>
      <c r="CC566" s="25"/>
      <c r="CD566" s="25"/>
      <c r="CE566" s="25"/>
      <c r="CF566" s="25"/>
      <c r="CG566" s="25"/>
      <c r="CH566" s="25"/>
      <c r="CI566" s="25"/>
      <c r="CJ566" s="25"/>
      <c r="CK566" s="25"/>
      <c r="CL566" s="25"/>
      <c r="CM566" s="25"/>
      <c r="CN566" s="25"/>
      <c r="CO566" s="25"/>
      <c r="CP566" s="25"/>
      <c r="CQ566" s="25"/>
      <c r="CR566" s="25"/>
      <c r="CS566" s="25"/>
      <c r="CT566" s="25"/>
      <c r="CU566" s="25"/>
      <c r="CV566" s="25"/>
      <c r="CW566" s="25"/>
      <c r="CX566" s="25"/>
      <c r="CY566" s="25"/>
      <c r="EW566" s="25"/>
      <c r="EX566" s="25"/>
      <c r="EY566" s="25"/>
      <c r="EZ566" s="25"/>
      <c r="FA566" s="25"/>
      <c r="FB566" s="25"/>
      <c r="FC566" s="25"/>
      <c r="FD566" s="25"/>
      <c r="FE566" s="25"/>
      <c r="FF566" s="25"/>
      <c r="FG566" s="25"/>
      <c r="FH566" s="25"/>
      <c r="FI566" s="25"/>
      <c r="FJ566" s="25"/>
      <c r="FK566" s="25"/>
      <c r="FL566" s="25"/>
      <c r="FM566" s="25"/>
      <c r="FN566" s="25"/>
      <c r="FO566" s="25"/>
      <c r="FP566" s="25"/>
      <c r="FQ566" s="25"/>
      <c r="FR566" s="25"/>
      <c r="FS566" s="25"/>
      <c r="FT566" s="25"/>
      <c r="FU566" s="25"/>
      <c r="FV566" s="25"/>
      <c r="FW566" s="25"/>
      <c r="FX566" s="25"/>
      <c r="FY566" s="25"/>
      <c r="FZ566" s="25"/>
      <c r="GA566" s="25"/>
      <c r="GB566" s="25"/>
      <c r="GC566" s="25"/>
      <c r="GD566" s="25"/>
      <c r="GE566" s="25"/>
      <c r="GF566" s="25"/>
      <c r="GG566" s="25"/>
      <c r="GH566" s="25"/>
      <c r="GI566" s="25"/>
      <c r="GJ566" s="25"/>
      <c r="GK566" s="25"/>
      <c r="GL566" s="25"/>
      <c r="GM566" s="25"/>
      <c r="GN566" s="25"/>
      <c r="GO566" s="25"/>
      <c r="GP566" s="25"/>
      <c r="GQ566" s="25"/>
      <c r="GR566" s="25"/>
      <c r="GS566" s="25"/>
    </row>
    <row r="567">
      <c r="BD567" s="25"/>
      <c r="BE567" s="25"/>
      <c r="BF567" s="25"/>
      <c r="BG567" s="25"/>
      <c r="BH567" s="25"/>
      <c r="BI567" s="25"/>
      <c r="BJ567" s="25"/>
      <c r="BK567" s="25"/>
      <c r="BL567" s="25"/>
      <c r="BM567" s="25"/>
      <c r="BN567" s="25"/>
      <c r="BO567" s="25"/>
      <c r="BP567" s="25"/>
      <c r="BQ567" s="25"/>
      <c r="BR567" s="25"/>
      <c r="BS567" s="25"/>
      <c r="BT567" s="25"/>
      <c r="BU567" s="25"/>
      <c r="BV567" s="25"/>
      <c r="BW567" s="25"/>
      <c r="BX567" s="25"/>
      <c r="BY567" s="25"/>
      <c r="BZ567" s="25"/>
      <c r="CA567" s="25"/>
      <c r="CB567" s="25"/>
      <c r="CC567" s="25"/>
      <c r="CD567" s="25"/>
      <c r="CE567" s="25"/>
      <c r="CF567" s="25"/>
      <c r="CG567" s="25"/>
      <c r="CH567" s="25"/>
      <c r="CI567" s="25"/>
      <c r="CJ567" s="25"/>
      <c r="CK567" s="25"/>
      <c r="CL567" s="25"/>
      <c r="CM567" s="25"/>
      <c r="CN567" s="25"/>
      <c r="CO567" s="25"/>
      <c r="CP567" s="25"/>
      <c r="CQ567" s="25"/>
      <c r="CR567" s="25"/>
      <c r="CS567" s="25"/>
      <c r="CT567" s="25"/>
      <c r="CU567" s="25"/>
      <c r="CV567" s="25"/>
      <c r="CW567" s="25"/>
      <c r="CX567" s="25"/>
      <c r="CY567" s="25"/>
      <c r="EW567" s="25"/>
      <c r="EX567" s="25"/>
      <c r="EY567" s="25"/>
      <c r="EZ567" s="25"/>
      <c r="FA567" s="25"/>
      <c r="FB567" s="25"/>
      <c r="FC567" s="25"/>
      <c r="FD567" s="25"/>
      <c r="FE567" s="25"/>
      <c r="FF567" s="25"/>
      <c r="FG567" s="25"/>
      <c r="FH567" s="25"/>
      <c r="FI567" s="25"/>
      <c r="FJ567" s="25"/>
      <c r="FK567" s="25"/>
      <c r="FL567" s="25"/>
      <c r="FM567" s="25"/>
      <c r="FN567" s="25"/>
      <c r="FO567" s="25"/>
      <c r="FP567" s="25"/>
      <c r="FQ567" s="25"/>
      <c r="FR567" s="25"/>
      <c r="FS567" s="25"/>
      <c r="FT567" s="25"/>
      <c r="FU567" s="25"/>
      <c r="FV567" s="25"/>
      <c r="FW567" s="25"/>
      <c r="FX567" s="25"/>
      <c r="FY567" s="25"/>
      <c r="FZ567" s="25"/>
      <c r="GA567" s="25"/>
      <c r="GB567" s="25"/>
      <c r="GC567" s="25"/>
      <c r="GD567" s="25"/>
      <c r="GE567" s="25"/>
      <c r="GF567" s="25"/>
      <c r="GG567" s="25"/>
      <c r="GH567" s="25"/>
      <c r="GI567" s="25"/>
      <c r="GJ567" s="25"/>
      <c r="GK567" s="25"/>
      <c r="GL567" s="25"/>
      <c r="GM567" s="25"/>
      <c r="GN567" s="25"/>
      <c r="GO567" s="25"/>
      <c r="GP567" s="25"/>
      <c r="GQ567" s="25"/>
      <c r="GR567" s="25"/>
      <c r="GS567" s="25"/>
    </row>
    <row r="568">
      <c r="BD568" s="25"/>
      <c r="BE568" s="25"/>
      <c r="BF568" s="25"/>
      <c r="BG568" s="25"/>
      <c r="BH568" s="25"/>
      <c r="BI568" s="25"/>
      <c r="BJ568" s="25"/>
      <c r="BK568" s="25"/>
      <c r="BL568" s="25"/>
      <c r="BM568" s="25"/>
      <c r="BN568" s="25"/>
      <c r="BO568" s="25"/>
      <c r="BP568" s="25"/>
      <c r="BQ568" s="25"/>
      <c r="BR568" s="25"/>
      <c r="BS568" s="25"/>
      <c r="BT568" s="25"/>
      <c r="BU568" s="25"/>
      <c r="BV568" s="25"/>
      <c r="BW568" s="25"/>
      <c r="BX568" s="25"/>
      <c r="BY568" s="25"/>
      <c r="BZ568" s="25"/>
      <c r="CA568" s="25"/>
      <c r="CB568" s="25"/>
      <c r="CC568" s="25"/>
      <c r="CD568" s="25"/>
      <c r="CE568" s="25"/>
      <c r="CF568" s="25"/>
      <c r="CG568" s="25"/>
      <c r="CH568" s="25"/>
      <c r="CI568" s="25"/>
      <c r="CJ568" s="25"/>
      <c r="CK568" s="25"/>
      <c r="CL568" s="25"/>
      <c r="CM568" s="25"/>
      <c r="CN568" s="25"/>
      <c r="CO568" s="25"/>
      <c r="CP568" s="25"/>
      <c r="CQ568" s="25"/>
      <c r="CR568" s="25"/>
      <c r="CS568" s="25"/>
      <c r="CT568" s="25"/>
      <c r="CU568" s="25"/>
      <c r="CV568" s="25"/>
      <c r="CW568" s="25"/>
      <c r="CX568" s="25"/>
      <c r="CY568" s="25"/>
      <c r="EW568" s="25"/>
      <c r="EX568" s="25"/>
      <c r="EY568" s="25"/>
      <c r="EZ568" s="25"/>
      <c r="FA568" s="25"/>
      <c r="FB568" s="25"/>
      <c r="FC568" s="25"/>
      <c r="FD568" s="25"/>
      <c r="FE568" s="25"/>
      <c r="FF568" s="25"/>
      <c r="FG568" s="25"/>
      <c r="FH568" s="25"/>
      <c r="FI568" s="25"/>
      <c r="FJ568" s="25"/>
      <c r="FK568" s="25"/>
      <c r="FL568" s="25"/>
      <c r="FM568" s="25"/>
      <c r="FN568" s="25"/>
      <c r="FO568" s="25"/>
      <c r="FP568" s="25"/>
      <c r="FQ568" s="25"/>
      <c r="FR568" s="25"/>
      <c r="FS568" s="25"/>
      <c r="FT568" s="25"/>
      <c r="FU568" s="25"/>
      <c r="FV568" s="25"/>
      <c r="FW568" s="25"/>
      <c r="FX568" s="25"/>
      <c r="FY568" s="25"/>
      <c r="FZ568" s="25"/>
      <c r="GA568" s="25"/>
      <c r="GB568" s="25"/>
      <c r="GC568" s="25"/>
      <c r="GD568" s="25"/>
      <c r="GE568" s="25"/>
      <c r="GF568" s="25"/>
      <c r="GG568" s="25"/>
      <c r="GH568" s="25"/>
      <c r="GI568" s="25"/>
      <c r="GJ568" s="25"/>
      <c r="GK568" s="25"/>
      <c r="GL568" s="25"/>
      <c r="GM568" s="25"/>
      <c r="GN568" s="25"/>
      <c r="GO568" s="25"/>
      <c r="GP568" s="25"/>
      <c r="GQ568" s="25"/>
      <c r="GR568" s="25"/>
      <c r="GS568" s="25"/>
    </row>
    <row r="569">
      <c r="BD569" s="25"/>
      <c r="BE569" s="25"/>
      <c r="BF569" s="25"/>
      <c r="BG569" s="25"/>
      <c r="BH569" s="25"/>
      <c r="BI569" s="25"/>
      <c r="BJ569" s="25"/>
      <c r="BK569" s="25"/>
      <c r="BL569" s="25"/>
      <c r="BM569" s="25"/>
      <c r="BN569" s="25"/>
      <c r="BO569" s="25"/>
      <c r="BP569" s="25"/>
      <c r="BQ569" s="25"/>
      <c r="BR569" s="25"/>
      <c r="BS569" s="25"/>
      <c r="BT569" s="25"/>
      <c r="BU569" s="25"/>
      <c r="BV569" s="25"/>
      <c r="BW569" s="25"/>
      <c r="BX569" s="25"/>
      <c r="BY569" s="25"/>
      <c r="BZ569" s="25"/>
      <c r="CA569" s="25"/>
      <c r="CB569" s="25"/>
      <c r="CC569" s="25"/>
      <c r="CD569" s="25"/>
      <c r="CE569" s="25"/>
      <c r="CF569" s="25"/>
      <c r="CG569" s="25"/>
      <c r="CH569" s="25"/>
      <c r="CI569" s="25"/>
      <c r="CJ569" s="25"/>
      <c r="CK569" s="25"/>
      <c r="CL569" s="25"/>
      <c r="CM569" s="25"/>
      <c r="CN569" s="25"/>
      <c r="CO569" s="25"/>
      <c r="CP569" s="25"/>
      <c r="CQ569" s="25"/>
      <c r="CR569" s="25"/>
      <c r="CS569" s="25"/>
      <c r="CT569" s="25"/>
      <c r="CU569" s="25"/>
      <c r="CV569" s="25"/>
      <c r="CW569" s="25"/>
      <c r="CX569" s="25"/>
      <c r="CY569" s="25"/>
      <c r="EW569" s="25"/>
      <c r="EX569" s="25"/>
      <c r="EY569" s="25"/>
      <c r="EZ569" s="25"/>
      <c r="FA569" s="25"/>
      <c r="FB569" s="25"/>
      <c r="FC569" s="25"/>
      <c r="FD569" s="25"/>
      <c r="FE569" s="25"/>
      <c r="FF569" s="25"/>
      <c r="FG569" s="25"/>
      <c r="FH569" s="25"/>
      <c r="FI569" s="25"/>
      <c r="FJ569" s="25"/>
      <c r="FK569" s="25"/>
      <c r="FL569" s="25"/>
      <c r="FM569" s="25"/>
      <c r="FN569" s="25"/>
      <c r="FO569" s="25"/>
      <c r="FP569" s="25"/>
      <c r="FQ569" s="25"/>
      <c r="FR569" s="25"/>
      <c r="FS569" s="25"/>
      <c r="FT569" s="25"/>
      <c r="FU569" s="25"/>
      <c r="FV569" s="25"/>
      <c r="FW569" s="25"/>
      <c r="FX569" s="25"/>
      <c r="FY569" s="25"/>
      <c r="FZ569" s="25"/>
      <c r="GA569" s="25"/>
      <c r="GB569" s="25"/>
      <c r="GC569" s="25"/>
      <c r="GD569" s="25"/>
      <c r="GE569" s="25"/>
      <c r="GF569" s="25"/>
      <c r="GG569" s="25"/>
      <c r="GH569" s="25"/>
      <c r="GI569" s="25"/>
      <c r="GJ569" s="25"/>
      <c r="GK569" s="25"/>
      <c r="GL569" s="25"/>
      <c r="GM569" s="25"/>
      <c r="GN569" s="25"/>
      <c r="GO569" s="25"/>
      <c r="GP569" s="25"/>
      <c r="GQ569" s="25"/>
      <c r="GR569" s="25"/>
      <c r="GS569" s="25"/>
    </row>
    <row r="570">
      <c r="BD570" s="25"/>
      <c r="BE570" s="25"/>
      <c r="BF570" s="25"/>
      <c r="BG570" s="25"/>
      <c r="BH570" s="25"/>
      <c r="BI570" s="25"/>
      <c r="BJ570" s="25"/>
      <c r="BK570" s="25"/>
      <c r="BL570" s="25"/>
      <c r="BM570" s="25"/>
      <c r="BN570" s="25"/>
      <c r="BO570" s="25"/>
      <c r="BP570" s="25"/>
      <c r="BQ570" s="25"/>
      <c r="BR570" s="25"/>
      <c r="BS570" s="25"/>
      <c r="BT570" s="25"/>
      <c r="BU570" s="25"/>
      <c r="BV570" s="25"/>
      <c r="BW570" s="25"/>
      <c r="BX570" s="25"/>
      <c r="BY570" s="25"/>
      <c r="BZ570" s="25"/>
      <c r="CA570" s="25"/>
      <c r="CB570" s="25"/>
      <c r="CC570" s="25"/>
      <c r="CD570" s="25"/>
      <c r="CE570" s="25"/>
      <c r="CF570" s="25"/>
      <c r="CG570" s="25"/>
      <c r="CH570" s="25"/>
      <c r="CI570" s="25"/>
      <c r="CJ570" s="25"/>
      <c r="CK570" s="25"/>
      <c r="CL570" s="25"/>
      <c r="CM570" s="25"/>
      <c r="CN570" s="25"/>
      <c r="CO570" s="25"/>
      <c r="CP570" s="25"/>
      <c r="CQ570" s="25"/>
      <c r="CR570" s="25"/>
      <c r="CS570" s="25"/>
      <c r="CT570" s="25"/>
      <c r="CU570" s="25"/>
      <c r="CV570" s="25"/>
      <c r="CW570" s="25"/>
      <c r="CX570" s="25"/>
      <c r="CY570" s="25"/>
      <c r="EW570" s="25"/>
      <c r="EX570" s="25"/>
      <c r="EY570" s="25"/>
      <c r="EZ570" s="25"/>
      <c r="FA570" s="25"/>
      <c r="FB570" s="25"/>
      <c r="FC570" s="25"/>
      <c r="FD570" s="25"/>
      <c r="FE570" s="25"/>
      <c r="FF570" s="25"/>
      <c r="FG570" s="25"/>
      <c r="FH570" s="25"/>
      <c r="FI570" s="25"/>
      <c r="FJ570" s="25"/>
      <c r="FK570" s="25"/>
      <c r="FL570" s="25"/>
      <c r="FM570" s="25"/>
      <c r="FN570" s="25"/>
      <c r="FO570" s="25"/>
      <c r="FP570" s="25"/>
      <c r="FQ570" s="25"/>
      <c r="FR570" s="25"/>
      <c r="FS570" s="25"/>
      <c r="FT570" s="25"/>
      <c r="FU570" s="25"/>
      <c r="FV570" s="25"/>
      <c r="FW570" s="25"/>
      <c r="FX570" s="25"/>
      <c r="FY570" s="25"/>
      <c r="FZ570" s="25"/>
      <c r="GA570" s="25"/>
      <c r="GB570" s="25"/>
      <c r="GC570" s="25"/>
      <c r="GD570" s="25"/>
      <c r="GE570" s="25"/>
      <c r="GF570" s="25"/>
      <c r="GG570" s="25"/>
      <c r="GH570" s="25"/>
      <c r="GI570" s="25"/>
      <c r="GJ570" s="25"/>
      <c r="GK570" s="25"/>
      <c r="GL570" s="25"/>
      <c r="GM570" s="25"/>
      <c r="GN570" s="25"/>
      <c r="GO570" s="25"/>
      <c r="GP570" s="25"/>
      <c r="GQ570" s="25"/>
      <c r="GR570" s="25"/>
      <c r="GS570" s="25"/>
    </row>
    <row r="571">
      <c r="BD571" s="25"/>
      <c r="BE571" s="25"/>
      <c r="BF571" s="25"/>
      <c r="BG571" s="25"/>
      <c r="BH571" s="25"/>
      <c r="BI571" s="25"/>
      <c r="BJ571" s="25"/>
      <c r="BK571" s="25"/>
      <c r="BL571" s="25"/>
      <c r="BM571" s="25"/>
      <c r="BN571" s="25"/>
      <c r="BO571" s="25"/>
      <c r="BP571" s="25"/>
      <c r="BQ571" s="25"/>
      <c r="BR571" s="25"/>
      <c r="BS571" s="25"/>
      <c r="BT571" s="25"/>
      <c r="BU571" s="25"/>
      <c r="BV571" s="25"/>
      <c r="BW571" s="25"/>
      <c r="BX571" s="25"/>
      <c r="BY571" s="25"/>
      <c r="BZ571" s="25"/>
      <c r="CA571" s="25"/>
      <c r="CB571" s="25"/>
      <c r="CC571" s="25"/>
      <c r="CD571" s="25"/>
      <c r="CE571" s="25"/>
      <c r="CF571" s="25"/>
      <c r="CG571" s="25"/>
      <c r="CH571" s="25"/>
      <c r="CI571" s="25"/>
      <c r="CJ571" s="25"/>
      <c r="CK571" s="25"/>
      <c r="CL571" s="25"/>
      <c r="CM571" s="25"/>
      <c r="CN571" s="25"/>
      <c r="CO571" s="25"/>
      <c r="CP571" s="25"/>
      <c r="CQ571" s="25"/>
      <c r="CR571" s="25"/>
      <c r="CS571" s="25"/>
      <c r="CT571" s="25"/>
      <c r="CU571" s="25"/>
      <c r="CV571" s="25"/>
      <c r="CW571" s="25"/>
      <c r="CX571" s="25"/>
      <c r="CY571" s="25"/>
      <c r="EW571" s="25"/>
      <c r="EX571" s="25"/>
      <c r="EY571" s="25"/>
      <c r="EZ571" s="25"/>
      <c r="FA571" s="25"/>
      <c r="FB571" s="25"/>
      <c r="FC571" s="25"/>
      <c r="FD571" s="25"/>
      <c r="FE571" s="25"/>
      <c r="FF571" s="25"/>
      <c r="FG571" s="25"/>
      <c r="FH571" s="25"/>
      <c r="FI571" s="25"/>
      <c r="FJ571" s="25"/>
      <c r="FK571" s="25"/>
      <c r="FL571" s="25"/>
      <c r="FM571" s="25"/>
      <c r="FN571" s="25"/>
      <c r="FO571" s="25"/>
      <c r="FP571" s="25"/>
      <c r="FQ571" s="25"/>
      <c r="FR571" s="25"/>
      <c r="FS571" s="25"/>
      <c r="FT571" s="25"/>
      <c r="FU571" s="25"/>
      <c r="FV571" s="25"/>
      <c r="FW571" s="25"/>
      <c r="FX571" s="25"/>
      <c r="FY571" s="25"/>
      <c r="FZ571" s="25"/>
      <c r="GA571" s="25"/>
      <c r="GB571" s="25"/>
      <c r="GC571" s="25"/>
      <c r="GD571" s="25"/>
      <c r="GE571" s="25"/>
      <c r="GF571" s="25"/>
      <c r="GG571" s="25"/>
      <c r="GH571" s="25"/>
      <c r="GI571" s="25"/>
      <c r="GJ571" s="25"/>
      <c r="GK571" s="25"/>
      <c r="GL571" s="25"/>
      <c r="GM571" s="25"/>
      <c r="GN571" s="25"/>
      <c r="GO571" s="25"/>
      <c r="GP571" s="25"/>
      <c r="GQ571" s="25"/>
      <c r="GR571" s="25"/>
      <c r="GS571" s="25"/>
    </row>
    <row r="572">
      <c r="BD572" s="25"/>
      <c r="BE572" s="25"/>
      <c r="BF572" s="25"/>
      <c r="BG572" s="25"/>
      <c r="BH572" s="25"/>
      <c r="BI572" s="25"/>
      <c r="BJ572" s="25"/>
      <c r="BK572" s="25"/>
      <c r="BL572" s="25"/>
      <c r="BM572" s="25"/>
      <c r="BN572" s="25"/>
      <c r="BO572" s="25"/>
      <c r="BP572" s="25"/>
      <c r="BQ572" s="25"/>
      <c r="BR572" s="25"/>
      <c r="BS572" s="25"/>
      <c r="BT572" s="25"/>
      <c r="BU572" s="25"/>
      <c r="BV572" s="25"/>
      <c r="BW572" s="25"/>
      <c r="BX572" s="25"/>
      <c r="BY572" s="25"/>
      <c r="BZ572" s="25"/>
      <c r="CA572" s="25"/>
      <c r="CB572" s="25"/>
      <c r="CC572" s="25"/>
      <c r="CD572" s="25"/>
      <c r="CE572" s="25"/>
      <c r="CF572" s="25"/>
      <c r="CG572" s="25"/>
      <c r="CH572" s="25"/>
      <c r="CI572" s="25"/>
      <c r="CJ572" s="25"/>
      <c r="CK572" s="25"/>
      <c r="CL572" s="25"/>
      <c r="CM572" s="25"/>
      <c r="CN572" s="25"/>
      <c r="CO572" s="25"/>
      <c r="CP572" s="25"/>
      <c r="CQ572" s="25"/>
      <c r="CR572" s="25"/>
      <c r="CS572" s="25"/>
      <c r="CT572" s="25"/>
      <c r="CU572" s="25"/>
      <c r="CV572" s="25"/>
      <c r="CW572" s="25"/>
      <c r="CX572" s="25"/>
      <c r="CY572" s="25"/>
      <c r="EW572" s="25"/>
      <c r="EX572" s="25"/>
      <c r="EY572" s="25"/>
      <c r="EZ572" s="25"/>
      <c r="FA572" s="25"/>
      <c r="FB572" s="25"/>
      <c r="FC572" s="25"/>
      <c r="FD572" s="25"/>
      <c r="FE572" s="25"/>
      <c r="FF572" s="25"/>
      <c r="FG572" s="25"/>
      <c r="FH572" s="25"/>
      <c r="FI572" s="25"/>
      <c r="FJ572" s="25"/>
      <c r="FK572" s="25"/>
      <c r="FL572" s="25"/>
      <c r="FM572" s="25"/>
      <c r="FN572" s="25"/>
      <c r="FO572" s="25"/>
      <c r="FP572" s="25"/>
      <c r="FQ572" s="25"/>
      <c r="FR572" s="25"/>
      <c r="FS572" s="25"/>
      <c r="FT572" s="25"/>
      <c r="FU572" s="25"/>
      <c r="FV572" s="25"/>
      <c r="FW572" s="25"/>
      <c r="FX572" s="25"/>
      <c r="FY572" s="25"/>
      <c r="FZ572" s="25"/>
      <c r="GA572" s="25"/>
      <c r="GB572" s="25"/>
      <c r="GC572" s="25"/>
      <c r="GD572" s="25"/>
      <c r="GE572" s="25"/>
      <c r="GF572" s="25"/>
      <c r="GG572" s="25"/>
      <c r="GH572" s="25"/>
      <c r="GI572" s="25"/>
      <c r="GJ572" s="25"/>
      <c r="GK572" s="25"/>
      <c r="GL572" s="25"/>
      <c r="GM572" s="25"/>
      <c r="GN572" s="25"/>
      <c r="GO572" s="25"/>
      <c r="GP572" s="25"/>
      <c r="GQ572" s="25"/>
      <c r="GR572" s="25"/>
      <c r="GS572" s="25"/>
    </row>
    <row r="573">
      <c r="BD573" s="25"/>
      <c r="BE573" s="25"/>
      <c r="BF573" s="25"/>
      <c r="BG573" s="25"/>
      <c r="BH573" s="25"/>
      <c r="BI573" s="25"/>
      <c r="BJ573" s="25"/>
      <c r="BK573" s="25"/>
      <c r="BL573" s="25"/>
      <c r="BM573" s="25"/>
      <c r="BN573" s="25"/>
      <c r="BO573" s="25"/>
      <c r="BP573" s="25"/>
      <c r="BQ573" s="25"/>
      <c r="BR573" s="25"/>
      <c r="BS573" s="25"/>
      <c r="BT573" s="25"/>
      <c r="BU573" s="25"/>
      <c r="BV573" s="25"/>
      <c r="BW573" s="25"/>
      <c r="BX573" s="25"/>
      <c r="BY573" s="25"/>
      <c r="BZ573" s="25"/>
      <c r="CA573" s="25"/>
      <c r="CB573" s="25"/>
      <c r="CC573" s="25"/>
      <c r="CD573" s="25"/>
      <c r="CE573" s="25"/>
      <c r="CF573" s="25"/>
      <c r="CG573" s="25"/>
      <c r="CH573" s="25"/>
      <c r="CI573" s="25"/>
      <c r="CJ573" s="25"/>
      <c r="CK573" s="25"/>
      <c r="CL573" s="25"/>
      <c r="CM573" s="25"/>
      <c r="CN573" s="25"/>
      <c r="CO573" s="25"/>
      <c r="CP573" s="25"/>
      <c r="CQ573" s="25"/>
      <c r="CR573" s="25"/>
      <c r="CS573" s="25"/>
      <c r="CT573" s="25"/>
      <c r="CU573" s="25"/>
      <c r="CV573" s="25"/>
      <c r="CW573" s="25"/>
      <c r="CX573" s="25"/>
      <c r="CY573" s="25"/>
      <c r="EW573" s="25"/>
      <c r="EX573" s="25"/>
      <c r="EY573" s="25"/>
      <c r="EZ573" s="25"/>
      <c r="FA573" s="25"/>
      <c r="FB573" s="25"/>
      <c r="FC573" s="25"/>
      <c r="FD573" s="25"/>
      <c r="FE573" s="25"/>
      <c r="FF573" s="25"/>
      <c r="FG573" s="25"/>
      <c r="FH573" s="25"/>
      <c r="FI573" s="25"/>
      <c r="FJ573" s="25"/>
      <c r="FK573" s="25"/>
      <c r="FL573" s="25"/>
      <c r="FM573" s="25"/>
      <c r="FN573" s="25"/>
      <c r="FO573" s="25"/>
      <c r="FP573" s="25"/>
      <c r="FQ573" s="25"/>
      <c r="FR573" s="25"/>
      <c r="FS573" s="25"/>
      <c r="FT573" s="25"/>
      <c r="FU573" s="25"/>
      <c r="FV573" s="25"/>
      <c r="FW573" s="25"/>
      <c r="FX573" s="25"/>
      <c r="FY573" s="25"/>
      <c r="FZ573" s="25"/>
      <c r="GA573" s="25"/>
      <c r="GB573" s="25"/>
      <c r="GC573" s="25"/>
      <c r="GD573" s="25"/>
      <c r="GE573" s="25"/>
      <c r="GF573" s="25"/>
      <c r="GG573" s="25"/>
      <c r="GH573" s="25"/>
      <c r="GI573" s="25"/>
      <c r="GJ573" s="25"/>
      <c r="GK573" s="25"/>
      <c r="GL573" s="25"/>
      <c r="GM573" s="25"/>
      <c r="GN573" s="25"/>
      <c r="GO573" s="25"/>
      <c r="GP573" s="25"/>
      <c r="GQ573" s="25"/>
      <c r="GR573" s="25"/>
      <c r="GS573" s="25"/>
    </row>
    <row r="574">
      <c r="BD574" s="25"/>
      <c r="BE574" s="25"/>
      <c r="BF574" s="25"/>
      <c r="BG574" s="25"/>
      <c r="BH574" s="25"/>
      <c r="BI574" s="25"/>
      <c r="BJ574" s="25"/>
      <c r="BK574" s="25"/>
      <c r="BL574" s="25"/>
      <c r="BM574" s="25"/>
      <c r="BN574" s="25"/>
      <c r="BO574" s="25"/>
      <c r="BP574" s="25"/>
      <c r="BQ574" s="25"/>
      <c r="BR574" s="25"/>
      <c r="BS574" s="25"/>
      <c r="BT574" s="25"/>
      <c r="BU574" s="25"/>
      <c r="BV574" s="25"/>
      <c r="BW574" s="25"/>
      <c r="BX574" s="25"/>
      <c r="BY574" s="25"/>
      <c r="BZ574" s="25"/>
      <c r="CA574" s="25"/>
      <c r="CB574" s="25"/>
      <c r="CC574" s="25"/>
      <c r="CD574" s="25"/>
      <c r="CE574" s="25"/>
      <c r="CF574" s="25"/>
      <c r="CG574" s="25"/>
      <c r="CH574" s="25"/>
      <c r="CI574" s="25"/>
      <c r="CJ574" s="25"/>
      <c r="CK574" s="25"/>
      <c r="CL574" s="25"/>
      <c r="CM574" s="25"/>
      <c r="CN574" s="25"/>
      <c r="CO574" s="25"/>
      <c r="CP574" s="25"/>
      <c r="CQ574" s="25"/>
      <c r="CR574" s="25"/>
      <c r="CS574" s="25"/>
      <c r="CT574" s="25"/>
      <c r="CU574" s="25"/>
      <c r="CV574" s="25"/>
      <c r="CW574" s="25"/>
      <c r="CX574" s="25"/>
      <c r="CY574" s="25"/>
      <c r="EW574" s="25"/>
      <c r="EX574" s="25"/>
      <c r="EY574" s="25"/>
      <c r="EZ574" s="25"/>
      <c r="FA574" s="25"/>
      <c r="FB574" s="25"/>
      <c r="FC574" s="25"/>
      <c r="FD574" s="25"/>
      <c r="FE574" s="25"/>
      <c r="FF574" s="25"/>
      <c r="FG574" s="25"/>
      <c r="FH574" s="25"/>
      <c r="FI574" s="25"/>
      <c r="FJ574" s="25"/>
      <c r="FK574" s="25"/>
      <c r="FL574" s="25"/>
      <c r="FM574" s="25"/>
      <c r="FN574" s="25"/>
      <c r="FO574" s="25"/>
      <c r="FP574" s="25"/>
      <c r="FQ574" s="25"/>
      <c r="FR574" s="25"/>
      <c r="FS574" s="25"/>
      <c r="FT574" s="25"/>
      <c r="FU574" s="25"/>
      <c r="FV574" s="25"/>
      <c r="FW574" s="25"/>
      <c r="FX574" s="25"/>
      <c r="FY574" s="25"/>
      <c r="FZ574" s="25"/>
      <c r="GA574" s="25"/>
      <c r="GB574" s="25"/>
      <c r="GC574" s="25"/>
      <c r="GD574" s="25"/>
      <c r="GE574" s="25"/>
      <c r="GF574" s="25"/>
      <c r="GG574" s="25"/>
      <c r="GH574" s="25"/>
      <c r="GI574" s="25"/>
      <c r="GJ574" s="25"/>
      <c r="GK574" s="25"/>
      <c r="GL574" s="25"/>
      <c r="GM574" s="25"/>
      <c r="GN574" s="25"/>
      <c r="GO574" s="25"/>
      <c r="GP574" s="25"/>
      <c r="GQ574" s="25"/>
      <c r="GR574" s="25"/>
      <c r="GS574" s="25"/>
    </row>
    <row r="575">
      <c r="BD575" s="25"/>
      <c r="BE575" s="25"/>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EW575" s="25"/>
      <c r="EX575" s="25"/>
      <c r="EY575" s="25"/>
      <c r="EZ575" s="25"/>
      <c r="FA575" s="25"/>
      <c r="FB575" s="25"/>
      <c r="FC575" s="25"/>
      <c r="FD575" s="25"/>
      <c r="FE575" s="25"/>
      <c r="FF575" s="25"/>
      <c r="FG575" s="25"/>
      <c r="FH575" s="25"/>
      <c r="FI575" s="25"/>
      <c r="FJ575" s="25"/>
      <c r="FK575" s="25"/>
      <c r="FL575" s="25"/>
      <c r="FM575" s="25"/>
      <c r="FN575" s="25"/>
      <c r="FO575" s="25"/>
      <c r="FP575" s="25"/>
      <c r="FQ575" s="25"/>
      <c r="FR575" s="25"/>
      <c r="FS575" s="25"/>
      <c r="FT575" s="25"/>
      <c r="FU575" s="25"/>
      <c r="FV575" s="25"/>
      <c r="FW575" s="25"/>
      <c r="FX575" s="25"/>
      <c r="FY575" s="25"/>
      <c r="FZ575" s="25"/>
      <c r="GA575" s="25"/>
      <c r="GB575" s="25"/>
      <c r="GC575" s="25"/>
      <c r="GD575" s="25"/>
      <c r="GE575" s="25"/>
      <c r="GF575" s="25"/>
      <c r="GG575" s="25"/>
      <c r="GH575" s="25"/>
      <c r="GI575" s="25"/>
      <c r="GJ575" s="25"/>
      <c r="GK575" s="25"/>
      <c r="GL575" s="25"/>
      <c r="GM575" s="25"/>
      <c r="GN575" s="25"/>
      <c r="GO575" s="25"/>
      <c r="GP575" s="25"/>
      <c r="GQ575" s="25"/>
      <c r="GR575" s="25"/>
      <c r="GS575" s="25"/>
    </row>
    <row r="576">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EW576" s="25"/>
      <c r="EX576" s="25"/>
      <c r="EY576" s="25"/>
      <c r="EZ576" s="25"/>
      <c r="FA576" s="25"/>
      <c r="FB576" s="25"/>
      <c r="FC576" s="25"/>
      <c r="FD576" s="25"/>
      <c r="FE576" s="25"/>
      <c r="FF576" s="25"/>
      <c r="FG576" s="25"/>
      <c r="FH576" s="25"/>
      <c r="FI576" s="25"/>
      <c r="FJ576" s="25"/>
      <c r="FK576" s="25"/>
      <c r="FL576" s="25"/>
      <c r="FM576" s="25"/>
      <c r="FN576" s="25"/>
      <c r="FO576" s="25"/>
      <c r="FP576" s="25"/>
      <c r="FQ576" s="25"/>
      <c r="FR576" s="25"/>
      <c r="FS576" s="25"/>
      <c r="FT576" s="25"/>
      <c r="FU576" s="25"/>
      <c r="FV576" s="25"/>
      <c r="FW576" s="25"/>
      <c r="FX576" s="25"/>
      <c r="FY576" s="25"/>
      <c r="FZ576" s="25"/>
      <c r="GA576" s="25"/>
      <c r="GB576" s="25"/>
      <c r="GC576" s="25"/>
      <c r="GD576" s="25"/>
      <c r="GE576" s="25"/>
      <c r="GF576" s="25"/>
      <c r="GG576" s="25"/>
      <c r="GH576" s="25"/>
      <c r="GI576" s="25"/>
      <c r="GJ576" s="25"/>
      <c r="GK576" s="25"/>
      <c r="GL576" s="25"/>
      <c r="GM576" s="25"/>
      <c r="GN576" s="25"/>
      <c r="GO576" s="25"/>
      <c r="GP576" s="25"/>
      <c r="GQ576" s="25"/>
      <c r="GR576" s="25"/>
      <c r="GS576" s="25"/>
    </row>
    <row r="577">
      <c r="BD577" s="25"/>
      <c r="BE577" s="25"/>
      <c r="BF577" s="25"/>
      <c r="BG577" s="25"/>
      <c r="BH577" s="25"/>
      <c r="BI577" s="25"/>
      <c r="BJ577" s="25"/>
      <c r="BK577" s="25"/>
      <c r="BL577" s="25"/>
      <c r="BM577" s="25"/>
      <c r="BN577" s="25"/>
      <c r="BO577" s="25"/>
      <c r="BP577" s="25"/>
      <c r="BQ577" s="25"/>
      <c r="BR577" s="25"/>
      <c r="BS577" s="25"/>
      <c r="BT577" s="25"/>
      <c r="BU577" s="25"/>
      <c r="BV577" s="25"/>
      <c r="BW577" s="25"/>
      <c r="BX577" s="25"/>
      <c r="BY577" s="25"/>
      <c r="BZ577" s="25"/>
      <c r="CA577" s="25"/>
      <c r="CB577" s="25"/>
      <c r="CC577" s="25"/>
      <c r="CD577" s="25"/>
      <c r="CE577" s="25"/>
      <c r="CF577" s="25"/>
      <c r="CG577" s="25"/>
      <c r="CH577" s="25"/>
      <c r="CI577" s="25"/>
      <c r="CJ577" s="25"/>
      <c r="CK577" s="25"/>
      <c r="CL577" s="25"/>
      <c r="CM577" s="25"/>
      <c r="CN577" s="25"/>
      <c r="CO577" s="25"/>
      <c r="CP577" s="25"/>
      <c r="CQ577" s="25"/>
      <c r="CR577" s="25"/>
      <c r="CS577" s="25"/>
      <c r="CT577" s="25"/>
      <c r="CU577" s="25"/>
      <c r="CV577" s="25"/>
      <c r="CW577" s="25"/>
      <c r="CX577" s="25"/>
      <c r="CY577" s="25"/>
      <c r="EW577" s="25"/>
      <c r="EX577" s="25"/>
      <c r="EY577" s="25"/>
      <c r="EZ577" s="25"/>
      <c r="FA577" s="25"/>
      <c r="FB577" s="25"/>
      <c r="FC577" s="25"/>
      <c r="FD577" s="25"/>
      <c r="FE577" s="25"/>
      <c r="FF577" s="25"/>
      <c r="FG577" s="25"/>
      <c r="FH577" s="25"/>
      <c r="FI577" s="25"/>
      <c r="FJ577" s="25"/>
      <c r="FK577" s="25"/>
      <c r="FL577" s="25"/>
      <c r="FM577" s="25"/>
      <c r="FN577" s="25"/>
      <c r="FO577" s="25"/>
      <c r="FP577" s="25"/>
      <c r="FQ577" s="25"/>
      <c r="FR577" s="25"/>
      <c r="FS577" s="25"/>
      <c r="FT577" s="25"/>
      <c r="FU577" s="25"/>
      <c r="FV577" s="25"/>
      <c r="FW577" s="25"/>
      <c r="FX577" s="25"/>
      <c r="FY577" s="25"/>
      <c r="FZ577" s="25"/>
      <c r="GA577" s="25"/>
      <c r="GB577" s="25"/>
      <c r="GC577" s="25"/>
      <c r="GD577" s="25"/>
      <c r="GE577" s="25"/>
      <c r="GF577" s="25"/>
      <c r="GG577" s="25"/>
      <c r="GH577" s="25"/>
      <c r="GI577" s="25"/>
      <c r="GJ577" s="25"/>
      <c r="GK577" s="25"/>
      <c r="GL577" s="25"/>
      <c r="GM577" s="25"/>
      <c r="GN577" s="25"/>
      <c r="GO577" s="25"/>
      <c r="GP577" s="25"/>
      <c r="GQ577" s="25"/>
      <c r="GR577" s="25"/>
      <c r="GS577" s="25"/>
    </row>
    <row r="578">
      <c r="BD578" s="25"/>
      <c r="BE578" s="25"/>
      <c r="BF578" s="25"/>
      <c r="BG578" s="25"/>
      <c r="BH578" s="25"/>
      <c r="BI578" s="25"/>
      <c r="BJ578" s="25"/>
      <c r="BK578" s="25"/>
      <c r="BL578" s="25"/>
      <c r="BM578" s="25"/>
      <c r="BN578" s="25"/>
      <c r="BO578" s="25"/>
      <c r="BP578" s="25"/>
      <c r="BQ578" s="25"/>
      <c r="BR578" s="25"/>
      <c r="BS578" s="25"/>
      <c r="BT578" s="25"/>
      <c r="BU578" s="25"/>
      <c r="BV578" s="25"/>
      <c r="BW578" s="25"/>
      <c r="BX578" s="25"/>
      <c r="BY578" s="25"/>
      <c r="BZ578" s="25"/>
      <c r="CA578" s="25"/>
      <c r="CB578" s="25"/>
      <c r="CC578" s="25"/>
      <c r="CD578" s="25"/>
      <c r="CE578" s="25"/>
      <c r="CF578" s="25"/>
      <c r="CG578" s="25"/>
      <c r="CH578" s="25"/>
      <c r="CI578" s="25"/>
      <c r="CJ578" s="25"/>
      <c r="CK578" s="25"/>
      <c r="CL578" s="25"/>
      <c r="CM578" s="25"/>
      <c r="CN578" s="25"/>
      <c r="CO578" s="25"/>
      <c r="CP578" s="25"/>
      <c r="CQ578" s="25"/>
      <c r="CR578" s="25"/>
      <c r="CS578" s="25"/>
      <c r="CT578" s="25"/>
      <c r="CU578" s="25"/>
      <c r="CV578" s="25"/>
      <c r="CW578" s="25"/>
      <c r="CX578" s="25"/>
      <c r="CY578" s="25"/>
      <c r="EW578" s="25"/>
      <c r="EX578" s="25"/>
      <c r="EY578" s="25"/>
      <c r="EZ578" s="25"/>
      <c r="FA578" s="25"/>
      <c r="FB578" s="25"/>
      <c r="FC578" s="25"/>
      <c r="FD578" s="25"/>
      <c r="FE578" s="25"/>
      <c r="FF578" s="25"/>
      <c r="FG578" s="25"/>
      <c r="FH578" s="25"/>
      <c r="FI578" s="25"/>
      <c r="FJ578" s="25"/>
      <c r="FK578" s="25"/>
      <c r="FL578" s="25"/>
      <c r="FM578" s="25"/>
      <c r="FN578" s="25"/>
      <c r="FO578" s="25"/>
      <c r="FP578" s="25"/>
      <c r="FQ578" s="25"/>
      <c r="FR578" s="25"/>
      <c r="FS578" s="25"/>
      <c r="FT578" s="25"/>
      <c r="FU578" s="25"/>
      <c r="FV578" s="25"/>
      <c r="FW578" s="25"/>
      <c r="FX578" s="25"/>
      <c r="FY578" s="25"/>
      <c r="FZ578" s="25"/>
      <c r="GA578" s="25"/>
      <c r="GB578" s="25"/>
      <c r="GC578" s="25"/>
      <c r="GD578" s="25"/>
      <c r="GE578" s="25"/>
      <c r="GF578" s="25"/>
      <c r="GG578" s="25"/>
      <c r="GH578" s="25"/>
      <c r="GI578" s="25"/>
      <c r="GJ578" s="25"/>
      <c r="GK578" s="25"/>
      <c r="GL578" s="25"/>
      <c r="GM578" s="25"/>
      <c r="GN578" s="25"/>
      <c r="GO578" s="25"/>
      <c r="GP578" s="25"/>
      <c r="GQ578" s="25"/>
      <c r="GR578" s="25"/>
      <c r="GS578" s="25"/>
    </row>
    <row r="579">
      <c r="BD579" s="25"/>
      <c r="BE579" s="25"/>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c r="CC579" s="25"/>
      <c r="CD579" s="25"/>
      <c r="CE579" s="25"/>
      <c r="CF579" s="25"/>
      <c r="CG579" s="25"/>
      <c r="CH579" s="25"/>
      <c r="CI579" s="25"/>
      <c r="CJ579" s="25"/>
      <c r="CK579" s="25"/>
      <c r="CL579" s="25"/>
      <c r="CM579" s="25"/>
      <c r="CN579" s="25"/>
      <c r="CO579" s="25"/>
      <c r="CP579" s="25"/>
      <c r="CQ579" s="25"/>
      <c r="CR579" s="25"/>
      <c r="CS579" s="25"/>
      <c r="CT579" s="25"/>
      <c r="CU579" s="25"/>
      <c r="CV579" s="25"/>
      <c r="CW579" s="25"/>
      <c r="CX579" s="25"/>
      <c r="CY579" s="25"/>
      <c r="EW579" s="25"/>
      <c r="EX579" s="25"/>
      <c r="EY579" s="25"/>
      <c r="EZ579" s="25"/>
      <c r="FA579" s="25"/>
      <c r="FB579" s="25"/>
      <c r="FC579" s="25"/>
      <c r="FD579" s="25"/>
      <c r="FE579" s="25"/>
      <c r="FF579" s="25"/>
      <c r="FG579" s="25"/>
      <c r="FH579" s="25"/>
      <c r="FI579" s="25"/>
      <c r="FJ579" s="25"/>
      <c r="FK579" s="25"/>
      <c r="FL579" s="25"/>
      <c r="FM579" s="25"/>
      <c r="FN579" s="25"/>
      <c r="FO579" s="25"/>
      <c r="FP579" s="25"/>
      <c r="FQ579" s="25"/>
      <c r="FR579" s="25"/>
      <c r="FS579" s="25"/>
      <c r="FT579" s="25"/>
      <c r="FU579" s="25"/>
      <c r="FV579" s="25"/>
      <c r="FW579" s="25"/>
      <c r="FX579" s="25"/>
      <c r="FY579" s="25"/>
      <c r="FZ579" s="25"/>
      <c r="GA579" s="25"/>
      <c r="GB579" s="25"/>
      <c r="GC579" s="25"/>
      <c r="GD579" s="25"/>
      <c r="GE579" s="25"/>
      <c r="GF579" s="25"/>
      <c r="GG579" s="25"/>
      <c r="GH579" s="25"/>
      <c r="GI579" s="25"/>
      <c r="GJ579" s="25"/>
      <c r="GK579" s="25"/>
      <c r="GL579" s="25"/>
      <c r="GM579" s="25"/>
      <c r="GN579" s="25"/>
      <c r="GO579" s="25"/>
      <c r="GP579" s="25"/>
      <c r="GQ579" s="25"/>
      <c r="GR579" s="25"/>
      <c r="GS579" s="25"/>
    </row>
    <row r="580">
      <c r="BD580" s="25"/>
      <c r="BE580" s="25"/>
      <c r="BF580" s="25"/>
      <c r="BG580" s="25"/>
      <c r="BH580" s="25"/>
      <c r="BI580" s="25"/>
      <c r="BJ580" s="25"/>
      <c r="BK580" s="25"/>
      <c r="BL580" s="25"/>
      <c r="BM580" s="25"/>
      <c r="BN580" s="25"/>
      <c r="BO580" s="25"/>
      <c r="BP580" s="25"/>
      <c r="BQ580" s="25"/>
      <c r="BR580" s="25"/>
      <c r="BS580" s="25"/>
      <c r="BT580" s="25"/>
      <c r="BU580" s="25"/>
      <c r="BV580" s="25"/>
      <c r="BW580" s="25"/>
      <c r="BX580" s="25"/>
      <c r="BY580" s="25"/>
      <c r="BZ580" s="25"/>
      <c r="CA580" s="25"/>
      <c r="CB580" s="25"/>
      <c r="CC580" s="25"/>
      <c r="CD580" s="25"/>
      <c r="CE580" s="25"/>
      <c r="CF580" s="25"/>
      <c r="CG580" s="25"/>
      <c r="CH580" s="25"/>
      <c r="CI580" s="25"/>
      <c r="CJ580" s="25"/>
      <c r="CK580" s="25"/>
      <c r="CL580" s="25"/>
      <c r="CM580" s="25"/>
      <c r="CN580" s="25"/>
      <c r="CO580" s="25"/>
      <c r="CP580" s="25"/>
      <c r="CQ580" s="25"/>
      <c r="CR580" s="25"/>
      <c r="CS580" s="25"/>
      <c r="CT580" s="25"/>
      <c r="CU580" s="25"/>
      <c r="CV580" s="25"/>
      <c r="CW580" s="25"/>
      <c r="CX580" s="25"/>
      <c r="CY580" s="25"/>
      <c r="EW580" s="25"/>
      <c r="EX580" s="25"/>
      <c r="EY580" s="25"/>
      <c r="EZ580" s="25"/>
      <c r="FA580" s="25"/>
      <c r="FB580" s="25"/>
      <c r="FC580" s="25"/>
      <c r="FD580" s="25"/>
      <c r="FE580" s="25"/>
      <c r="FF580" s="25"/>
      <c r="FG580" s="25"/>
      <c r="FH580" s="25"/>
      <c r="FI580" s="25"/>
      <c r="FJ580" s="25"/>
      <c r="FK580" s="25"/>
      <c r="FL580" s="25"/>
      <c r="FM580" s="25"/>
      <c r="FN580" s="25"/>
      <c r="FO580" s="25"/>
      <c r="FP580" s="25"/>
      <c r="FQ580" s="25"/>
      <c r="FR580" s="25"/>
      <c r="FS580" s="25"/>
      <c r="FT580" s="25"/>
      <c r="FU580" s="25"/>
      <c r="FV580" s="25"/>
      <c r="FW580" s="25"/>
      <c r="FX580" s="25"/>
      <c r="FY580" s="25"/>
      <c r="FZ580" s="25"/>
      <c r="GA580" s="25"/>
      <c r="GB580" s="25"/>
      <c r="GC580" s="25"/>
      <c r="GD580" s="25"/>
      <c r="GE580" s="25"/>
      <c r="GF580" s="25"/>
      <c r="GG580" s="25"/>
      <c r="GH580" s="25"/>
      <c r="GI580" s="25"/>
      <c r="GJ580" s="25"/>
      <c r="GK580" s="25"/>
      <c r="GL580" s="25"/>
      <c r="GM580" s="25"/>
      <c r="GN580" s="25"/>
      <c r="GO580" s="25"/>
      <c r="GP580" s="25"/>
      <c r="GQ580" s="25"/>
      <c r="GR580" s="25"/>
      <c r="GS580" s="25"/>
    </row>
    <row r="581">
      <c r="BD581" s="25"/>
      <c r="BE581" s="25"/>
      <c r="BF581" s="25"/>
      <c r="BG581" s="25"/>
      <c r="BH581" s="25"/>
      <c r="BI581" s="25"/>
      <c r="BJ581" s="25"/>
      <c r="BK581" s="25"/>
      <c r="BL581" s="25"/>
      <c r="BM581" s="25"/>
      <c r="BN581" s="25"/>
      <c r="BO581" s="25"/>
      <c r="BP581" s="25"/>
      <c r="BQ581" s="25"/>
      <c r="BR581" s="25"/>
      <c r="BS581" s="25"/>
      <c r="BT581" s="25"/>
      <c r="BU581" s="25"/>
      <c r="BV581" s="25"/>
      <c r="BW581" s="25"/>
      <c r="BX581" s="25"/>
      <c r="BY581" s="25"/>
      <c r="BZ581" s="25"/>
      <c r="CA581" s="25"/>
      <c r="CB581" s="25"/>
      <c r="CC581" s="25"/>
      <c r="CD581" s="25"/>
      <c r="CE581" s="25"/>
      <c r="CF581" s="25"/>
      <c r="CG581" s="25"/>
      <c r="CH581" s="25"/>
      <c r="CI581" s="25"/>
      <c r="CJ581" s="25"/>
      <c r="CK581" s="25"/>
      <c r="CL581" s="25"/>
      <c r="CM581" s="25"/>
      <c r="CN581" s="25"/>
      <c r="CO581" s="25"/>
      <c r="CP581" s="25"/>
      <c r="CQ581" s="25"/>
      <c r="CR581" s="25"/>
      <c r="CS581" s="25"/>
      <c r="CT581" s="25"/>
      <c r="CU581" s="25"/>
      <c r="CV581" s="25"/>
      <c r="CW581" s="25"/>
      <c r="CX581" s="25"/>
      <c r="CY581" s="25"/>
      <c r="EW581" s="25"/>
      <c r="EX581" s="25"/>
      <c r="EY581" s="25"/>
      <c r="EZ581" s="25"/>
      <c r="FA581" s="25"/>
      <c r="FB581" s="25"/>
      <c r="FC581" s="25"/>
      <c r="FD581" s="25"/>
      <c r="FE581" s="25"/>
      <c r="FF581" s="25"/>
      <c r="FG581" s="25"/>
      <c r="FH581" s="25"/>
      <c r="FI581" s="25"/>
      <c r="FJ581" s="25"/>
      <c r="FK581" s="25"/>
      <c r="FL581" s="25"/>
      <c r="FM581" s="25"/>
      <c r="FN581" s="25"/>
      <c r="FO581" s="25"/>
      <c r="FP581" s="25"/>
      <c r="FQ581" s="25"/>
      <c r="FR581" s="25"/>
      <c r="FS581" s="25"/>
      <c r="FT581" s="25"/>
      <c r="FU581" s="25"/>
      <c r="FV581" s="25"/>
      <c r="FW581" s="25"/>
      <c r="FX581" s="25"/>
      <c r="FY581" s="25"/>
      <c r="FZ581" s="25"/>
      <c r="GA581" s="25"/>
      <c r="GB581" s="25"/>
      <c r="GC581" s="25"/>
      <c r="GD581" s="25"/>
      <c r="GE581" s="25"/>
      <c r="GF581" s="25"/>
      <c r="GG581" s="25"/>
      <c r="GH581" s="25"/>
      <c r="GI581" s="25"/>
      <c r="GJ581" s="25"/>
      <c r="GK581" s="25"/>
      <c r="GL581" s="25"/>
      <c r="GM581" s="25"/>
      <c r="GN581" s="25"/>
      <c r="GO581" s="25"/>
      <c r="GP581" s="25"/>
      <c r="GQ581" s="25"/>
      <c r="GR581" s="25"/>
      <c r="GS581" s="25"/>
    </row>
    <row r="582">
      <c r="BD582" s="25"/>
      <c r="BE582" s="25"/>
      <c r="BF582" s="25"/>
      <c r="BG582" s="25"/>
      <c r="BH582" s="25"/>
      <c r="BI582" s="25"/>
      <c r="BJ582" s="25"/>
      <c r="BK582" s="25"/>
      <c r="BL582" s="25"/>
      <c r="BM582" s="25"/>
      <c r="BN582" s="25"/>
      <c r="BO582" s="25"/>
      <c r="BP582" s="25"/>
      <c r="BQ582" s="25"/>
      <c r="BR582" s="25"/>
      <c r="BS582" s="25"/>
      <c r="BT582" s="25"/>
      <c r="BU582" s="25"/>
      <c r="BV582" s="25"/>
      <c r="BW582" s="25"/>
      <c r="BX582" s="25"/>
      <c r="BY582" s="25"/>
      <c r="BZ582" s="25"/>
      <c r="CA582" s="25"/>
      <c r="CB582" s="25"/>
      <c r="CC582" s="25"/>
      <c r="CD582" s="25"/>
      <c r="CE582" s="25"/>
      <c r="CF582" s="25"/>
      <c r="CG582" s="25"/>
      <c r="CH582" s="25"/>
      <c r="CI582" s="25"/>
      <c r="CJ582" s="25"/>
      <c r="CK582" s="25"/>
      <c r="CL582" s="25"/>
      <c r="CM582" s="25"/>
      <c r="CN582" s="25"/>
      <c r="CO582" s="25"/>
      <c r="CP582" s="25"/>
      <c r="CQ582" s="25"/>
      <c r="CR582" s="25"/>
      <c r="CS582" s="25"/>
      <c r="CT582" s="25"/>
      <c r="CU582" s="25"/>
      <c r="CV582" s="25"/>
      <c r="CW582" s="25"/>
      <c r="CX582" s="25"/>
      <c r="CY582" s="25"/>
      <c r="EW582" s="25"/>
      <c r="EX582" s="25"/>
      <c r="EY582" s="25"/>
      <c r="EZ582" s="25"/>
      <c r="FA582" s="25"/>
      <c r="FB582" s="25"/>
      <c r="FC582" s="25"/>
      <c r="FD582" s="25"/>
      <c r="FE582" s="25"/>
      <c r="FF582" s="25"/>
      <c r="FG582" s="25"/>
      <c r="FH582" s="25"/>
      <c r="FI582" s="25"/>
      <c r="FJ582" s="25"/>
      <c r="FK582" s="25"/>
      <c r="FL582" s="25"/>
      <c r="FM582" s="25"/>
      <c r="FN582" s="25"/>
      <c r="FO582" s="25"/>
      <c r="FP582" s="25"/>
      <c r="FQ582" s="25"/>
      <c r="FR582" s="25"/>
      <c r="FS582" s="25"/>
      <c r="FT582" s="25"/>
      <c r="FU582" s="25"/>
      <c r="FV582" s="25"/>
      <c r="FW582" s="25"/>
      <c r="FX582" s="25"/>
      <c r="FY582" s="25"/>
      <c r="FZ582" s="25"/>
      <c r="GA582" s="25"/>
      <c r="GB582" s="25"/>
      <c r="GC582" s="25"/>
      <c r="GD582" s="25"/>
      <c r="GE582" s="25"/>
      <c r="GF582" s="25"/>
      <c r="GG582" s="25"/>
      <c r="GH582" s="25"/>
      <c r="GI582" s="25"/>
      <c r="GJ582" s="25"/>
      <c r="GK582" s="25"/>
      <c r="GL582" s="25"/>
      <c r="GM582" s="25"/>
      <c r="GN582" s="25"/>
      <c r="GO582" s="25"/>
      <c r="GP582" s="25"/>
      <c r="GQ582" s="25"/>
      <c r="GR582" s="25"/>
      <c r="GS582" s="25"/>
    </row>
    <row r="583">
      <c r="BD583" s="25"/>
      <c r="BE583" s="25"/>
      <c r="BF583" s="25"/>
      <c r="BG583" s="25"/>
      <c r="BH583" s="25"/>
      <c r="BI583" s="25"/>
      <c r="BJ583" s="25"/>
      <c r="BK583" s="25"/>
      <c r="BL583" s="25"/>
      <c r="BM583" s="25"/>
      <c r="BN583" s="25"/>
      <c r="BO583" s="25"/>
      <c r="BP583" s="25"/>
      <c r="BQ583" s="25"/>
      <c r="BR583" s="25"/>
      <c r="BS583" s="25"/>
      <c r="BT583" s="25"/>
      <c r="BU583" s="25"/>
      <c r="BV583" s="25"/>
      <c r="BW583" s="25"/>
      <c r="BX583" s="25"/>
      <c r="BY583" s="25"/>
      <c r="BZ583" s="25"/>
      <c r="CA583" s="25"/>
      <c r="CB583" s="25"/>
      <c r="CC583" s="25"/>
      <c r="CD583" s="25"/>
      <c r="CE583" s="25"/>
      <c r="CF583" s="25"/>
      <c r="CG583" s="25"/>
      <c r="CH583" s="25"/>
      <c r="CI583" s="25"/>
      <c r="CJ583" s="25"/>
      <c r="CK583" s="25"/>
      <c r="CL583" s="25"/>
      <c r="CM583" s="25"/>
      <c r="CN583" s="25"/>
      <c r="CO583" s="25"/>
      <c r="CP583" s="25"/>
      <c r="CQ583" s="25"/>
      <c r="CR583" s="25"/>
      <c r="CS583" s="25"/>
      <c r="CT583" s="25"/>
      <c r="CU583" s="25"/>
      <c r="CV583" s="25"/>
      <c r="CW583" s="25"/>
      <c r="CX583" s="25"/>
      <c r="CY583" s="25"/>
      <c r="EW583" s="25"/>
      <c r="EX583" s="25"/>
      <c r="EY583" s="25"/>
      <c r="EZ583" s="25"/>
      <c r="FA583" s="25"/>
      <c r="FB583" s="25"/>
      <c r="FC583" s="25"/>
      <c r="FD583" s="25"/>
      <c r="FE583" s="25"/>
      <c r="FF583" s="25"/>
      <c r="FG583" s="25"/>
      <c r="FH583" s="25"/>
      <c r="FI583" s="25"/>
      <c r="FJ583" s="25"/>
      <c r="FK583" s="25"/>
      <c r="FL583" s="25"/>
      <c r="FM583" s="25"/>
      <c r="FN583" s="25"/>
      <c r="FO583" s="25"/>
      <c r="FP583" s="25"/>
      <c r="FQ583" s="25"/>
      <c r="FR583" s="25"/>
      <c r="FS583" s="25"/>
      <c r="FT583" s="25"/>
      <c r="FU583" s="25"/>
      <c r="FV583" s="25"/>
      <c r="FW583" s="25"/>
      <c r="FX583" s="25"/>
      <c r="FY583" s="25"/>
      <c r="FZ583" s="25"/>
      <c r="GA583" s="25"/>
      <c r="GB583" s="25"/>
      <c r="GC583" s="25"/>
      <c r="GD583" s="25"/>
      <c r="GE583" s="25"/>
      <c r="GF583" s="25"/>
      <c r="GG583" s="25"/>
      <c r="GH583" s="25"/>
      <c r="GI583" s="25"/>
      <c r="GJ583" s="25"/>
      <c r="GK583" s="25"/>
      <c r="GL583" s="25"/>
      <c r="GM583" s="25"/>
      <c r="GN583" s="25"/>
      <c r="GO583" s="25"/>
      <c r="GP583" s="25"/>
      <c r="GQ583" s="25"/>
      <c r="GR583" s="25"/>
      <c r="GS583" s="25"/>
    </row>
    <row r="584">
      <c r="BD584" s="25"/>
      <c r="BE584" s="25"/>
      <c r="BF584" s="25"/>
      <c r="BG584" s="25"/>
      <c r="BH584" s="25"/>
      <c r="BI584" s="25"/>
      <c r="BJ584" s="25"/>
      <c r="BK584" s="25"/>
      <c r="BL584" s="25"/>
      <c r="BM584" s="25"/>
      <c r="BN584" s="25"/>
      <c r="BO584" s="25"/>
      <c r="BP584" s="25"/>
      <c r="BQ584" s="25"/>
      <c r="BR584" s="25"/>
      <c r="BS584" s="25"/>
      <c r="BT584" s="25"/>
      <c r="BU584" s="25"/>
      <c r="BV584" s="25"/>
      <c r="BW584" s="25"/>
      <c r="BX584" s="25"/>
      <c r="BY584" s="25"/>
      <c r="BZ584" s="25"/>
      <c r="CA584" s="25"/>
      <c r="CB584" s="25"/>
      <c r="CC584" s="25"/>
      <c r="CD584" s="25"/>
      <c r="CE584" s="25"/>
      <c r="CF584" s="25"/>
      <c r="CG584" s="25"/>
      <c r="CH584" s="25"/>
      <c r="CI584" s="25"/>
      <c r="CJ584" s="25"/>
      <c r="CK584" s="25"/>
      <c r="CL584" s="25"/>
      <c r="CM584" s="25"/>
      <c r="CN584" s="25"/>
      <c r="CO584" s="25"/>
      <c r="CP584" s="25"/>
      <c r="CQ584" s="25"/>
      <c r="CR584" s="25"/>
      <c r="CS584" s="25"/>
      <c r="CT584" s="25"/>
      <c r="CU584" s="25"/>
      <c r="CV584" s="25"/>
      <c r="CW584" s="25"/>
      <c r="CX584" s="25"/>
      <c r="CY584" s="25"/>
      <c r="EW584" s="25"/>
      <c r="EX584" s="25"/>
      <c r="EY584" s="25"/>
      <c r="EZ584" s="25"/>
      <c r="FA584" s="25"/>
      <c r="FB584" s="25"/>
      <c r="FC584" s="25"/>
      <c r="FD584" s="25"/>
      <c r="FE584" s="25"/>
      <c r="FF584" s="25"/>
      <c r="FG584" s="25"/>
      <c r="FH584" s="25"/>
      <c r="FI584" s="25"/>
      <c r="FJ584" s="25"/>
      <c r="FK584" s="25"/>
      <c r="FL584" s="25"/>
      <c r="FM584" s="25"/>
      <c r="FN584" s="25"/>
      <c r="FO584" s="25"/>
      <c r="FP584" s="25"/>
      <c r="FQ584" s="25"/>
      <c r="FR584" s="25"/>
      <c r="FS584" s="25"/>
      <c r="FT584" s="25"/>
      <c r="FU584" s="25"/>
      <c r="FV584" s="25"/>
      <c r="FW584" s="25"/>
      <c r="FX584" s="25"/>
      <c r="FY584" s="25"/>
      <c r="FZ584" s="25"/>
      <c r="GA584" s="25"/>
      <c r="GB584" s="25"/>
      <c r="GC584" s="25"/>
      <c r="GD584" s="25"/>
      <c r="GE584" s="25"/>
      <c r="GF584" s="25"/>
      <c r="GG584" s="25"/>
      <c r="GH584" s="25"/>
      <c r="GI584" s="25"/>
      <c r="GJ584" s="25"/>
      <c r="GK584" s="25"/>
      <c r="GL584" s="25"/>
      <c r="GM584" s="25"/>
      <c r="GN584" s="25"/>
      <c r="GO584" s="25"/>
      <c r="GP584" s="25"/>
      <c r="GQ584" s="25"/>
      <c r="GR584" s="25"/>
      <c r="GS584" s="25"/>
    </row>
    <row r="585">
      <c r="BD585" s="25"/>
      <c r="BE585" s="25"/>
      <c r="BF585" s="25"/>
      <c r="BG585" s="25"/>
      <c r="BH585" s="25"/>
      <c r="BI585" s="25"/>
      <c r="BJ585" s="25"/>
      <c r="BK585" s="25"/>
      <c r="BL585" s="25"/>
      <c r="BM585" s="25"/>
      <c r="BN585" s="25"/>
      <c r="BO585" s="25"/>
      <c r="BP585" s="25"/>
      <c r="BQ585" s="25"/>
      <c r="BR585" s="25"/>
      <c r="BS585" s="25"/>
      <c r="BT585" s="25"/>
      <c r="BU585" s="25"/>
      <c r="BV585" s="25"/>
      <c r="BW585" s="25"/>
      <c r="BX585" s="25"/>
      <c r="BY585" s="25"/>
      <c r="BZ585" s="25"/>
      <c r="CA585" s="25"/>
      <c r="CB585" s="25"/>
      <c r="CC585" s="25"/>
      <c r="CD585" s="25"/>
      <c r="CE585" s="25"/>
      <c r="CF585" s="25"/>
      <c r="CG585" s="25"/>
      <c r="CH585" s="25"/>
      <c r="CI585" s="25"/>
      <c r="CJ585" s="25"/>
      <c r="CK585" s="25"/>
      <c r="CL585" s="25"/>
      <c r="CM585" s="25"/>
      <c r="CN585" s="25"/>
      <c r="CO585" s="25"/>
      <c r="CP585" s="25"/>
      <c r="CQ585" s="25"/>
      <c r="CR585" s="25"/>
      <c r="CS585" s="25"/>
      <c r="CT585" s="25"/>
      <c r="CU585" s="25"/>
      <c r="CV585" s="25"/>
      <c r="CW585" s="25"/>
      <c r="CX585" s="25"/>
      <c r="CY585" s="25"/>
      <c r="EW585" s="25"/>
      <c r="EX585" s="25"/>
      <c r="EY585" s="25"/>
      <c r="EZ585" s="25"/>
      <c r="FA585" s="25"/>
      <c r="FB585" s="25"/>
      <c r="FC585" s="25"/>
      <c r="FD585" s="25"/>
      <c r="FE585" s="25"/>
      <c r="FF585" s="25"/>
      <c r="FG585" s="25"/>
      <c r="FH585" s="25"/>
      <c r="FI585" s="25"/>
      <c r="FJ585" s="25"/>
      <c r="FK585" s="25"/>
      <c r="FL585" s="25"/>
      <c r="FM585" s="25"/>
      <c r="FN585" s="25"/>
      <c r="FO585" s="25"/>
      <c r="FP585" s="25"/>
      <c r="FQ585" s="25"/>
      <c r="FR585" s="25"/>
      <c r="FS585" s="25"/>
      <c r="FT585" s="25"/>
      <c r="FU585" s="25"/>
      <c r="FV585" s="25"/>
      <c r="FW585" s="25"/>
      <c r="FX585" s="25"/>
      <c r="FY585" s="25"/>
      <c r="FZ585" s="25"/>
      <c r="GA585" s="25"/>
      <c r="GB585" s="25"/>
      <c r="GC585" s="25"/>
      <c r="GD585" s="25"/>
      <c r="GE585" s="25"/>
      <c r="GF585" s="25"/>
      <c r="GG585" s="25"/>
      <c r="GH585" s="25"/>
      <c r="GI585" s="25"/>
      <c r="GJ585" s="25"/>
      <c r="GK585" s="25"/>
      <c r="GL585" s="25"/>
      <c r="GM585" s="25"/>
      <c r="GN585" s="25"/>
      <c r="GO585" s="25"/>
      <c r="GP585" s="25"/>
      <c r="GQ585" s="25"/>
      <c r="GR585" s="25"/>
      <c r="GS585" s="25"/>
    </row>
    <row r="586">
      <c r="BD586" s="25"/>
      <c r="BE586" s="25"/>
      <c r="BF586" s="25"/>
      <c r="BG586" s="25"/>
      <c r="BH586" s="25"/>
      <c r="BI586" s="25"/>
      <c r="BJ586" s="25"/>
      <c r="BK586" s="25"/>
      <c r="BL586" s="25"/>
      <c r="BM586" s="25"/>
      <c r="BN586" s="25"/>
      <c r="BO586" s="25"/>
      <c r="BP586" s="25"/>
      <c r="BQ586" s="25"/>
      <c r="BR586" s="25"/>
      <c r="BS586" s="25"/>
      <c r="BT586" s="25"/>
      <c r="BU586" s="25"/>
      <c r="BV586" s="25"/>
      <c r="BW586" s="25"/>
      <c r="BX586" s="25"/>
      <c r="BY586" s="25"/>
      <c r="BZ586" s="25"/>
      <c r="CA586" s="25"/>
      <c r="CB586" s="25"/>
      <c r="CC586" s="25"/>
      <c r="CD586" s="25"/>
      <c r="CE586" s="25"/>
      <c r="CF586" s="25"/>
      <c r="CG586" s="25"/>
      <c r="CH586" s="25"/>
      <c r="CI586" s="25"/>
      <c r="CJ586" s="25"/>
      <c r="CK586" s="25"/>
      <c r="CL586" s="25"/>
      <c r="CM586" s="25"/>
      <c r="CN586" s="25"/>
      <c r="CO586" s="25"/>
      <c r="CP586" s="25"/>
      <c r="CQ586" s="25"/>
      <c r="CR586" s="25"/>
      <c r="CS586" s="25"/>
      <c r="CT586" s="25"/>
      <c r="CU586" s="25"/>
      <c r="CV586" s="25"/>
      <c r="CW586" s="25"/>
      <c r="CX586" s="25"/>
      <c r="CY586" s="25"/>
      <c r="EW586" s="25"/>
      <c r="EX586" s="25"/>
      <c r="EY586" s="25"/>
      <c r="EZ586" s="25"/>
      <c r="FA586" s="25"/>
      <c r="FB586" s="25"/>
      <c r="FC586" s="25"/>
      <c r="FD586" s="25"/>
      <c r="FE586" s="25"/>
      <c r="FF586" s="25"/>
      <c r="FG586" s="25"/>
      <c r="FH586" s="25"/>
      <c r="FI586" s="25"/>
      <c r="FJ586" s="25"/>
      <c r="FK586" s="25"/>
      <c r="FL586" s="25"/>
      <c r="FM586" s="25"/>
      <c r="FN586" s="25"/>
      <c r="FO586" s="25"/>
      <c r="FP586" s="25"/>
      <c r="FQ586" s="25"/>
      <c r="FR586" s="25"/>
      <c r="FS586" s="25"/>
      <c r="FT586" s="25"/>
      <c r="FU586" s="25"/>
      <c r="FV586" s="25"/>
      <c r="FW586" s="25"/>
      <c r="FX586" s="25"/>
      <c r="FY586" s="25"/>
      <c r="FZ586" s="25"/>
      <c r="GA586" s="25"/>
      <c r="GB586" s="25"/>
      <c r="GC586" s="25"/>
      <c r="GD586" s="25"/>
      <c r="GE586" s="25"/>
      <c r="GF586" s="25"/>
      <c r="GG586" s="25"/>
      <c r="GH586" s="25"/>
      <c r="GI586" s="25"/>
      <c r="GJ586" s="25"/>
      <c r="GK586" s="25"/>
      <c r="GL586" s="25"/>
      <c r="GM586" s="25"/>
      <c r="GN586" s="25"/>
      <c r="GO586" s="25"/>
      <c r="GP586" s="25"/>
      <c r="GQ586" s="25"/>
      <c r="GR586" s="25"/>
      <c r="GS586" s="25"/>
    </row>
    <row r="587">
      <c r="BD587" s="25"/>
      <c r="BE587" s="25"/>
      <c r="BF587" s="25"/>
      <c r="BG587" s="25"/>
      <c r="BH587" s="25"/>
      <c r="BI587" s="25"/>
      <c r="BJ587" s="25"/>
      <c r="BK587" s="25"/>
      <c r="BL587" s="25"/>
      <c r="BM587" s="25"/>
      <c r="BN587" s="25"/>
      <c r="BO587" s="25"/>
      <c r="BP587" s="25"/>
      <c r="BQ587" s="25"/>
      <c r="BR587" s="25"/>
      <c r="BS587" s="25"/>
      <c r="BT587" s="25"/>
      <c r="BU587" s="25"/>
      <c r="BV587" s="25"/>
      <c r="BW587" s="25"/>
      <c r="BX587" s="25"/>
      <c r="BY587" s="25"/>
      <c r="BZ587" s="25"/>
      <c r="CA587" s="25"/>
      <c r="CB587" s="25"/>
      <c r="CC587" s="25"/>
      <c r="CD587" s="25"/>
      <c r="CE587" s="25"/>
      <c r="CF587" s="25"/>
      <c r="CG587" s="25"/>
      <c r="CH587" s="25"/>
      <c r="CI587" s="25"/>
      <c r="CJ587" s="25"/>
      <c r="CK587" s="25"/>
      <c r="CL587" s="25"/>
      <c r="CM587" s="25"/>
      <c r="CN587" s="25"/>
      <c r="CO587" s="25"/>
      <c r="CP587" s="25"/>
      <c r="CQ587" s="25"/>
      <c r="CR587" s="25"/>
      <c r="CS587" s="25"/>
      <c r="CT587" s="25"/>
      <c r="CU587" s="25"/>
      <c r="CV587" s="25"/>
      <c r="CW587" s="25"/>
      <c r="CX587" s="25"/>
      <c r="CY587" s="25"/>
      <c r="EW587" s="25"/>
      <c r="EX587" s="25"/>
      <c r="EY587" s="25"/>
      <c r="EZ587" s="25"/>
      <c r="FA587" s="25"/>
      <c r="FB587" s="25"/>
      <c r="FC587" s="25"/>
      <c r="FD587" s="25"/>
      <c r="FE587" s="25"/>
      <c r="FF587" s="25"/>
      <c r="FG587" s="25"/>
      <c r="FH587" s="25"/>
      <c r="FI587" s="25"/>
      <c r="FJ587" s="25"/>
      <c r="FK587" s="25"/>
      <c r="FL587" s="25"/>
      <c r="FM587" s="25"/>
      <c r="FN587" s="25"/>
      <c r="FO587" s="25"/>
      <c r="FP587" s="25"/>
      <c r="FQ587" s="25"/>
      <c r="FR587" s="25"/>
      <c r="FS587" s="25"/>
      <c r="FT587" s="25"/>
      <c r="FU587" s="25"/>
      <c r="FV587" s="25"/>
      <c r="FW587" s="25"/>
      <c r="FX587" s="25"/>
      <c r="FY587" s="25"/>
      <c r="FZ587" s="25"/>
      <c r="GA587" s="25"/>
      <c r="GB587" s="25"/>
      <c r="GC587" s="25"/>
      <c r="GD587" s="25"/>
      <c r="GE587" s="25"/>
      <c r="GF587" s="25"/>
      <c r="GG587" s="25"/>
      <c r="GH587" s="25"/>
      <c r="GI587" s="25"/>
      <c r="GJ587" s="25"/>
      <c r="GK587" s="25"/>
      <c r="GL587" s="25"/>
      <c r="GM587" s="25"/>
      <c r="GN587" s="25"/>
      <c r="GO587" s="25"/>
      <c r="GP587" s="25"/>
      <c r="GQ587" s="25"/>
      <c r="GR587" s="25"/>
      <c r="GS587" s="25"/>
    </row>
    <row r="588">
      <c r="BD588" s="25"/>
      <c r="BE588" s="25"/>
      <c r="BF588" s="25"/>
      <c r="BG588" s="25"/>
      <c r="BH588" s="25"/>
      <c r="BI588" s="25"/>
      <c r="BJ588" s="25"/>
      <c r="BK588" s="25"/>
      <c r="BL588" s="25"/>
      <c r="BM588" s="25"/>
      <c r="BN588" s="25"/>
      <c r="BO588" s="25"/>
      <c r="BP588" s="25"/>
      <c r="BQ588" s="25"/>
      <c r="BR588" s="25"/>
      <c r="BS588" s="25"/>
      <c r="BT588" s="25"/>
      <c r="BU588" s="25"/>
      <c r="BV588" s="25"/>
      <c r="BW588" s="25"/>
      <c r="BX588" s="25"/>
      <c r="BY588" s="25"/>
      <c r="BZ588" s="25"/>
      <c r="CA588" s="25"/>
      <c r="CB588" s="25"/>
      <c r="CC588" s="25"/>
      <c r="CD588" s="25"/>
      <c r="CE588" s="25"/>
      <c r="CF588" s="25"/>
      <c r="CG588" s="25"/>
      <c r="CH588" s="25"/>
      <c r="CI588" s="25"/>
      <c r="CJ588" s="25"/>
      <c r="CK588" s="25"/>
      <c r="CL588" s="25"/>
      <c r="CM588" s="25"/>
      <c r="CN588" s="25"/>
      <c r="CO588" s="25"/>
      <c r="CP588" s="25"/>
      <c r="CQ588" s="25"/>
      <c r="CR588" s="25"/>
      <c r="CS588" s="25"/>
      <c r="CT588" s="25"/>
      <c r="CU588" s="25"/>
      <c r="CV588" s="25"/>
      <c r="CW588" s="25"/>
      <c r="CX588" s="25"/>
      <c r="CY588" s="25"/>
      <c r="EW588" s="25"/>
      <c r="EX588" s="25"/>
      <c r="EY588" s="25"/>
      <c r="EZ588" s="25"/>
      <c r="FA588" s="25"/>
      <c r="FB588" s="25"/>
      <c r="FC588" s="25"/>
      <c r="FD588" s="25"/>
      <c r="FE588" s="25"/>
      <c r="FF588" s="25"/>
      <c r="FG588" s="25"/>
      <c r="FH588" s="25"/>
      <c r="FI588" s="25"/>
      <c r="FJ588" s="25"/>
      <c r="FK588" s="25"/>
      <c r="FL588" s="25"/>
      <c r="FM588" s="25"/>
      <c r="FN588" s="25"/>
      <c r="FO588" s="25"/>
      <c r="FP588" s="25"/>
      <c r="FQ588" s="25"/>
      <c r="FR588" s="25"/>
      <c r="FS588" s="25"/>
      <c r="FT588" s="25"/>
      <c r="FU588" s="25"/>
      <c r="FV588" s="25"/>
      <c r="FW588" s="25"/>
      <c r="FX588" s="25"/>
      <c r="FY588" s="25"/>
      <c r="FZ588" s="25"/>
      <c r="GA588" s="25"/>
      <c r="GB588" s="25"/>
      <c r="GC588" s="25"/>
      <c r="GD588" s="25"/>
      <c r="GE588" s="25"/>
      <c r="GF588" s="25"/>
      <c r="GG588" s="25"/>
      <c r="GH588" s="25"/>
      <c r="GI588" s="25"/>
      <c r="GJ588" s="25"/>
      <c r="GK588" s="25"/>
      <c r="GL588" s="25"/>
      <c r="GM588" s="25"/>
      <c r="GN588" s="25"/>
      <c r="GO588" s="25"/>
      <c r="GP588" s="25"/>
      <c r="GQ588" s="25"/>
      <c r="GR588" s="25"/>
      <c r="GS588" s="25"/>
    </row>
    <row r="589">
      <c r="BD589" s="25"/>
      <c r="BE589" s="25"/>
      <c r="BF589" s="25"/>
      <c r="BG589" s="25"/>
      <c r="BH589" s="25"/>
      <c r="BI589" s="25"/>
      <c r="BJ589" s="25"/>
      <c r="BK589" s="25"/>
      <c r="BL589" s="25"/>
      <c r="BM589" s="25"/>
      <c r="BN589" s="25"/>
      <c r="BO589" s="25"/>
      <c r="BP589" s="25"/>
      <c r="BQ589" s="25"/>
      <c r="BR589" s="25"/>
      <c r="BS589" s="25"/>
      <c r="BT589" s="25"/>
      <c r="BU589" s="25"/>
      <c r="BV589" s="25"/>
      <c r="BW589" s="25"/>
      <c r="BX589" s="25"/>
      <c r="BY589" s="25"/>
      <c r="BZ589" s="25"/>
      <c r="CA589" s="25"/>
      <c r="CB589" s="25"/>
      <c r="CC589" s="25"/>
      <c r="CD589" s="25"/>
      <c r="CE589" s="25"/>
      <c r="CF589" s="25"/>
      <c r="CG589" s="25"/>
      <c r="CH589" s="25"/>
      <c r="CI589" s="25"/>
      <c r="CJ589" s="25"/>
      <c r="CK589" s="25"/>
      <c r="CL589" s="25"/>
      <c r="CM589" s="25"/>
      <c r="CN589" s="25"/>
      <c r="CO589" s="25"/>
      <c r="CP589" s="25"/>
      <c r="CQ589" s="25"/>
      <c r="CR589" s="25"/>
      <c r="CS589" s="25"/>
      <c r="CT589" s="25"/>
      <c r="CU589" s="25"/>
      <c r="CV589" s="25"/>
      <c r="CW589" s="25"/>
      <c r="CX589" s="25"/>
      <c r="CY589" s="25"/>
      <c r="EW589" s="25"/>
      <c r="EX589" s="25"/>
      <c r="EY589" s="25"/>
      <c r="EZ589" s="25"/>
      <c r="FA589" s="25"/>
      <c r="FB589" s="25"/>
      <c r="FC589" s="25"/>
      <c r="FD589" s="25"/>
      <c r="FE589" s="25"/>
      <c r="FF589" s="25"/>
      <c r="FG589" s="25"/>
      <c r="FH589" s="25"/>
      <c r="FI589" s="25"/>
      <c r="FJ589" s="25"/>
      <c r="FK589" s="25"/>
      <c r="FL589" s="25"/>
      <c r="FM589" s="25"/>
      <c r="FN589" s="25"/>
      <c r="FO589" s="25"/>
      <c r="FP589" s="25"/>
      <c r="FQ589" s="25"/>
      <c r="FR589" s="25"/>
      <c r="FS589" s="25"/>
      <c r="FT589" s="25"/>
      <c r="FU589" s="25"/>
      <c r="FV589" s="25"/>
      <c r="FW589" s="25"/>
      <c r="FX589" s="25"/>
      <c r="FY589" s="25"/>
      <c r="FZ589" s="25"/>
      <c r="GA589" s="25"/>
      <c r="GB589" s="25"/>
      <c r="GC589" s="25"/>
      <c r="GD589" s="25"/>
      <c r="GE589" s="25"/>
      <c r="GF589" s="25"/>
      <c r="GG589" s="25"/>
      <c r="GH589" s="25"/>
      <c r="GI589" s="25"/>
      <c r="GJ589" s="25"/>
      <c r="GK589" s="25"/>
      <c r="GL589" s="25"/>
      <c r="GM589" s="25"/>
      <c r="GN589" s="25"/>
      <c r="GO589" s="25"/>
      <c r="GP589" s="25"/>
      <c r="GQ589" s="25"/>
      <c r="GR589" s="25"/>
      <c r="GS589" s="25"/>
    </row>
    <row r="590">
      <c r="BD590" s="25"/>
      <c r="BE590" s="25"/>
      <c r="BF590" s="25"/>
      <c r="BG590" s="25"/>
      <c r="BH590" s="25"/>
      <c r="BI590" s="25"/>
      <c r="BJ590" s="25"/>
      <c r="BK590" s="25"/>
      <c r="BL590" s="25"/>
      <c r="BM590" s="25"/>
      <c r="BN590" s="25"/>
      <c r="BO590" s="25"/>
      <c r="BP590" s="25"/>
      <c r="BQ590" s="25"/>
      <c r="BR590" s="25"/>
      <c r="BS590" s="25"/>
      <c r="BT590" s="25"/>
      <c r="BU590" s="25"/>
      <c r="BV590" s="25"/>
      <c r="BW590" s="25"/>
      <c r="BX590" s="25"/>
      <c r="BY590" s="25"/>
      <c r="BZ590" s="25"/>
      <c r="CA590" s="25"/>
      <c r="CB590" s="25"/>
      <c r="CC590" s="25"/>
      <c r="CD590" s="25"/>
      <c r="CE590" s="25"/>
      <c r="CF590" s="25"/>
      <c r="CG590" s="25"/>
      <c r="CH590" s="25"/>
      <c r="CI590" s="25"/>
      <c r="CJ590" s="25"/>
      <c r="CK590" s="25"/>
      <c r="CL590" s="25"/>
      <c r="CM590" s="25"/>
      <c r="CN590" s="25"/>
      <c r="CO590" s="25"/>
      <c r="CP590" s="25"/>
      <c r="CQ590" s="25"/>
      <c r="CR590" s="25"/>
      <c r="CS590" s="25"/>
      <c r="CT590" s="25"/>
      <c r="CU590" s="25"/>
      <c r="CV590" s="25"/>
      <c r="CW590" s="25"/>
      <c r="CX590" s="25"/>
      <c r="CY590" s="25"/>
      <c r="EW590" s="25"/>
      <c r="EX590" s="25"/>
      <c r="EY590" s="25"/>
      <c r="EZ590" s="25"/>
      <c r="FA590" s="25"/>
      <c r="FB590" s="25"/>
      <c r="FC590" s="25"/>
      <c r="FD590" s="25"/>
      <c r="FE590" s="25"/>
      <c r="FF590" s="25"/>
      <c r="FG590" s="25"/>
      <c r="FH590" s="25"/>
      <c r="FI590" s="25"/>
      <c r="FJ590" s="25"/>
      <c r="FK590" s="25"/>
      <c r="FL590" s="25"/>
      <c r="FM590" s="25"/>
      <c r="FN590" s="25"/>
      <c r="FO590" s="25"/>
      <c r="FP590" s="25"/>
      <c r="FQ590" s="25"/>
      <c r="FR590" s="25"/>
      <c r="FS590" s="25"/>
      <c r="FT590" s="25"/>
      <c r="FU590" s="25"/>
      <c r="FV590" s="25"/>
      <c r="FW590" s="25"/>
      <c r="FX590" s="25"/>
      <c r="FY590" s="25"/>
      <c r="FZ590" s="25"/>
      <c r="GA590" s="25"/>
      <c r="GB590" s="25"/>
      <c r="GC590" s="25"/>
      <c r="GD590" s="25"/>
      <c r="GE590" s="25"/>
      <c r="GF590" s="25"/>
      <c r="GG590" s="25"/>
      <c r="GH590" s="25"/>
      <c r="GI590" s="25"/>
      <c r="GJ590" s="25"/>
      <c r="GK590" s="25"/>
      <c r="GL590" s="25"/>
      <c r="GM590" s="25"/>
      <c r="GN590" s="25"/>
      <c r="GO590" s="25"/>
      <c r="GP590" s="25"/>
      <c r="GQ590" s="25"/>
      <c r="GR590" s="25"/>
      <c r="GS590" s="25"/>
    </row>
    <row r="591">
      <c r="BD591" s="25"/>
      <c r="BE591" s="25"/>
      <c r="BF591" s="25"/>
      <c r="BG591" s="25"/>
      <c r="BH591" s="25"/>
      <c r="BI591" s="25"/>
      <c r="BJ591" s="25"/>
      <c r="BK591" s="25"/>
      <c r="BL591" s="25"/>
      <c r="BM591" s="25"/>
      <c r="BN591" s="25"/>
      <c r="BO591" s="25"/>
      <c r="BP591" s="25"/>
      <c r="BQ591" s="25"/>
      <c r="BR591" s="25"/>
      <c r="BS591" s="25"/>
      <c r="BT591" s="25"/>
      <c r="BU591" s="25"/>
      <c r="BV591" s="25"/>
      <c r="BW591" s="25"/>
      <c r="BX591" s="25"/>
      <c r="BY591" s="25"/>
      <c r="BZ591" s="25"/>
      <c r="CA591" s="25"/>
      <c r="CB591" s="25"/>
      <c r="CC591" s="25"/>
      <c r="CD591" s="25"/>
      <c r="CE591" s="25"/>
      <c r="CF591" s="25"/>
      <c r="CG591" s="25"/>
      <c r="CH591" s="25"/>
      <c r="CI591" s="25"/>
      <c r="CJ591" s="25"/>
      <c r="CK591" s="25"/>
      <c r="CL591" s="25"/>
      <c r="CM591" s="25"/>
      <c r="CN591" s="25"/>
      <c r="CO591" s="25"/>
      <c r="CP591" s="25"/>
      <c r="CQ591" s="25"/>
      <c r="CR591" s="25"/>
      <c r="CS591" s="25"/>
      <c r="CT591" s="25"/>
      <c r="CU591" s="25"/>
      <c r="CV591" s="25"/>
      <c r="CW591" s="25"/>
      <c r="CX591" s="25"/>
      <c r="CY591" s="25"/>
      <c r="EW591" s="25"/>
      <c r="EX591" s="25"/>
      <c r="EY591" s="25"/>
      <c r="EZ591" s="25"/>
      <c r="FA591" s="25"/>
      <c r="FB591" s="25"/>
      <c r="FC591" s="25"/>
      <c r="FD591" s="25"/>
      <c r="FE591" s="25"/>
      <c r="FF591" s="25"/>
      <c r="FG591" s="25"/>
      <c r="FH591" s="25"/>
      <c r="FI591" s="25"/>
      <c r="FJ591" s="25"/>
      <c r="FK591" s="25"/>
      <c r="FL591" s="25"/>
      <c r="FM591" s="25"/>
      <c r="FN591" s="25"/>
      <c r="FO591" s="25"/>
      <c r="FP591" s="25"/>
      <c r="FQ591" s="25"/>
      <c r="FR591" s="25"/>
      <c r="FS591" s="25"/>
      <c r="FT591" s="25"/>
      <c r="FU591" s="25"/>
      <c r="FV591" s="25"/>
      <c r="FW591" s="25"/>
      <c r="FX591" s="25"/>
      <c r="FY591" s="25"/>
      <c r="FZ591" s="25"/>
      <c r="GA591" s="25"/>
      <c r="GB591" s="25"/>
      <c r="GC591" s="25"/>
      <c r="GD591" s="25"/>
      <c r="GE591" s="25"/>
      <c r="GF591" s="25"/>
      <c r="GG591" s="25"/>
      <c r="GH591" s="25"/>
      <c r="GI591" s="25"/>
      <c r="GJ591" s="25"/>
      <c r="GK591" s="25"/>
      <c r="GL591" s="25"/>
      <c r="GM591" s="25"/>
      <c r="GN591" s="25"/>
      <c r="GO591" s="25"/>
      <c r="GP591" s="25"/>
      <c r="GQ591" s="25"/>
      <c r="GR591" s="25"/>
      <c r="GS591" s="25"/>
    </row>
    <row r="592">
      <c r="BD592" s="25"/>
      <c r="BE592" s="25"/>
      <c r="BF592" s="25"/>
      <c r="BG592" s="25"/>
      <c r="BH592" s="25"/>
      <c r="BI592" s="25"/>
      <c r="BJ592" s="25"/>
      <c r="BK592" s="25"/>
      <c r="BL592" s="25"/>
      <c r="BM592" s="25"/>
      <c r="BN592" s="25"/>
      <c r="BO592" s="25"/>
      <c r="BP592" s="25"/>
      <c r="BQ592" s="25"/>
      <c r="BR592" s="25"/>
      <c r="BS592" s="25"/>
      <c r="BT592" s="25"/>
      <c r="BU592" s="25"/>
      <c r="BV592" s="25"/>
      <c r="BW592" s="25"/>
      <c r="BX592" s="25"/>
      <c r="BY592" s="25"/>
      <c r="BZ592" s="25"/>
      <c r="CA592" s="25"/>
      <c r="CB592" s="25"/>
      <c r="CC592" s="25"/>
      <c r="CD592" s="25"/>
      <c r="CE592" s="25"/>
      <c r="CF592" s="25"/>
      <c r="CG592" s="25"/>
      <c r="CH592" s="25"/>
      <c r="CI592" s="25"/>
      <c r="CJ592" s="25"/>
      <c r="CK592" s="25"/>
      <c r="CL592" s="25"/>
      <c r="CM592" s="25"/>
      <c r="CN592" s="25"/>
      <c r="CO592" s="25"/>
      <c r="CP592" s="25"/>
      <c r="CQ592" s="25"/>
      <c r="CR592" s="25"/>
      <c r="CS592" s="25"/>
      <c r="CT592" s="25"/>
      <c r="CU592" s="25"/>
      <c r="CV592" s="25"/>
      <c r="CW592" s="25"/>
      <c r="CX592" s="25"/>
      <c r="CY592" s="25"/>
      <c r="EW592" s="25"/>
      <c r="EX592" s="25"/>
      <c r="EY592" s="25"/>
      <c r="EZ592" s="25"/>
      <c r="FA592" s="25"/>
      <c r="FB592" s="25"/>
      <c r="FC592" s="25"/>
      <c r="FD592" s="25"/>
      <c r="FE592" s="25"/>
      <c r="FF592" s="25"/>
      <c r="FG592" s="25"/>
      <c r="FH592" s="25"/>
      <c r="FI592" s="25"/>
      <c r="FJ592" s="25"/>
      <c r="FK592" s="25"/>
      <c r="FL592" s="25"/>
      <c r="FM592" s="25"/>
      <c r="FN592" s="25"/>
      <c r="FO592" s="25"/>
      <c r="FP592" s="25"/>
      <c r="FQ592" s="25"/>
      <c r="FR592" s="25"/>
      <c r="FS592" s="25"/>
      <c r="FT592" s="25"/>
      <c r="FU592" s="25"/>
      <c r="FV592" s="25"/>
      <c r="FW592" s="25"/>
      <c r="FX592" s="25"/>
      <c r="FY592" s="25"/>
      <c r="FZ592" s="25"/>
      <c r="GA592" s="25"/>
      <c r="GB592" s="25"/>
      <c r="GC592" s="25"/>
      <c r="GD592" s="25"/>
      <c r="GE592" s="25"/>
      <c r="GF592" s="25"/>
      <c r="GG592" s="25"/>
      <c r="GH592" s="25"/>
      <c r="GI592" s="25"/>
      <c r="GJ592" s="25"/>
      <c r="GK592" s="25"/>
      <c r="GL592" s="25"/>
      <c r="GM592" s="25"/>
      <c r="GN592" s="25"/>
      <c r="GO592" s="25"/>
      <c r="GP592" s="25"/>
      <c r="GQ592" s="25"/>
      <c r="GR592" s="25"/>
      <c r="GS592" s="25"/>
    </row>
    <row r="593">
      <c r="BD593" s="25"/>
      <c r="BE593" s="25"/>
      <c r="BF593" s="25"/>
      <c r="BG593" s="25"/>
      <c r="BH593" s="25"/>
      <c r="BI593" s="25"/>
      <c r="BJ593" s="25"/>
      <c r="BK593" s="25"/>
      <c r="BL593" s="25"/>
      <c r="BM593" s="25"/>
      <c r="BN593" s="25"/>
      <c r="BO593" s="25"/>
      <c r="BP593" s="25"/>
      <c r="BQ593" s="25"/>
      <c r="BR593" s="25"/>
      <c r="BS593" s="25"/>
      <c r="BT593" s="25"/>
      <c r="BU593" s="25"/>
      <c r="BV593" s="25"/>
      <c r="BW593" s="25"/>
      <c r="BX593" s="25"/>
      <c r="BY593" s="25"/>
      <c r="BZ593" s="25"/>
      <c r="CA593" s="25"/>
      <c r="CB593" s="25"/>
      <c r="CC593" s="25"/>
      <c r="CD593" s="25"/>
      <c r="CE593" s="25"/>
      <c r="CF593" s="25"/>
      <c r="CG593" s="25"/>
      <c r="CH593" s="25"/>
      <c r="CI593" s="25"/>
      <c r="CJ593" s="25"/>
      <c r="CK593" s="25"/>
      <c r="CL593" s="25"/>
      <c r="CM593" s="25"/>
      <c r="CN593" s="25"/>
      <c r="CO593" s="25"/>
      <c r="CP593" s="25"/>
      <c r="CQ593" s="25"/>
      <c r="CR593" s="25"/>
      <c r="CS593" s="25"/>
      <c r="CT593" s="25"/>
      <c r="CU593" s="25"/>
      <c r="CV593" s="25"/>
      <c r="CW593" s="25"/>
      <c r="CX593" s="25"/>
      <c r="CY593" s="25"/>
      <c r="EW593" s="25"/>
      <c r="EX593" s="25"/>
      <c r="EY593" s="25"/>
      <c r="EZ593" s="25"/>
      <c r="FA593" s="25"/>
      <c r="FB593" s="25"/>
      <c r="FC593" s="25"/>
      <c r="FD593" s="25"/>
      <c r="FE593" s="25"/>
      <c r="FF593" s="25"/>
      <c r="FG593" s="25"/>
      <c r="FH593" s="25"/>
      <c r="FI593" s="25"/>
      <c r="FJ593" s="25"/>
      <c r="FK593" s="25"/>
      <c r="FL593" s="25"/>
      <c r="FM593" s="25"/>
      <c r="FN593" s="25"/>
      <c r="FO593" s="25"/>
      <c r="FP593" s="25"/>
      <c r="FQ593" s="25"/>
      <c r="FR593" s="25"/>
      <c r="FS593" s="25"/>
      <c r="FT593" s="25"/>
      <c r="FU593" s="25"/>
      <c r="FV593" s="25"/>
      <c r="FW593" s="25"/>
      <c r="FX593" s="25"/>
      <c r="FY593" s="25"/>
      <c r="FZ593" s="25"/>
      <c r="GA593" s="25"/>
      <c r="GB593" s="25"/>
      <c r="GC593" s="25"/>
      <c r="GD593" s="25"/>
      <c r="GE593" s="25"/>
      <c r="GF593" s="25"/>
      <c r="GG593" s="25"/>
      <c r="GH593" s="25"/>
      <c r="GI593" s="25"/>
      <c r="GJ593" s="25"/>
      <c r="GK593" s="25"/>
      <c r="GL593" s="25"/>
      <c r="GM593" s="25"/>
      <c r="GN593" s="25"/>
      <c r="GO593" s="25"/>
      <c r="GP593" s="25"/>
      <c r="GQ593" s="25"/>
      <c r="GR593" s="25"/>
      <c r="GS593" s="25"/>
    </row>
    <row r="594">
      <c r="BD594" s="25"/>
      <c r="BE594" s="25"/>
      <c r="BF594" s="25"/>
      <c r="BG594" s="25"/>
      <c r="BH594" s="25"/>
      <c r="BI594" s="25"/>
      <c r="BJ594" s="25"/>
      <c r="BK594" s="25"/>
      <c r="BL594" s="25"/>
      <c r="BM594" s="25"/>
      <c r="BN594" s="25"/>
      <c r="BO594" s="25"/>
      <c r="BP594" s="25"/>
      <c r="BQ594" s="25"/>
      <c r="BR594" s="25"/>
      <c r="BS594" s="25"/>
      <c r="BT594" s="25"/>
      <c r="BU594" s="25"/>
      <c r="BV594" s="25"/>
      <c r="BW594" s="25"/>
      <c r="BX594" s="25"/>
      <c r="BY594" s="25"/>
      <c r="BZ594" s="25"/>
      <c r="CA594" s="25"/>
      <c r="CB594" s="25"/>
      <c r="CC594" s="25"/>
      <c r="CD594" s="25"/>
      <c r="CE594" s="25"/>
      <c r="CF594" s="25"/>
      <c r="CG594" s="25"/>
      <c r="CH594" s="25"/>
      <c r="CI594" s="25"/>
      <c r="CJ594" s="25"/>
      <c r="CK594" s="25"/>
      <c r="CL594" s="25"/>
      <c r="CM594" s="25"/>
      <c r="CN594" s="25"/>
      <c r="CO594" s="25"/>
      <c r="CP594" s="25"/>
      <c r="CQ594" s="25"/>
      <c r="CR594" s="25"/>
      <c r="CS594" s="25"/>
      <c r="CT594" s="25"/>
      <c r="CU594" s="25"/>
      <c r="CV594" s="25"/>
      <c r="CW594" s="25"/>
      <c r="CX594" s="25"/>
      <c r="CY594" s="25"/>
      <c r="EW594" s="25"/>
      <c r="EX594" s="25"/>
      <c r="EY594" s="25"/>
      <c r="EZ594" s="25"/>
      <c r="FA594" s="25"/>
      <c r="FB594" s="25"/>
      <c r="FC594" s="25"/>
      <c r="FD594" s="25"/>
      <c r="FE594" s="25"/>
      <c r="FF594" s="25"/>
      <c r="FG594" s="25"/>
      <c r="FH594" s="25"/>
      <c r="FI594" s="25"/>
      <c r="FJ594" s="25"/>
      <c r="FK594" s="25"/>
      <c r="FL594" s="25"/>
      <c r="FM594" s="25"/>
      <c r="FN594" s="25"/>
      <c r="FO594" s="25"/>
      <c r="FP594" s="25"/>
      <c r="FQ594" s="25"/>
      <c r="FR594" s="25"/>
      <c r="FS594" s="25"/>
      <c r="FT594" s="25"/>
      <c r="FU594" s="25"/>
      <c r="FV594" s="25"/>
      <c r="FW594" s="25"/>
      <c r="FX594" s="25"/>
      <c r="FY594" s="25"/>
      <c r="FZ594" s="25"/>
      <c r="GA594" s="25"/>
      <c r="GB594" s="25"/>
      <c r="GC594" s="25"/>
      <c r="GD594" s="25"/>
      <c r="GE594" s="25"/>
      <c r="GF594" s="25"/>
      <c r="GG594" s="25"/>
      <c r="GH594" s="25"/>
      <c r="GI594" s="25"/>
      <c r="GJ594" s="25"/>
      <c r="GK594" s="25"/>
      <c r="GL594" s="25"/>
      <c r="GM594" s="25"/>
      <c r="GN594" s="25"/>
      <c r="GO594" s="25"/>
      <c r="GP594" s="25"/>
      <c r="GQ594" s="25"/>
      <c r="GR594" s="25"/>
      <c r="GS594" s="25"/>
    </row>
    <row r="595">
      <c r="BD595" s="25"/>
      <c r="BE595" s="25"/>
      <c r="BF595" s="25"/>
      <c r="BG595" s="25"/>
      <c r="BH595" s="25"/>
      <c r="BI595" s="25"/>
      <c r="BJ595" s="25"/>
      <c r="BK595" s="25"/>
      <c r="BL595" s="25"/>
      <c r="BM595" s="25"/>
      <c r="BN595" s="25"/>
      <c r="BO595" s="25"/>
      <c r="BP595" s="25"/>
      <c r="BQ595" s="25"/>
      <c r="BR595" s="25"/>
      <c r="BS595" s="25"/>
      <c r="BT595" s="25"/>
      <c r="BU595" s="25"/>
      <c r="BV595" s="25"/>
      <c r="BW595" s="25"/>
      <c r="BX595" s="25"/>
      <c r="BY595" s="25"/>
      <c r="BZ595" s="25"/>
      <c r="CA595" s="25"/>
      <c r="CB595" s="25"/>
      <c r="CC595" s="25"/>
      <c r="CD595" s="25"/>
      <c r="CE595" s="25"/>
      <c r="CF595" s="25"/>
      <c r="CG595" s="25"/>
      <c r="CH595" s="25"/>
      <c r="CI595" s="25"/>
      <c r="CJ595" s="25"/>
      <c r="CK595" s="25"/>
      <c r="CL595" s="25"/>
      <c r="CM595" s="25"/>
      <c r="CN595" s="25"/>
      <c r="CO595" s="25"/>
      <c r="CP595" s="25"/>
      <c r="CQ595" s="25"/>
      <c r="CR595" s="25"/>
      <c r="CS595" s="25"/>
      <c r="CT595" s="25"/>
      <c r="CU595" s="25"/>
      <c r="CV595" s="25"/>
      <c r="CW595" s="25"/>
      <c r="CX595" s="25"/>
      <c r="CY595" s="25"/>
      <c r="EW595" s="25"/>
      <c r="EX595" s="25"/>
      <c r="EY595" s="25"/>
      <c r="EZ595" s="25"/>
      <c r="FA595" s="25"/>
      <c r="FB595" s="25"/>
      <c r="FC595" s="25"/>
      <c r="FD595" s="25"/>
      <c r="FE595" s="25"/>
      <c r="FF595" s="25"/>
      <c r="FG595" s="25"/>
      <c r="FH595" s="25"/>
      <c r="FI595" s="25"/>
      <c r="FJ595" s="25"/>
      <c r="FK595" s="25"/>
      <c r="FL595" s="25"/>
      <c r="FM595" s="25"/>
      <c r="FN595" s="25"/>
      <c r="FO595" s="25"/>
      <c r="FP595" s="25"/>
      <c r="FQ595" s="25"/>
      <c r="FR595" s="25"/>
      <c r="FS595" s="25"/>
      <c r="FT595" s="25"/>
      <c r="FU595" s="25"/>
      <c r="FV595" s="25"/>
      <c r="FW595" s="25"/>
      <c r="FX595" s="25"/>
      <c r="FY595" s="25"/>
      <c r="FZ595" s="25"/>
      <c r="GA595" s="25"/>
      <c r="GB595" s="25"/>
      <c r="GC595" s="25"/>
      <c r="GD595" s="25"/>
      <c r="GE595" s="25"/>
      <c r="GF595" s="25"/>
      <c r="GG595" s="25"/>
      <c r="GH595" s="25"/>
      <c r="GI595" s="25"/>
      <c r="GJ595" s="25"/>
      <c r="GK595" s="25"/>
      <c r="GL595" s="25"/>
      <c r="GM595" s="25"/>
      <c r="GN595" s="25"/>
      <c r="GO595" s="25"/>
      <c r="GP595" s="25"/>
      <c r="GQ595" s="25"/>
      <c r="GR595" s="25"/>
      <c r="GS595" s="25"/>
    </row>
    <row r="596">
      <c r="BD596" s="25"/>
      <c r="BE596" s="25"/>
      <c r="BF596" s="25"/>
      <c r="BG596" s="25"/>
      <c r="BH596" s="25"/>
      <c r="BI596" s="25"/>
      <c r="BJ596" s="25"/>
      <c r="BK596" s="25"/>
      <c r="BL596" s="25"/>
      <c r="BM596" s="25"/>
      <c r="BN596" s="25"/>
      <c r="BO596" s="25"/>
      <c r="BP596" s="25"/>
      <c r="BQ596" s="25"/>
      <c r="BR596" s="25"/>
      <c r="BS596" s="25"/>
      <c r="BT596" s="25"/>
      <c r="BU596" s="25"/>
      <c r="BV596" s="25"/>
      <c r="BW596" s="25"/>
      <c r="BX596" s="25"/>
      <c r="BY596" s="25"/>
      <c r="BZ596" s="25"/>
      <c r="CA596" s="25"/>
      <c r="CB596" s="25"/>
      <c r="CC596" s="25"/>
      <c r="CD596" s="25"/>
      <c r="CE596" s="25"/>
      <c r="CF596" s="25"/>
      <c r="CG596" s="25"/>
      <c r="CH596" s="25"/>
      <c r="CI596" s="25"/>
      <c r="CJ596" s="25"/>
      <c r="CK596" s="25"/>
      <c r="CL596" s="25"/>
      <c r="CM596" s="25"/>
      <c r="CN596" s="25"/>
      <c r="CO596" s="25"/>
      <c r="CP596" s="25"/>
      <c r="CQ596" s="25"/>
      <c r="CR596" s="25"/>
      <c r="CS596" s="25"/>
      <c r="CT596" s="25"/>
      <c r="CU596" s="25"/>
      <c r="CV596" s="25"/>
      <c r="CW596" s="25"/>
      <c r="CX596" s="25"/>
      <c r="CY596" s="25"/>
      <c r="EW596" s="25"/>
      <c r="EX596" s="25"/>
      <c r="EY596" s="25"/>
      <c r="EZ596" s="25"/>
      <c r="FA596" s="25"/>
      <c r="FB596" s="25"/>
      <c r="FC596" s="25"/>
      <c r="FD596" s="25"/>
      <c r="FE596" s="25"/>
      <c r="FF596" s="25"/>
      <c r="FG596" s="25"/>
      <c r="FH596" s="25"/>
      <c r="FI596" s="25"/>
      <c r="FJ596" s="25"/>
      <c r="FK596" s="25"/>
      <c r="FL596" s="25"/>
      <c r="FM596" s="25"/>
      <c r="FN596" s="25"/>
      <c r="FO596" s="25"/>
      <c r="FP596" s="25"/>
      <c r="FQ596" s="25"/>
      <c r="FR596" s="25"/>
      <c r="FS596" s="25"/>
      <c r="FT596" s="25"/>
      <c r="FU596" s="25"/>
      <c r="FV596" s="25"/>
      <c r="FW596" s="25"/>
      <c r="FX596" s="25"/>
      <c r="FY596" s="25"/>
      <c r="FZ596" s="25"/>
      <c r="GA596" s="25"/>
      <c r="GB596" s="25"/>
      <c r="GC596" s="25"/>
      <c r="GD596" s="25"/>
      <c r="GE596" s="25"/>
      <c r="GF596" s="25"/>
      <c r="GG596" s="25"/>
      <c r="GH596" s="25"/>
      <c r="GI596" s="25"/>
      <c r="GJ596" s="25"/>
      <c r="GK596" s="25"/>
      <c r="GL596" s="25"/>
      <c r="GM596" s="25"/>
      <c r="GN596" s="25"/>
      <c r="GO596" s="25"/>
      <c r="GP596" s="25"/>
      <c r="GQ596" s="25"/>
      <c r="GR596" s="25"/>
      <c r="GS596" s="25"/>
    </row>
    <row r="597">
      <c r="BD597" s="25"/>
      <c r="BE597" s="25"/>
      <c r="BF597" s="25"/>
      <c r="BG597" s="25"/>
      <c r="BH597" s="25"/>
      <c r="BI597" s="25"/>
      <c r="BJ597" s="25"/>
      <c r="BK597" s="25"/>
      <c r="BL597" s="25"/>
      <c r="BM597" s="25"/>
      <c r="BN597" s="25"/>
      <c r="BO597" s="25"/>
      <c r="BP597" s="25"/>
      <c r="BQ597" s="25"/>
      <c r="BR597" s="25"/>
      <c r="BS597" s="25"/>
      <c r="BT597" s="25"/>
      <c r="BU597" s="25"/>
      <c r="BV597" s="25"/>
      <c r="BW597" s="25"/>
      <c r="BX597" s="25"/>
      <c r="BY597" s="25"/>
      <c r="BZ597" s="25"/>
      <c r="CA597" s="25"/>
      <c r="CB597" s="25"/>
      <c r="CC597" s="25"/>
      <c r="CD597" s="25"/>
      <c r="CE597" s="25"/>
      <c r="CF597" s="25"/>
      <c r="CG597" s="25"/>
      <c r="CH597" s="25"/>
      <c r="CI597" s="25"/>
      <c r="CJ597" s="25"/>
      <c r="CK597" s="25"/>
      <c r="CL597" s="25"/>
      <c r="CM597" s="25"/>
      <c r="CN597" s="25"/>
      <c r="CO597" s="25"/>
      <c r="CP597" s="25"/>
      <c r="CQ597" s="25"/>
      <c r="CR597" s="25"/>
      <c r="CS597" s="25"/>
      <c r="CT597" s="25"/>
      <c r="CU597" s="25"/>
      <c r="CV597" s="25"/>
      <c r="CW597" s="25"/>
      <c r="CX597" s="25"/>
      <c r="CY597" s="25"/>
      <c r="EW597" s="25"/>
      <c r="EX597" s="25"/>
      <c r="EY597" s="25"/>
      <c r="EZ597" s="25"/>
      <c r="FA597" s="25"/>
      <c r="FB597" s="25"/>
      <c r="FC597" s="25"/>
      <c r="FD597" s="25"/>
      <c r="FE597" s="25"/>
      <c r="FF597" s="25"/>
      <c r="FG597" s="25"/>
      <c r="FH597" s="25"/>
      <c r="FI597" s="25"/>
      <c r="FJ597" s="25"/>
      <c r="FK597" s="25"/>
      <c r="FL597" s="25"/>
      <c r="FM597" s="25"/>
      <c r="FN597" s="25"/>
      <c r="FO597" s="25"/>
      <c r="FP597" s="25"/>
      <c r="FQ597" s="25"/>
      <c r="FR597" s="25"/>
      <c r="FS597" s="25"/>
      <c r="FT597" s="25"/>
      <c r="FU597" s="25"/>
      <c r="FV597" s="25"/>
      <c r="FW597" s="25"/>
      <c r="FX597" s="25"/>
      <c r="FY597" s="25"/>
      <c r="FZ597" s="25"/>
      <c r="GA597" s="25"/>
      <c r="GB597" s="25"/>
      <c r="GC597" s="25"/>
      <c r="GD597" s="25"/>
      <c r="GE597" s="25"/>
      <c r="GF597" s="25"/>
      <c r="GG597" s="25"/>
      <c r="GH597" s="25"/>
      <c r="GI597" s="25"/>
      <c r="GJ597" s="25"/>
      <c r="GK597" s="25"/>
      <c r="GL597" s="25"/>
      <c r="GM597" s="25"/>
      <c r="GN597" s="25"/>
      <c r="GO597" s="25"/>
      <c r="GP597" s="25"/>
      <c r="GQ597" s="25"/>
      <c r="GR597" s="25"/>
      <c r="GS597" s="25"/>
    </row>
    <row r="598">
      <c r="BD598" s="25"/>
      <c r="BE598" s="25"/>
      <c r="BF598" s="25"/>
      <c r="BG598" s="25"/>
      <c r="BH598" s="25"/>
      <c r="BI598" s="25"/>
      <c r="BJ598" s="25"/>
      <c r="BK598" s="25"/>
      <c r="BL598" s="25"/>
      <c r="BM598" s="25"/>
      <c r="BN598" s="25"/>
      <c r="BO598" s="25"/>
      <c r="BP598" s="25"/>
      <c r="BQ598" s="25"/>
      <c r="BR598" s="25"/>
      <c r="BS598" s="25"/>
      <c r="BT598" s="25"/>
      <c r="BU598" s="25"/>
      <c r="BV598" s="25"/>
      <c r="BW598" s="25"/>
      <c r="BX598" s="25"/>
      <c r="BY598" s="25"/>
      <c r="BZ598" s="25"/>
      <c r="CA598" s="25"/>
      <c r="CB598" s="25"/>
      <c r="CC598" s="25"/>
      <c r="CD598" s="25"/>
      <c r="CE598" s="25"/>
      <c r="CF598" s="25"/>
      <c r="CG598" s="25"/>
      <c r="CH598" s="25"/>
      <c r="CI598" s="25"/>
      <c r="CJ598" s="25"/>
      <c r="CK598" s="25"/>
      <c r="CL598" s="25"/>
      <c r="CM598" s="25"/>
      <c r="CN598" s="25"/>
      <c r="CO598" s="25"/>
      <c r="CP598" s="25"/>
      <c r="CQ598" s="25"/>
      <c r="CR598" s="25"/>
      <c r="CS598" s="25"/>
      <c r="CT598" s="25"/>
      <c r="CU598" s="25"/>
      <c r="CV598" s="25"/>
      <c r="CW598" s="25"/>
      <c r="CX598" s="25"/>
      <c r="CY598" s="25"/>
      <c r="EW598" s="25"/>
      <c r="EX598" s="25"/>
      <c r="EY598" s="25"/>
      <c r="EZ598" s="25"/>
      <c r="FA598" s="25"/>
      <c r="FB598" s="25"/>
      <c r="FC598" s="25"/>
      <c r="FD598" s="25"/>
      <c r="FE598" s="25"/>
      <c r="FF598" s="25"/>
      <c r="FG598" s="25"/>
      <c r="FH598" s="25"/>
      <c r="FI598" s="25"/>
      <c r="FJ598" s="25"/>
      <c r="FK598" s="25"/>
      <c r="FL598" s="25"/>
      <c r="FM598" s="25"/>
      <c r="FN598" s="25"/>
      <c r="FO598" s="25"/>
      <c r="FP598" s="25"/>
      <c r="FQ598" s="25"/>
      <c r="FR598" s="25"/>
      <c r="FS598" s="25"/>
      <c r="FT598" s="25"/>
      <c r="FU598" s="25"/>
      <c r="FV598" s="25"/>
      <c r="FW598" s="25"/>
      <c r="FX598" s="25"/>
      <c r="FY598" s="25"/>
      <c r="FZ598" s="25"/>
      <c r="GA598" s="25"/>
      <c r="GB598" s="25"/>
      <c r="GC598" s="25"/>
      <c r="GD598" s="25"/>
      <c r="GE598" s="25"/>
      <c r="GF598" s="25"/>
      <c r="GG598" s="25"/>
      <c r="GH598" s="25"/>
      <c r="GI598" s="25"/>
      <c r="GJ598" s="25"/>
      <c r="GK598" s="25"/>
      <c r="GL598" s="25"/>
      <c r="GM598" s="25"/>
      <c r="GN598" s="25"/>
      <c r="GO598" s="25"/>
      <c r="GP598" s="25"/>
      <c r="GQ598" s="25"/>
      <c r="GR598" s="25"/>
      <c r="GS598" s="25"/>
    </row>
    <row r="599">
      <c r="BD599" s="25"/>
      <c r="BE599" s="25"/>
      <c r="BF599" s="25"/>
      <c r="BG599" s="25"/>
      <c r="BH599" s="25"/>
      <c r="BI599" s="25"/>
      <c r="BJ599" s="25"/>
      <c r="BK599" s="25"/>
      <c r="BL599" s="25"/>
      <c r="BM599" s="25"/>
      <c r="BN599" s="25"/>
      <c r="BO599" s="25"/>
      <c r="BP599" s="25"/>
      <c r="BQ599" s="25"/>
      <c r="BR599" s="25"/>
      <c r="BS599" s="25"/>
      <c r="BT599" s="25"/>
      <c r="BU599" s="25"/>
      <c r="BV599" s="25"/>
      <c r="BW599" s="25"/>
      <c r="BX599" s="25"/>
      <c r="BY599" s="25"/>
      <c r="BZ599" s="25"/>
      <c r="CA599" s="25"/>
      <c r="CB599" s="25"/>
      <c r="CC599" s="25"/>
      <c r="CD599" s="25"/>
      <c r="CE599" s="25"/>
      <c r="CF599" s="25"/>
      <c r="CG599" s="25"/>
      <c r="CH599" s="25"/>
      <c r="CI599" s="25"/>
      <c r="CJ599" s="25"/>
      <c r="CK599" s="25"/>
      <c r="CL599" s="25"/>
      <c r="CM599" s="25"/>
      <c r="CN599" s="25"/>
      <c r="CO599" s="25"/>
      <c r="CP599" s="25"/>
      <c r="CQ599" s="25"/>
      <c r="CR599" s="25"/>
      <c r="CS599" s="25"/>
      <c r="CT599" s="25"/>
      <c r="CU599" s="25"/>
      <c r="CV599" s="25"/>
      <c r="CW599" s="25"/>
      <c r="CX599" s="25"/>
      <c r="CY599" s="25"/>
      <c r="EW599" s="25"/>
      <c r="EX599" s="25"/>
      <c r="EY599" s="25"/>
      <c r="EZ599" s="25"/>
      <c r="FA599" s="25"/>
      <c r="FB599" s="25"/>
      <c r="FC599" s="25"/>
      <c r="FD599" s="25"/>
      <c r="FE599" s="25"/>
      <c r="FF599" s="25"/>
      <c r="FG599" s="25"/>
      <c r="FH599" s="25"/>
      <c r="FI599" s="25"/>
      <c r="FJ599" s="25"/>
      <c r="FK599" s="25"/>
      <c r="FL599" s="25"/>
      <c r="FM599" s="25"/>
      <c r="FN599" s="25"/>
      <c r="FO599" s="25"/>
      <c r="FP599" s="25"/>
      <c r="FQ599" s="25"/>
      <c r="FR599" s="25"/>
      <c r="FS599" s="25"/>
      <c r="FT599" s="25"/>
      <c r="FU599" s="25"/>
      <c r="FV599" s="25"/>
      <c r="FW599" s="25"/>
      <c r="FX599" s="25"/>
      <c r="FY599" s="25"/>
      <c r="FZ599" s="25"/>
      <c r="GA599" s="25"/>
      <c r="GB599" s="25"/>
      <c r="GC599" s="25"/>
      <c r="GD599" s="25"/>
      <c r="GE599" s="25"/>
      <c r="GF599" s="25"/>
      <c r="GG599" s="25"/>
      <c r="GH599" s="25"/>
      <c r="GI599" s="25"/>
      <c r="GJ599" s="25"/>
      <c r="GK599" s="25"/>
      <c r="GL599" s="25"/>
      <c r="GM599" s="25"/>
      <c r="GN599" s="25"/>
      <c r="GO599" s="25"/>
      <c r="GP599" s="25"/>
      <c r="GQ599" s="25"/>
      <c r="GR599" s="25"/>
      <c r="GS599" s="25"/>
    </row>
    <row r="600">
      <c r="BD600" s="25"/>
      <c r="BE600" s="25"/>
      <c r="BF600" s="25"/>
      <c r="BG600" s="25"/>
      <c r="BH600" s="25"/>
      <c r="BI600" s="25"/>
      <c r="BJ600" s="25"/>
      <c r="BK600" s="25"/>
      <c r="BL600" s="25"/>
      <c r="BM600" s="25"/>
      <c r="BN600" s="25"/>
      <c r="BO600" s="25"/>
      <c r="BP600" s="25"/>
      <c r="BQ600" s="25"/>
      <c r="BR600" s="25"/>
      <c r="BS600" s="25"/>
      <c r="BT600" s="25"/>
      <c r="BU600" s="25"/>
      <c r="BV600" s="25"/>
      <c r="BW600" s="25"/>
      <c r="BX600" s="25"/>
      <c r="BY600" s="25"/>
      <c r="BZ600" s="25"/>
      <c r="CA600" s="25"/>
      <c r="CB600" s="25"/>
      <c r="CC600" s="25"/>
      <c r="CD600" s="25"/>
      <c r="CE600" s="25"/>
      <c r="CF600" s="25"/>
      <c r="CG600" s="25"/>
      <c r="CH600" s="25"/>
      <c r="CI600" s="25"/>
      <c r="CJ600" s="25"/>
      <c r="CK600" s="25"/>
      <c r="CL600" s="25"/>
      <c r="CM600" s="25"/>
      <c r="CN600" s="25"/>
      <c r="CO600" s="25"/>
      <c r="CP600" s="25"/>
      <c r="CQ600" s="25"/>
      <c r="CR600" s="25"/>
      <c r="CS600" s="25"/>
      <c r="CT600" s="25"/>
      <c r="CU600" s="25"/>
      <c r="CV600" s="25"/>
      <c r="CW600" s="25"/>
      <c r="CX600" s="25"/>
      <c r="CY600" s="25"/>
      <c r="EW600" s="25"/>
      <c r="EX600" s="25"/>
      <c r="EY600" s="25"/>
      <c r="EZ600" s="25"/>
      <c r="FA600" s="25"/>
      <c r="FB600" s="25"/>
      <c r="FC600" s="25"/>
      <c r="FD600" s="25"/>
      <c r="FE600" s="25"/>
      <c r="FF600" s="25"/>
      <c r="FG600" s="25"/>
      <c r="FH600" s="25"/>
      <c r="FI600" s="25"/>
      <c r="FJ600" s="25"/>
      <c r="FK600" s="25"/>
      <c r="FL600" s="25"/>
      <c r="FM600" s="25"/>
      <c r="FN600" s="25"/>
      <c r="FO600" s="25"/>
      <c r="FP600" s="25"/>
      <c r="FQ600" s="25"/>
      <c r="FR600" s="25"/>
      <c r="FS600" s="25"/>
      <c r="FT600" s="25"/>
      <c r="FU600" s="25"/>
      <c r="FV600" s="25"/>
      <c r="FW600" s="25"/>
      <c r="FX600" s="25"/>
      <c r="FY600" s="25"/>
      <c r="FZ600" s="25"/>
      <c r="GA600" s="25"/>
      <c r="GB600" s="25"/>
      <c r="GC600" s="25"/>
      <c r="GD600" s="25"/>
      <c r="GE600" s="25"/>
      <c r="GF600" s="25"/>
      <c r="GG600" s="25"/>
      <c r="GH600" s="25"/>
      <c r="GI600" s="25"/>
      <c r="GJ600" s="25"/>
      <c r="GK600" s="25"/>
      <c r="GL600" s="25"/>
      <c r="GM600" s="25"/>
      <c r="GN600" s="25"/>
      <c r="GO600" s="25"/>
      <c r="GP600" s="25"/>
      <c r="GQ600" s="25"/>
      <c r="GR600" s="25"/>
      <c r="GS600" s="25"/>
    </row>
    <row r="601">
      <c r="BD601" s="25"/>
      <c r="BE601" s="25"/>
      <c r="BF601" s="25"/>
      <c r="BG601" s="25"/>
      <c r="BH601" s="25"/>
      <c r="BI601" s="25"/>
      <c r="BJ601" s="25"/>
      <c r="BK601" s="25"/>
      <c r="BL601" s="25"/>
      <c r="BM601" s="25"/>
      <c r="BN601" s="25"/>
      <c r="BO601" s="25"/>
      <c r="BP601" s="25"/>
      <c r="BQ601" s="25"/>
      <c r="BR601" s="25"/>
      <c r="BS601" s="25"/>
      <c r="BT601" s="25"/>
      <c r="BU601" s="25"/>
      <c r="BV601" s="25"/>
      <c r="BW601" s="25"/>
      <c r="BX601" s="25"/>
      <c r="BY601" s="25"/>
      <c r="BZ601" s="25"/>
      <c r="CA601" s="25"/>
      <c r="CB601" s="25"/>
      <c r="CC601" s="25"/>
      <c r="CD601" s="25"/>
      <c r="CE601" s="25"/>
      <c r="CF601" s="25"/>
      <c r="CG601" s="25"/>
      <c r="CH601" s="25"/>
      <c r="CI601" s="25"/>
      <c r="CJ601" s="25"/>
      <c r="CK601" s="25"/>
      <c r="CL601" s="25"/>
      <c r="CM601" s="25"/>
      <c r="CN601" s="25"/>
      <c r="CO601" s="25"/>
      <c r="CP601" s="25"/>
      <c r="CQ601" s="25"/>
      <c r="CR601" s="25"/>
      <c r="CS601" s="25"/>
      <c r="CT601" s="25"/>
      <c r="CU601" s="25"/>
      <c r="CV601" s="25"/>
      <c r="CW601" s="25"/>
      <c r="CX601" s="25"/>
      <c r="CY601" s="25"/>
      <c r="EW601" s="25"/>
      <c r="EX601" s="25"/>
      <c r="EY601" s="25"/>
      <c r="EZ601" s="25"/>
      <c r="FA601" s="25"/>
      <c r="FB601" s="25"/>
      <c r="FC601" s="25"/>
      <c r="FD601" s="25"/>
      <c r="FE601" s="25"/>
      <c r="FF601" s="25"/>
      <c r="FG601" s="25"/>
      <c r="FH601" s="25"/>
      <c r="FI601" s="25"/>
      <c r="FJ601" s="25"/>
      <c r="FK601" s="25"/>
      <c r="FL601" s="25"/>
      <c r="FM601" s="25"/>
      <c r="FN601" s="25"/>
      <c r="FO601" s="25"/>
      <c r="FP601" s="25"/>
      <c r="FQ601" s="25"/>
      <c r="FR601" s="25"/>
      <c r="FS601" s="25"/>
      <c r="FT601" s="25"/>
      <c r="FU601" s="25"/>
      <c r="FV601" s="25"/>
      <c r="FW601" s="25"/>
      <c r="FX601" s="25"/>
      <c r="FY601" s="25"/>
      <c r="FZ601" s="25"/>
      <c r="GA601" s="25"/>
      <c r="GB601" s="25"/>
      <c r="GC601" s="25"/>
      <c r="GD601" s="25"/>
      <c r="GE601" s="25"/>
      <c r="GF601" s="25"/>
      <c r="GG601" s="25"/>
      <c r="GH601" s="25"/>
      <c r="GI601" s="25"/>
      <c r="GJ601" s="25"/>
      <c r="GK601" s="25"/>
      <c r="GL601" s="25"/>
      <c r="GM601" s="25"/>
      <c r="GN601" s="25"/>
      <c r="GO601" s="25"/>
      <c r="GP601" s="25"/>
      <c r="GQ601" s="25"/>
      <c r="GR601" s="25"/>
      <c r="GS601" s="25"/>
    </row>
    <row r="602">
      <c r="BD602" s="25"/>
      <c r="BE602" s="25"/>
      <c r="BF602" s="25"/>
      <c r="BG602" s="25"/>
      <c r="BH602" s="25"/>
      <c r="BI602" s="25"/>
      <c r="BJ602" s="25"/>
      <c r="BK602" s="25"/>
      <c r="BL602" s="25"/>
      <c r="BM602" s="25"/>
      <c r="BN602" s="25"/>
      <c r="BO602" s="25"/>
      <c r="BP602" s="25"/>
      <c r="BQ602" s="25"/>
      <c r="BR602" s="25"/>
      <c r="BS602" s="25"/>
      <c r="BT602" s="25"/>
      <c r="BU602" s="25"/>
      <c r="BV602" s="25"/>
      <c r="BW602" s="25"/>
      <c r="BX602" s="25"/>
      <c r="BY602" s="25"/>
      <c r="BZ602" s="25"/>
      <c r="CA602" s="25"/>
      <c r="CB602" s="25"/>
      <c r="CC602" s="25"/>
      <c r="CD602" s="25"/>
      <c r="CE602" s="25"/>
      <c r="CF602" s="25"/>
      <c r="CG602" s="25"/>
      <c r="CH602" s="25"/>
      <c r="CI602" s="25"/>
      <c r="CJ602" s="25"/>
      <c r="CK602" s="25"/>
      <c r="CL602" s="25"/>
      <c r="CM602" s="25"/>
      <c r="CN602" s="25"/>
      <c r="CO602" s="25"/>
      <c r="CP602" s="25"/>
      <c r="CQ602" s="25"/>
      <c r="CR602" s="25"/>
      <c r="CS602" s="25"/>
      <c r="CT602" s="25"/>
      <c r="CU602" s="25"/>
      <c r="CV602" s="25"/>
      <c r="CW602" s="25"/>
      <c r="CX602" s="25"/>
      <c r="CY602" s="25"/>
      <c r="EW602" s="25"/>
      <c r="EX602" s="25"/>
      <c r="EY602" s="25"/>
      <c r="EZ602" s="25"/>
      <c r="FA602" s="25"/>
      <c r="FB602" s="25"/>
      <c r="FC602" s="25"/>
      <c r="FD602" s="25"/>
      <c r="FE602" s="25"/>
      <c r="FF602" s="25"/>
      <c r="FG602" s="25"/>
      <c r="FH602" s="25"/>
      <c r="FI602" s="25"/>
      <c r="FJ602" s="25"/>
      <c r="FK602" s="25"/>
      <c r="FL602" s="25"/>
      <c r="FM602" s="25"/>
      <c r="FN602" s="25"/>
      <c r="FO602" s="25"/>
      <c r="FP602" s="25"/>
      <c r="FQ602" s="25"/>
      <c r="FR602" s="25"/>
      <c r="FS602" s="25"/>
      <c r="FT602" s="25"/>
      <c r="FU602" s="25"/>
      <c r="FV602" s="25"/>
      <c r="FW602" s="25"/>
      <c r="FX602" s="25"/>
      <c r="FY602" s="25"/>
      <c r="FZ602" s="25"/>
      <c r="GA602" s="25"/>
      <c r="GB602" s="25"/>
      <c r="GC602" s="25"/>
      <c r="GD602" s="25"/>
      <c r="GE602" s="25"/>
      <c r="GF602" s="25"/>
      <c r="GG602" s="25"/>
      <c r="GH602" s="25"/>
      <c r="GI602" s="25"/>
      <c r="GJ602" s="25"/>
      <c r="GK602" s="25"/>
      <c r="GL602" s="25"/>
      <c r="GM602" s="25"/>
      <c r="GN602" s="25"/>
      <c r="GO602" s="25"/>
      <c r="GP602" s="25"/>
      <c r="GQ602" s="25"/>
      <c r="GR602" s="25"/>
      <c r="GS602" s="25"/>
    </row>
    <row r="603">
      <c r="BD603" s="25"/>
      <c r="BE603" s="25"/>
      <c r="BF603" s="25"/>
      <c r="BG603" s="25"/>
      <c r="BH603" s="25"/>
      <c r="BI603" s="25"/>
      <c r="BJ603" s="25"/>
      <c r="BK603" s="25"/>
      <c r="BL603" s="25"/>
      <c r="BM603" s="25"/>
      <c r="BN603" s="25"/>
      <c r="BO603" s="25"/>
      <c r="BP603" s="25"/>
      <c r="BQ603" s="25"/>
      <c r="BR603" s="25"/>
      <c r="BS603" s="25"/>
      <c r="BT603" s="25"/>
      <c r="BU603" s="25"/>
      <c r="BV603" s="25"/>
      <c r="BW603" s="25"/>
      <c r="BX603" s="25"/>
      <c r="BY603" s="25"/>
      <c r="BZ603" s="25"/>
      <c r="CA603" s="25"/>
      <c r="CB603" s="25"/>
      <c r="CC603" s="25"/>
      <c r="CD603" s="25"/>
      <c r="CE603" s="25"/>
      <c r="CF603" s="25"/>
      <c r="CG603" s="25"/>
      <c r="CH603" s="25"/>
      <c r="CI603" s="25"/>
      <c r="CJ603" s="25"/>
      <c r="CK603" s="25"/>
      <c r="CL603" s="25"/>
      <c r="CM603" s="25"/>
      <c r="CN603" s="25"/>
      <c r="CO603" s="25"/>
      <c r="CP603" s="25"/>
      <c r="CQ603" s="25"/>
      <c r="CR603" s="25"/>
      <c r="CS603" s="25"/>
      <c r="CT603" s="25"/>
      <c r="CU603" s="25"/>
      <c r="CV603" s="25"/>
      <c r="CW603" s="25"/>
      <c r="CX603" s="25"/>
      <c r="CY603" s="25"/>
      <c r="EW603" s="25"/>
      <c r="EX603" s="25"/>
      <c r="EY603" s="25"/>
      <c r="EZ603" s="25"/>
      <c r="FA603" s="25"/>
      <c r="FB603" s="25"/>
      <c r="FC603" s="25"/>
      <c r="FD603" s="25"/>
      <c r="FE603" s="25"/>
      <c r="FF603" s="25"/>
      <c r="FG603" s="25"/>
      <c r="FH603" s="25"/>
      <c r="FI603" s="25"/>
      <c r="FJ603" s="25"/>
      <c r="FK603" s="25"/>
      <c r="FL603" s="25"/>
      <c r="FM603" s="25"/>
      <c r="FN603" s="25"/>
      <c r="FO603" s="25"/>
      <c r="FP603" s="25"/>
      <c r="FQ603" s="25"/>
      <c r="FR603" s="25"/>
      <c r="FS603" s="25"/>
      <c r="FT603" s="25"/>
      <c r="FU603" s="25"/>
      <c r="FV603" s="25"/>
      <c r="FW603" s="25"/>
      <c r="FX603" s="25"/>
      <c r="FY603" s="25"/>
      <c r="FZ603" s="25"/>
      <c r="GA603" s="25"/>
      <c r="GB603" s="25"/>
      <c r="GC603" s="25"/>
      <c r="GD603" s="25"/>
      <c r="GE603" s="25"/>
      <c r="GF603" s="25"/>
      <c r="GG603" s="25"/>
      <c r="GH603" s="25"/>
      <c r="GI603" s="25"/>
      <c r="GJ603" s="25"/>
      <c r="GK603" s="25"/>
      <c r="GL603" s="25"/>
      <c r="GM603" s="25"/>
      <c r="GN603" s="25"/>
      <c r="GO603" s="25"/>
      <c r="GP603" s="25"/>
      <c r="GQ603" s="25"/>
      <c r="GR603" s="25"/>
      <c r="GS603" s="25"/>
    </row>
    <row r="604">
      <c r="BD604" s="25"/>
      <c r="BE604" s="25"/>
      <c r="BF604" s="25"/>
      <c r="BG604" s="25"/>
      <c r="BH604" s="25"/>
      <c r="BI604" s="25"/>
      <c r="BJ604" s="25"/>
      <c r="BK604" s="25"/>
      <c r="BL604" s="25"/>
      <c r="BM604" s="25"/>
      <c r="BN604" s="25"/>
      <c r="BO604" s="25"/>
      <c r="BP604" s="25"/>
      <c r="BQ604" s="25"/>
      <c r="BR604" s="25"/>
      <c r="BS604" s="25"/>
      <c r="BT604" s="25"/>
      <c r="BU604" s="25"/>
      <c r="BV604" s="25"/>
      <c r="BW604" s="25"/>
      <c r="BX604" s="25"/>
      <c r="BY604" s="25"/>
      <c r="BZ604" s="25"/>
      <c r="CA604" s="25"/>
      <c r="CB604" s="25"/>
      <c r="CC604" s="25"/>
      <c r="CD604" s="25"/>
      <c r="CE604" s="25"/>
      <c r="CF604" s="25"/>
      <c r="CG604" s="25"/>
      <c r="CH604" s="25"/>
      <c r="CI604" s="25"/>
      <c r="CJ604" s="25"/>
      <c r="CK604" s="25"/>
      <c r="CL604" s="25"/>
      <c r="CM604" s="25"/>
      <c r="CN604" s="25"/>
      <c r="CO604" s="25"/>
      <c r="CP604" s="25"/>
      <c r="CQ604" s="25"/>
      <c r="CR604" s="25"/>
      <c r="CS604" s="25"/>
      <c r="CT604" s="25"/>
      <c r="CU604" s="25"/>
      <c r="CV604" s="25"/>
      <c r="CW604" s="25"/>
      <c r="CX604" s="25"/>
      <c r="CY604" s="25"/>
      <c r="EW604" s="25"/>
      <c r="EX604" s="25"/>
      <c r="EY604" s="25"/>
      <c r="EZ604" s="25"/>
      <c r="FA604" s="25"/>
      <c r="FB604" s="25"/>
      <c r="FC604" s="25"/>
      <c r="FD604" s="25"/>
      <c r="FE604" s="25"/>
      <c r="FF604" s="25"/>
      <c r="FG604" s="25"/>
      <c r="FH604" s="25"/>
      <c r="FI604" s="25"/>
      <c r="FJ604" s="25"/>
      <c r="FK604" s="25"/>
      <c r="FL604" s="25"/>
      <c r="FM604" s="25"/>
      <c r="FN604" s="25"/>
      <c r="FO604" s="25"/>
      <c r="FP604" s="25"/>
      <c r="FQ604" s="25"/>
      <c r="FR604" s="25"/>
      <c r="FS604" s="25"/>
      <c r="FT604" s="25"/>
      <c r="FU604" s="25"/>
      <c r="FV604" s="25"/>
      <c r="FW604" s="25"/>
      <c r="FX604" s="25"/>
      <c r="FY604" s="25"/>
      <c r="FZ604" s="25"/>
      <c r="GA604" s="25"/>
      <c r="GB604" s="25"/>
      <c r="GC604" s="25"/>
      <c r="GD604" s="25"/>
      <c r="GE604" s="25"/>
      <c r="GF604" s="25"/>
      <c r="GG604" s="25"/>
      <c r="GH604" s="25"/>
      <c r="GI604" s="25"/>
      <c r="GJ604" s="25"/>
      <c r="GK604" s="25"/>
      <c r="GL604" s="25"/>
      <c r="GM604" s="25"/>
      <c r="GN604" s="25"/>
      <c r="GO604" s="25"/>
      <c r="GP604" s="25"/>
      <c r="GQ604" s="25"/>
      <c r="GR604" s="25"/>
      <c r="GS604" s="25"/>
    </row>
    <row r="605">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5"/>
      <c r="CC605" s="25"/>
      <c r="CD605" s="25"/>
      <c r="CE605" s="25"/>
      <c r="CF605" s="25"/>
      <c r="CG605" s="25"/>
      <c r="CH605" s="25"/>
      <c r="CI605" s="25"/>
      <c r="CJ605" s="25"/>
      <c r="CK605" s="25"/>
      <c r="CL605" s="25"/>
      <c r="CM605" s="25"/>
      <c r="CN605" s="25"/>
      <c r="CO605" s="25"/>
      <c r="CP605" s="25"/>
      <c r="CQ605" s="25"/>
      <c r="CR605" s="25"/>
      <c r="CS605" s="25"/>
      <c r="CT605" s="25"/>
      <c r="CU605" s="25"/>
      <c r="CV605" s="25"/>
      <c r="CW605" s="25"/>
      <c r="CX605" s="25"/>
      <c r="CY605" s="25"/>
      <c r="EW605" s="25"/>
      <c r="EX605" s="25"/>
      <c r="EY605" s="25"/>
      <c r="EZ605" s="25"/>
      <c r="FA605" s="25"/>
      <c r="FB605" s="25"/>
      <c r="FC605" s="25"/>
      <c r="FD605" s="25"/>
      <c r="FE605" s="25"/>
      <c r="FF605" s="25"/>
      <c r="FG605" s="25"/>
      <c r="FH605" s="25"/>
      <c r="FI605" s="25"/>
      <c r="FJ605" s="25"/>
      <c r="FK605" s="25"/>
      <c r="FL605" s="25"/>
      <c r="FM605" s="25"/>
      <c r="FN605" s="25"/>
      <c r="FO605" s="25"/>
      <c r="FP605" s="25"/>
      <c r="FQ605" s="25"/>
      <c r="FR605" s="25"/>
      <c r="FS605" s="25"/>
      <c r="FT605" s="25"/>
      <c r="FU605" s="25"/>
      <c r="FV605" s="25"/>
      <c r="FW605" s="25"/>
      <c r="FX605" s="25"/>
      <c r="FY605" s="25"/>
      <c r="FZ605" s="25"/>
      <c r="GA605" s="25"/>
      <c r="GB605" s="25"/>
      <c r="GC605" s="25"/>
      <c r="GD605" s="25"/>
      <c r="GE605" s="25"/>
      <c r="GF605" s="25"/>
      <c r="GG605" s="25"/>
      <c r="GH605" s="25"/>
      <c r="GI605" s="25"/>
      <c r="GJ605" s="25"/>
      <c r="GK605" s="25"/>
      <c r="GL605" s="25"/>
      <c r="GM605" s="25"/>
      <c r="GN605" s="25"/>
      <c r="GO605" s="25"/>
      <c r="GP605" s="25"/>
      <c r="GQ605" s="25"/>
      <c r="GR605" s="25"/>
      <c r="GS605" s="25"/>
    </row>
    <row r="606">
      <c r="BD606" s="25"/>
      <c r="BE606" s="25"/>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EW606" s="25"/>
      <c r="EX606" s="25"/>
      <c r="EY606" s="25"/>
      <c r="EZ606" s="25"/>
      <c r="FA606" s="25"/>
      <c r="FB606" s="25"/>
      <c r="FC606" s="25"/>
      <c r="FD606" s="25"/>
      <c r="FE606" s="25"/>
      <c r="FF606" s="25"/>
      <c r="FG606" s="25"/>
      <c r="FH606" s="25"/>
      <c r="FI606" s="25"/>
      <c r="FJ606" s="25"/>
      <c r="FK606" s="25"/>
      <c r="FL606" s="25"/>
      <c r="FM606" s="25"/>
      <c r="FN606" s="25"/>
      <c r="FO606" s="25"/>
      <c r="FP606" s="25"/>
      <c r="FQ606" s="25"/>
      <c r="FR606" s="25"/>
      <c r="FS606" s="25"/>
      <c r="FT606" s="25"/>
      <c r="FU606" s="25"/>
      <c r="FV606" s="25"/>
      <c r="FW606" s="25"/>
      <c r="FX606" s="25"/>
      <c r="FY606" s="25"/>
      <c r="FZ606" s="25"/>
      <c r="GA606" s="25"/>
      <c r="GB606" s="25"/>
      <c r="GC606" s="25"/>
      <c r="GD606" s="25"/>
      <c r="GE606" s="25"/>
      <c r="GF606" s="25"/>
      <c r="GG606" s="25"/>
      <c r="GH606" s="25"/>
      <c r="GI606" s="25"/>
      <c r="GJ606" s="25"/>
      <c r="GK606" s="25"/>
      <c r="GL606" s="25"/>
      <c r="GM606" s="25"/>
      <c r="GN606" s="25"/>
      <c r="GO606" s="25"/>
      <c r="GP606" s="25"/>
      <c r="GQ606" s="25"/>
      <c r="GR606" s="25"/>
      <c r="GS606" s="25"/>
    </row>
    <row r="607">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EW607" s="25"/>
      <c r="EX607" s="25"/>
      <c r="EY607" s="25"/>
      <c r="EZ607" s="25"/>
      <c r="FA607" s="25"/>
      <c r="FB607" s="25"/>
      <c r="FC607" s="25"/>
      <c r="FD607" s="25"/>
      <c r="FE607" s="25"/>
      <c r="FF607" s="25"/>
      <c r="FG607" s="25"/>
      <c r="FH607" s="25"/>
      <c r="FI607" s="25"/>
      <c r="FJ607" s="25"/>
      <c r="FK607" s="25"/>
      <c r="FL607" s="25"/>
      <c r="FM607" s="25"/>
      <c r="FN607" s="25"/>
      <c r="FO607" s="25"/>
      <c r="FP607" s="25"/>
      <c r="FQ607" s="25"/>
      <c r="FR607" s="25"/>
      <c r="FS607" s="25"/>
      <c r="FT607" s="25"/>
      <c r="FU607" s="25"/>
      <c r="FV607" s="25"/>
      <c r="FW607" s="25"/>
      <c r="FX607" s="25"/>
      <c r="FY607" s="25"/>
      <c r="FZ607" s="25"/>
      <c r="GA607" s="25"/>
      <c r="GB607" s="25"/>
      <c r="GC607" s="25"/>
      <c r="GD607" s="25"/>
      <c r="GE607" s="25"/>
      <c r="GF607" s="25"/>
      <c r="GG607" s="25"/>
      <c r="GH607" s="25"/>
      <c r="GI607" s="25"/>
      <c r="GJ607" s="25"/>
      <c r="GK607" s="25"/>
      <c r="GL607" s="25"/>
      <c r="GM607" s="25"/>
      <c r="GN607" s="25"/>
      <c r="GO607" s="25"/>
      <c r="GP607" s="25"/>
      <c r="GQ607" s="25"/>
      <c r="GR607" s="25"/>
      <c r="GS607" s="25"/>
    </row>
    <row r="608">
      <c r="BD608" s="25"/>
      <c r="BE608" s="25"/>
      <c r="BF608" s="25"/>
      <c r="BG608" s="25"/>
      <c r="BH608" s="25"/>
      <c r="BI608" s="25"/>
      <c r="BJ608" s="25"/>
      <c r="BK608" s="25"/>
      <c r="BL608" s="25"/>
      <c r="BM608" s="25"/>
      <c r="BN608" s="25"/>
      <c r="BO608" s="25"/>
      <c r="BP608" s="25"/>
      <c r="BQ608" s="25"/>
      <c r="BR608" s="25"/>
      <c r="BS608" s="25"/>
      <c r="BT608" s="25"/>
      <c r="BU608" s="25"/>
      <c r="BV608" s="25"/>
      <c r="BW608" s="25"/>
      <c r="BX608" s="25"/>
      <c r="BY608" s="25"/>
      <c r="BZ608" s="25"/>
      <c r="CA608" s="25"/>
      <c r="CB608" s="25"/>
      <c r="CC608" s="25"/>
      <c r="CD608" s="25"/>
      <c r="CE608" s="25"/>
      <c r="CF608" s="25"/>
      <c r="CG608" s="25"/>
      <c r="CH608" s="25"/>
      <c r="CI608" s="25"/>
      <c r="CJ608" s="25"/>
      <c r="CK608" s="25"/>
      <c r="CL608" s="25"/>
      <c r="CM608" s="25"/>
      <c r="CN608" s="25"/>
      <c r="CO608" s="25"/>
      <c r="CP608" s="25"/>
      <c r="CQ608" s="25"/>
      <c r="CR608" s="25"/>
      <c r="CS608" s="25"/>
      <c r="CT608" s="25"/>
      <c r="CU608" s="25"/>
      <c r="CV608" s="25"/>
      <c r="CW608" s="25"/>
      <c r="CX608" s="25"/>
      <c r="CY608" s="25"/>
      <c r="EW608" s="25"/>
      <c r="EX608" s="25"/>
      <c r="EY608" s="25"/>
      <c r="EZ608" s="25"/>
      <c r="FA608" s="25"/>
      <c r="FB608" s="25"/>
      <c r="FC608" s="25"/>
      <c r="FD608" s="25"/>
      <c r="FE608" s="25"/>
      <c r="FF608" s="25"/>
      <c r="FG608" s="25"/>
      <c r="FH608" s="25"/>
      <c r="FI608" s="25"/>
      <c r="FJ608" s="25"/>
      <c r="FK608" s="25"/>
      <c r="FL608" s="25"/>
      <c r="FM608" s="25"/>
      <c r="FN608" s="25"/>
      <c r="FO608" s="25"/>
      <c r="FP608" s="25"/>
      <c r="FQ608" s="25"/>
      <c r="FR608" s="25"/>
      <c r="FS608" s="25"/>
      <c r="FT608" s="25"/>
      <c r="FU608" s="25"/>
      <c r="FV608" s="25"/>
      <c r="FW608" s="25"/>
      <c r="FX608" s="25"/>
      <c r="FY608" s="25"/>
      <c r="FZ608" s="25"/>
      <c r="GA608" s="25"/>
      <c r="GB608" s="25"/>
      <c r="GC608" s="25"/>
      <c r="GD608" s="25"/>
      <c r="GE608" s="25"/>
      <c r="GF608" s="25"/>
      <c r="GG608" s="25"/>
      <c r="GH608" s="25"/>
      <c r="GI608" s="25"/>
      <c r="GJ608" s="25"/>
      <c r="GK608" s="25"/>
      <c r="GL608" s="25"/>
      <c r="GM608" s="25"/>
      <c r="GN608" s="25"/>
      <c r="GO608" s="25"/>
      <c r="GP608" s="25"/>
      <c r="GQ608" s="25"/>
      <c r="GR608" s="25"/>
      <c r="GS608" s="25"/>
    </row>
    <row r="609">
      <c r="BD609" s="25"/>
      <c r="BE609" s="25"/>
      <c r="BF609" s="25"/>
      <c r="BG609" s="25"/>
      <c r="BH609" s="25"/>
      <c r="BI609" s="25"/>
      <c r="BJ609" s="25"/>
      <c r="BK609" s="25"/>
      <c r="BL609" s="25"/>
      <c r="BM609" s="25"/>
      <c r="BN609" s="25"/>
      <c r="BO609" s="25"/>
      <c r="BP609" s="25"/>
      <c r="BQ609" s="25"/>
      <c r="BR609" s="25"/>
      <c r="BS609" s="25"/>
      <c r="BT609" s="25"/>
      <c r="BU609" s="25"/>
      <c r="BV609" s="25"/>
      <c r="BW609" s="25"/>
      <c r="BX609" s="25"/>
      <c r="BY609" s="25"/>
      <c r="BZ609" s="25"/>
      <c r="CA609" s="25"/>
      <c r="CB609" s="25"/>
      <c r="CC609" s="25"/>
      <c r="CD609" s="25"/>
      <c r="CE609" s="25"/>
      <c r="CF609" s="25"/>
      <c r="CG609" s="25"/>
      <c r="CH609" s="25"/>
      <c r="CI609" s="25"/>
      <c r="CJ609" s="25"/>
      <c r="CK609" s="25"/>
      <c r="CL609" s="25"/>
      <c r="CM609" s="25"/>
      <c r="CN609" s="25"/>
      <c r="CO609" s="25"/>
      <c r="CP609" s="25"/>
      <c r="CQ609" s="25"/>
      <c r="CR609" s="25"/>
      <c r="CS609" s="25"/>
      <c r="CT609" s="25"/>
      <c r="CU609" s="25"/>
      <c r="CV609" s="25"/>
      <c r="CW609" s="25"/>
      <c r="CX609" s="25"/>
      <c r="CY609" s="25"/>
      <c r="EW609" s="25"/>
      <c r="EX609" s="25"/>
      <c r="EY609" s="25"/>
      <c r="EZ609" s="25"/>
      <c r="FA609" s="25"/>
      <c r="FB609" s="25"/>
      <c r="FC609" s="25"/>
      <c r="FD609" s="25"/>
      <c r="FE609" s="25"/>
      <c r="FF609" s="25"/>
      <c r="FG609" s="25"/>
      <c r="FH609" s="25"/>
      <c r="FI609" s="25"/>
      <c r="FJ609" s="25"/>
      <c r="FK609" s="25"/>
      <c r="FL609" s="25"/>
      <c r="FM609" s="25"/>
      <c r="FN609" s="25"/>
      <c r="FO609" s="25"/>
      <c r="FP609" s="25"/>
      <c r="FQ609" s="25"/>
      <c r="FR609" s="25"/>
      <c r="FS609" s="25"/>
      <c r="FT609" s="25"/>
      <c r="FU609" s="25"/>
      <c r="FV609" s="25"/>
      <c r="FW609" s="25"/>
      <c r="FX609" s="25"/>
      <c r="FY609" s="25"/>
      <c r="FZ609" s="25"/>
      <c r="GA609" s="25"/>
      <c r="GB609" s="25"/>
      <c r="GC609" s="25"/>
      <c r="GD609" s="25"/>
      <c r="GE609" s="25"/>
      <c r="GF609" s="25"/>
      <c r="GG609" s="25"/>
      <c r="GH609" s="25"/>
      <c r="GI609" s="25"/>
      <c r="GJ609" s="25"/>
      <c r="GK609" s="25"/>
      <c r="GL609" s="25"/>
      <c r="GM609" s="25"/>
      <c r="GN609" s="25"/>
      <c r="GO609" s="25"/>
      <c r="GP609" s="25"/>
      <c r="GQ609" s="25"/>
      <c r="GR609" s="25"/>
      <c r="GS609" s="25"/>
    </row>
    <row r="610">
      <c r="BD610" s="25"/>
      <c r="BE610" s="25"/>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c r="CC610" s="25"/>
      <c r="CD610" s="25"/>
      <c r="CE610" s="25"/>
      <c r="CF610" s="25"/>
      <c r="CG610" s="25"/>
      <c r="CH610" s="25"/>
      <c r="CI610" s="25"/>
      <c r="CJ610" s="25"/>
      <c r="CK610" s="25"/>
      <c r="CL610" s="25"/>
      <c r="CM610" s="25"/>
      <c r="CN610" s="25"/>
      <c r="CO610" s="25"/>
      <c r="CP610" s="25"/>
      <c r="CQ610" s="25"/>
      <c r="CR610" s="25"/>
      <c r="CS610" s="25"/>
      <c r="CT610" s="25"/>
      <c r="CU610" s="25"/>
      <c r="CV610" s="25"/>
      <c r="CW610" s="25"/>
      <c r="CX610" s="25"/>
      <c r="CY610" s="25"/>
      <c r="EW610" s="25"/>
      <c r="EX610" s="25"/>
      <c r="EY610" s="25"/>
      <c r="EZ610" s="25"/>
      <c r="FA610" s="25"/>
      <c r="FB610" s="25"/>
      <c r="FC610" s="25"/>
      <c r="FD610" s="25"/>
      <c r="FE610" s="25"/>
      <c r="FF610" s="25"/>
      <c r="FG610" s="25"/>
      <c r="FH610" s="25"/>
      <c r="FI610" s="25"/>
      <c r="FJ610" s="25"/>
      <c r="FK610" s="25"/>
      <c r="FL610" s="25"/>
      <c r="FM610" s="25"/>
      <c r="FN610" s="25"/>
      <c r="FO610" s="25"/>
      <c r="FP610" s="25"/>
      <c r="FQ610" s="25"/>
      <c r="FR610" s="25"/>
      <c r="FS610" s="25"/>
      <c r="FT610" s="25"/>
      <c r="FU610" s="25"/>
      <c r="FV610" s="25"/>
      <c r="FW610" s="25"/>
      <c r="FX610" s="25"/>
      <c r="FY610" s="25"/>
      <c r="FZ610" s="25"/>
      <c r="GA610" s="25"/>
      <c r="GB610" s="25"/>
      <c r="GC610" s="25"/>
      <c r="GD610" s="25"/>
      <c r="GE610" s="25"/>
      <c r="GF610" s="25"/>
      <c r="GG610" s="25"/>
      <c r="GH610" s="25"/>
      <c r="GI610" s="25"/>
      <c r="GJ610" s="25"/>
      <c r="GK610" s="25"/>
      <c r="GL610" s="25"/>
      <c r="GM610" s="25"/>
      <c r="GN610" s="25"/>
      <c r="GO610" s="25"/>
      <c r="GP610" s="25"/>
      <c r="GQ610" s="25"/>
      <c r="GR610" s="25"/>
      <c r="GS610" s="25"/>
    </row>
    <row r="611">
      <c r="BD611" s="25"/>
      <c r="BE611" s="25"/>
      <c r="BF611" s="25"/>
      <c r="BG611" s="25"/>
      <c r="BH611" s="25"/>
      <c r="BI611" s="25"/>
      <c r="BJ611" s="25"/>
      <c r="BK611" s="25"/>
      <c r="BL611" s="25"/>
      <c r="BM611" s="25"/>
      <c r="BN611" s="25"/>
      <c r="BO611" s="25"/>
      <c r="BP611" s="25"/>
      <c r="BQ611" s="25"/>
      <c r="BR611" s="25"/>
      <c r="BS611" s="25"/>
      <c r="BT611" s="25"/>
      <c r="BU611" s="25"/>
      <c r="BV611" s="25"/>
      <c r="BW611" s="25"/>
      <c r="BX611" s="25"/>
      <c r="BY611" s="25"/>
      <c r="BZ611" s="25"/>
      <c r="CA611" s="25"/>
      <c r="CB611" s="25"/>
      <c r="CC611" s="25"/>
      <c r="CD611" s="25"/>
      <c r="CE611" s="25"/>
      <c r="CF611" s="25"/>
      <c r="CG611" s="25"/>
      <c r="CH611" s="25"/>
      <c r="CI611" s="25"/>
      <c r="CJ611" s="25"/>
      <c r="CK611" s="25"/>
      <c r="CL611" s="25"/>
      <c r="CM611" s="25"/>
      <c r="CN611" s="25"/>
      <c r="CO611" s="25"/>
      <c r="CP611" s="25"/>
      <c r="CQ611" s="25"/>
      <c r="CR611" s="25"/>
      <c r="CS611" s="25"/>
      <c r="CT611" s="25"/>
      <c r="CU611" s="25"/>
      <c r="CV611" s="25"/>
      <c r="CW611" s="25"/>
      <c r="CX611" s="25"/>
      <c r="CY611" s="25"/>
      <c r="EW611" s="25"/>
      <c r="EX611" s="25"/>
      <c r="EY611" s="25"/>
      <c r="EZ611" s="25"/>
      <c r="FA611" s="25"/>
      <c r="FB611" s="25"/>
      <c r="FC611" s="25"/>
      <c r="FD611" s="25"/>
      <c r="FE611" s="25"/>
      <c r="FF611" s="25"/>
      <c r="FG611" s="25"/>
      <c r="FH611" s="25"/>
      <c r="FI611" s="25"/>
      <c r="FJ611" s="25"/>
      <c r="FK611" s="25"/>
      <c r="FL611" s="25"/>
      <c r="FM611" s="25"/>
      <c r="FN611" s="25"/>
      <c r="FO611" s="25"/>
      <c r="FP611" s="25"/>
      <c r="FQ611" s="25"/>
      <c r="FR611" s="25"/>
      <c r="FS611" s="25"/>
      <c r="FT611" s="25"/>
      <c r="FU611" s="25"/>
      <c r="FV611" s="25"/>
      <c r="FW611" s="25"/>
      <c r="FX611" s="25"/>
      <c r="FY611" s="25"/>
      <c r="FZ611" s="25"/>
      <c r="GA611" s="25"/>
      <c r="GB611" s="25"/>
      <c r="GC611" s="25"/>
      <c r="GD611" s="25"/>
      <c r="GE611" s="25"/>
      <c r="GF611" s="25"/>
      <c r="GG611" s="25"/>
      <c r="GH611" s="25"/>
      <c r="GI611" s="25"/>
      <c r="GJ611" s="25"/>
      <c r="GK611" s="25"/>
      <c r="GL611" s="25"/>
      <c r="GM611" s="25"/>
      <c r="GN611" s="25"/>
      <c r="GO611" s="25"/>
      <c r="GP611" s="25"/>
      <c r="GQ611" s="25"/>
      <c r="GR611" s="25"/>
      <c r="GS611" s="25"/>
    </row>
    <row r="612">
      <c r="BD612" s="25"/>
      <c r="BE612" s="25"/>
      <c r="BF612" s="25"/>
      <c r="BG612" s="25"/>
      <c r="BH612" s="25"/>
      <c r="BI612" s="25"/>
      <c r="BJ612" s="25"/>
      <c r="BK612" s="25"/>
      <c r="BL612" s="25"/>
      <c r="BM612" s="25"/>
      <c r="BN612" s="25"/>
      <c r="BO612" s="25"/>
      <c r="BP612" s="25"/>
      <c r="BQ612" s="25"/>
      <c r="BR612" s="25"/>
      <c r="BS612" s="25"/>
      <c r="BT612" s="25"/>
      <c r="BU612" s="25"/>
      <c r="BV612" s="25"/>
      <c r="BW612" s="25"/>
      <c r="BX612" s="25"/>
      <c r="BY612" s="25"/>
      <c r="BZ612" s="25"/>
      <c r="CA612" s="25"/>
      <c r="CB612" s="25"/>
      <c r="CC612" s="25"/>
      <c r="CD612" s="25"/>
      <c r="CE612" s="25"/>
      <c r="CF612" s="25"/>
      <c r="CG612" s="25"/>
      <c r="CH612" s="25"/>
      <c r="CI612" s="25"/>
      <c r="CJ612" s="25"/>
      <c r="CK612" s="25"/>
      <c r="CL612" s="25"/>
      <c r="CM612" s="25"/>
      <c r="CN612" s="25"/>
      <c r="CO612" s="25"/>
      <c r="CP612" s="25"/>
      <c r="CQ612" s="25"/>
      <c r="CR612" s="25"/>
      <c r="CS612" s="25"/>
      <c r="CT612" s="25"/>
      <c r="CU612" s="25"/>
      <c r="CV612" s="25"/>
      <c r="CW612" s="25"/>
      <c r="CX612" s="25"/>
      <c r="CY612" s="25"/>
      <c r="EW612" s="25"/>
      <c r="EX612" s="25"/>
      <c r="EY612" s="25"/>
      <c r="EZ612" s="25"/>
      <c r="FA612" s="25"/>
      <c r="FB612" s="25"/>
      <c r="FC612" s="25"/>
      <c r="FD612" s="25"/>
      <c r="FE612" s="25"/>
      <c r="FF612" s="25"/>
      <c r="FG612" s="25"/>
      <c r="FH612" s="25"/>
      <c r="FI612" s="25"/>
      <c r="FJ612" s="25"/>
      <c r="FK612" s="25"/>
      <c r="FL612" s="25"/>
      <c r="FM612" s="25"/>
      <c r="FN612" s="25"/>
      <c r="FO612" s="25"/>
      <c r="FP612" s="25"/>
      <c r="FQ612" s="25"/>
      <c r="FR612" s="25"/>
      <c r="FS612" s="25"/>
      <c r="FT612" s="25"/>
      <c r="FU612" s="25"/>
      <c r="FV612" s="25"/>
      <c r="FW612" s="25"/>
      <c r="FX612" s="25"/>
      <c r="FY612" s="25"/>
      <c r="FZ612" s="25"/>
      <c r="GA612" s="25"/>
      <c r="GB612" s="25"/>
      <c r="GC612" s="25"/>
      <c r="GD612" s="25"/>
      <c r="GE612" s="25"/>
      <c r="GF612" s="25"/>
      <c r="GG612" s="25"/>
      <c r="GH612" s="25"/>
      <c r="GI612" s="25"/>
      <c r="GJ612" s="25"/>
      <c r="GK612" s="25"/>
      <c r="GL612" s="25"/>
      <c r="GM612" s="25"/>
      <c r="GN612" s="25"/>
      <c r="GO612" s="25"/>
      <c r="GP612" s="25"/>
      <c r="GQ612" s="25"/>
      <c r="GR612" s="25"/>
      <c r="GS612" s="25"/>
    </row>
    <row r="613">
      <c r="BD613" s="25"/>
      <c r="BE613" s="25"/>
      <c r="BF613" s="25"/>
      <c r="BG613" s="25"/>
      <c r="BH613" s="25"/>
      <c r="BI613" s="25"/>
      <c r="BJ613" s="25"/>
      <c r="BK613" s="25"/>
      <c r="BL613" s="25"/>
      <c r="BM613" s="25"/>
      <c r="BN613" s="25"/>
      <c r="BO613" s="25"/>
      <c r="BP613" s="25"/>
      <c r="BQ613" s="25"/>
      <c r="BR613" s="25"/>
      <c r="BS613" s="25"/>
      <c r="BT613" s="25"/>
      <c r="BU613" s="25"/>
      <c r="BV613" s="25"/>
      <c r="BW613" s="25"/>
      <c r="BX613" s="25"/>
      <c r="BY613" s="25"/>
      <c r="BZ613" s="25"/>
      <c r="CA613" s="25"/>
      <c r="CB613" s="25"/>
      <c r="CC613" s="25"/>
      <c r="CD613" s="25"/>
      <c r="CE613" s="25"/>
      <c r="CF613" s="25"/>
      <c r="CG613" s="25"/>
      <c r="CH613" s="25"/>
      <c r="CI613" s="25"/>
      <c r="CJ613" s="25"/>
      <c r="CK613" s="25"/>
      <c r="CL613" s="25"/>
      <c r="CM613" s="25"/>
      <c r="CN613" s="25"/>
      <c r="CO613" s="25"/>
      <c r="CP613" s="25"/>
      <c r="CQ613" s="25"/>
      <c r="CR613" s="25"/>
      <c r="CS613" s="25"/>
      <c r="CT613" s="25"/>
      <c r="CU613" s="25"/>
      <c r="CV613" s="25"/>
      <c r="CW613" s="25"/>
      <c r="CX613" s="25"/>
      <c r="CY613" s="25"/>
      <c r="EW613" s="25"/>
      <c r="EX613" s="25"/>
      <c r="EY613" s="25"/>
      <c r="EZ613" s="25"/>
      <c r="FA613" s="25"/>
      <c r="FB613" s="25"/>
      <c r="FC613" s="25"/>
      <c r="FD613" s="25"/>
      <c r="FE613" s="25"/>
      <c r="FF613" s="25"/>
      <c r="FG613" s="25"/>
      <c r="FH613" s="25"/>
      <c r="FI613" s="25"/>
      <c r="FJ613" s="25"/>
      <c r="FK613" s="25"/>
      <c r="FL613" s="25"/>
      <c r="FM613" s="25"/>
      <c r="FN613" s="25"/>
      <c r="FO613" s="25"/>
      <c r="FP613" s="25"/>
      <c r="FQ613" s="25"/>
      <c r="FR613" s="25"/>
      <c r="FS613" s="25"/>
      <c r="FT613" s="25"/>
      <c r="FU613" s="25"/>
      <c r="FV613" s="25"/>
      <c r="FW613" s="25"/>
      <c r="FX613" s="25"/>
      <c r="FY613" s="25"/>
      <c r="FZ613" s="25"/>
      <c r="GA613" s="25"/>
      <c r="GB613" s="25"/>
      <c r="GC613" s="25"/>
      <c r="GD613" s="25"/>
      <c r="GE613" s="25"/>
      <c r="GF613" s="25"/>
      <c r="GG613" s="25"/>
      <c r="GH613" s="25"/>
      <c r="GI613" s="25"/>
      <c r="GJ613" s="25"/>
      <c r="GK613" s="25"/>
      <c r="GL613" s="25"/>
      <c r="GM613" s="25"/>
      <c r="GN613" s="25"/>
      <c r="GO613" s="25"/>
      <c r="GP613" s="25"/>
      <c r="GQ613" s="25"/>
      <c r="GR613" s="25"/>
      <c r="GS613" s="25"/>
    </row>
    <row r="614">
      <c r="BD614" s="25"/>
      <c r="BE614" s="25"/>
      <c r="BF614" s="25"/>
      <c r="BG614" s="25"/>
      <c r="BH614" s="25"/>
      <c r="BI614" s="25"/>
      <c r="BJ614" s="25"/>
      <c r="BK614" s="25"/>
      <c r="BL614" s="25"/>
      <c r="BM614" s="25"/>
      <c r="BN614" s="25"/>
      <c r="BO614" s="25"/>
      <c r="BP614" s="25"/>
      <c r="BQ614" s="25"/>
      <c r="BR614" s="25"/>
      <c r="BS614" s="25"/>
      <c r="BT614" s="25"/>
      <c r="BU614" s="25"/>
      <c r="BV614" s="25"/>
      <c r="BW614" s="25"/>
      <c r="BX614" s="25"/>
      <c r="BY614" s="25"/>
      <c r="BZ614" s="25"/>
      <c r="CA614" s="25"/>
      <c r="CB614" s="25"/>
      <c r="CC614" s="25"/>
      <c r="CD614" s="25"/>
      <c r="CE614" s="25"/>
      <c r="CF614" s="25"/>
      <c r="CG614" s="25"/>
      <c r="CH614" s="25"/>
      <c r="CI614" s="25"/>
      <c r="CJ614" s="25"/>
      <c r="CK614" s="25"/>
      <c r="CL614" s="25"/>
      <c r="CM614" s="25"/>
      <c r="CN614" s="25"/>
      <c r="CO614" s="25"/>
      <c r="CP614" s="25"/>
      <c r="CQ614" s="25"/>
      <c r="CR614" s="25"/>
      <c r="CS614" s="25"/>
      <c r="CT614" s="25"/>
      <c r="CU614" s="25"/>
      <c r="CV614" s="25"/>
      <c r="CW614" s="25"/>
      <c r="CX614" s="25"/>
      <c r="CY614" s="25"/>
      <c r="EW614" s="25"/>
      <c r="EX614" s="25"/>
      <c r="EY614" s="25"/>
      <c r="EZ614" s="25"/>
      <c r="FA614" s="25"/>
      <c r="FB614" s="25"/>
      <c r="FC614" s="25"/>
      <c r="FD614" s="25"/>
      <c r="FE614" s="25"/>
      <c r="FF614" s="25"/>
      <c r="FG614" s="25"/>
      <c r="FH614" s="25"/>
      <c r="FI614" s="25"/>
      <c r="FJ614" s="25"/>
      <c r="FK614" s="25"/>
      <c r="FL614" s="25"/>
      <c r="FM614" s="25"/>
      <c r="FN614" s="25"/>
      <c r="FO614" s="25"/>
      <c r="FP614" s="25"/>
      <c r="FQ614" s="25"/>
      <c r="FR614" s="25"/>
      <c r="FS614" s="25"/>
      <c r="FT614" s="25"/>
      <c r="FU614" s="25"/>
      <c r="FV614" s="25"/>
      <c r="FW614" s="25"/>
      <c r="FX614" s="25"/>
      <c r="FY614" s="25"/>
      <c r="FZ614" s="25"/>
      <c r="GA614" s="25"/>
      <c r="GB614" s="25"/>
      <c r="GC614" s="25"/>
      <c r="GD614" s="25"/>
      <c r="GE614" s="25"/>
      <c r="GF614" s="25"/>
      <c r="GG614" s="25"/>
      <c r="GH614" s="25"/>
      <c r="GI614" s="25"/>
      <c r="GJ614" s="25"/>
      <c r="GK614" s="25"/>
      <c r="GL614" s="25"/>
      <c r="GM614" s="25"/>
      <c r="GN614" s="25"/>
      <c r="GO614" s="25"/>
      <c r="GP614" s="25"/>
      <c r="GQ614" s="25"/>
      <c r="GR614" s="25"/>
      <c r="GS614" s="25"/>
    </row>
    <row r="615">
      <c r="BD615" s="25"/>
      <c r="BE615" s="25"/>
      <c r="BF615" s="25"/>
      <c r="BG615" s="25"/>
      <c r="BH615" s="25"/>
      <c r="BI615" s="25"/>
      <c r="BJ615" s="25"/>
      <c r="BK615" s="25"/>
      <c r="BL615" s="25"/>
      <c r="BM615" s="25"/>
      <c r="BN615" s="25"/>
      <c r="BO615" s="25"/>
      <c r="BP615" s="25"/>
      <c r="BQ615" s="25"/>
      <c r="BR615" s="25"/>
      <c r="BS615" s="25"/>
      <c r="BT615" s="25"/>
      <c r="BU615" s="25"/>
      <c r="BV615" s="25"/>
      <c r="BW615" s="25"/>
      <c r="BX615" s="25"/>
      <c r="BY615" s="25"/>
      <c r="BZ615" s="25"/>
      <c r="CA615" s="25"/>
      <c r="CB615" s="25"/>
      <c r="CC615" s="25"/>
      <c r="CD615" s="25"/>
      <c r="CE615" s="25"/>
      <c r="CF615" s="25"/>
      <c r="CG615" s="25"/>
      <c r="CH615" s="25"/>
      <c r="CI615" s="25"/>
      <c r="CJ615" s="25"/>
      <c r="CK615" s="25"/>
      <c r="CL615" s="25"/>
      <c r="CM615" s="25"/>
      <c r="CN615" s="25"/>
      <c r="CO615" s="25"/>
      <c r="CP615" s="25"/>
      <c r="CQ615" s="25"/>
      <c r="CR615" s="25"/>
      <c r="CS615" s="25"/>
      <c r="CT615" s="25"/>
      <c r="CU615" s="25"/>
      <c r="CV615" s="25"/>
      <c r="CW615" s="25"/>
      <c r="CX615" s="25"/>
      <c r="CY615" s="25"/>
      <c r="EW615" s="25"/>
      <c r="EX615" s="25"/>
      <c r="EY615" s="25"/>
      <c r="EZ615" s="25"/>
      <c r="FA615" s="25"/>
      <c r="FB615" s="25"/>
      <c r="FC615" s="25"/>
      <c r="FD615" s="25"/>
      <c r="FE615" s="25"/>
      <c r="FF615" s="25"/>
      <c r="FG615" s="25"/>
      <c r="FH615" s="25"/>
      <c r="FI615" s="25"/>
      <c r="FJ615" s="25"/>
      <c r="FK615" s="25"/>
      <c r="FL615" s="25"/>
      <c r="FM615" s="25"/>
      <c r="FN615" s="25"/>
      <c r="FO615" s="25"/>
      <c r="FP615" s="25"/>
      <c r="FQ615" s="25"/>
      <c r="FR615" s="25"/>
      <c r="FS615" s="25"/>
      <c r="FT615" s="25"/>
      <c r="FU615" s="25"/>
      <c r="FV615" s="25"/>
      <c r="FW615" s="25"/>
      <c r="FX615" s="25"/>
      <c r="FY615" s="25"/>
      <c r="FZ615" s="25"/>
      <c r="GA615" s="25"/>
      <c r="GB615" s="25"/>
      <c r="GC615" s="25"/>
      <c r="GD615" s="25"/>
      <c r="GE615" s="25"/>
      <c r="GF615" s="25"/>
      <c r="GG615" s="25"/>
      <c r="GH615" s="25"/>
      <c r="GI615" s="25"/>
      <c r="GJ615" s="25"/>
      <c r="GK615" s="25"/>
      <c r="GL615" s="25"/>
      <c r="GM615" s="25"/>
      <c r="GN615" s="25"/>
      <c r="GO615" s="25"/>
      <c r="GP615" s="25"/>
      <c r="GQ615" s="25"/>
      <c r="GR615" s="25"/>
      <c r="GS615" s="25"/>
    </row>
    <row r="616">
      <c r="BD616" s="25"/>
      <c r="BE616" s="25"/>
      <c r="BF616" s="25"/>
      <c r="BG616" s="25"/>
      <c r="BH616" s="25"/>
      <c r="BI616" s="25"/>
      <c r="BJ616" s="25"/>
      <c r="BK616" s="25"/>
      <c r="BL616" s="25"/>
      <c r="BM616" s="25"/>
      <c r="BN616" s="25"/>
      <c r="BO616" s="25"/>
      <c r="BP616" s="25"/>
      <c r="BQ616" s="25"/>
      <c r="BR616" s="25"/>
      <c r="BS616" s="25"/>
      <c r="BT616" s="25"/>
      <c r="BU616" s="25"/>
      <c r="BV616" s="25"/>
      <c r="BW616" s="25"/>
      <c r="BX616" s="25"/>
      <c r="BY616" s="25"/>
      <c r="BZ616" s="25"/>
      <c r="CA616" s="25"/>
      <c r="CB616" s="25"/>
      <c r="CC616" s="25"/>
      <c r="CD616" s="25"/>
      <c r="CE616" s="25"/>
      <c r="CF616" s="25"/>
      <c r="CG616" s="25"/>
      <c r="CH616" s="25"/>
      <c r="CI616" s="25"/>
      <c r="CJ616" s="25"/>
      <c r="CK616" s="25"/>
      <c r="CL616" s="25"/>
      <c r="CM616" s="25"/>
      <c r="CN616" s="25"/>
      <c r="CO616" s="25"/>
      <c r="CP616" s="25"/>
      <c r="CQ616" s="25"/>
      <c r="CR616" s="25"/>
      <c r="CS616" s="25"/>
      <c r="CT616" s="25"/>
      <c r="CU616" s="25"/>
      <c r="CV616" s="25"/>
      <c r="CW616" s="25"/>
      <c r="CX616" s="25"/>
      <c r="CY616" s="25"/>
      <c r="EW616" s="25"/>
      <c r="EX616" s="25"/>
      <c r="EY616" s="25"/>
      <c r="EZ616" s="25"/>
      <c r="FA616" s="25"/>
      <c r="FB616" s="25"/>
      <c r="FC616" s="25"/>
      <c r="FD616" s="25"/>
      <c r="FE616" s="25"/>
      <c r="FF616" s="25"/>
      <c r="FG616" s="25"/>
      <c r="FH616" s="25"/>
      <c r="FI616" s="25"/>
      <c r="FJ616" s="25"/>
      <c r="FK616" s="25"/>
      <c r="FL616" s="25"/>
      <c r="FM616" s="25"/>
      <c r="FN616" s="25"/>
      <c r="FO616" s="25"/>
      <c r="FP616" s="25"/>
      <c r="FQ616" s="25"/>
      <c r="FR616" s="25"/>
      <c r="FS616" s="25"/>
      <c r="FT616" s="25"/>
      <c r="FU616" s="25"/>
      <c r="FV616" s="25"/>
      <c r="FW616" s="25"/>
      <c r="FX616" s="25"/>
      <c r="FY616" s="25"/>
      <c r="FZ616" s="25"/>
      <c r="GA616" s="25"/>
      <c r="GB616" s="25"/>
      <c r="GC616" s="25"/>
      <c r="GD616" s="25"/>
      <c r="GE616" s="25"/>
      <c r="GF616" s="25"/>
      <c r="GG616" s="25"/>
      <c r="GH616" s="25"/>
      <c r="GI616" s="25"/>
      <c r="GJ616" s="25"/>
      <c r="GK616" s="25"/>
      <c r="GL616" s="25"/>
      <c r="GM616" s="25"/>
      <c r="GN616" s="25"/>
      <c r="GO616" s="25"/>
      <c r="GP616" s="25"/>
      <c r="GQ616" s="25"/>
      <c r="GR616" s="25"/>
      <c r="GS616" s="25"/>
    </row>
    <row r="617">
      <c r="BD617" s="25"/>
      <c r="BE617" s="25"/>
      <c r="BF617" s="25"/>
      <c r="BG617" s="25"/>
      <c r="BH617" s="25"/>
      <c r="BI617" s="25"/>
      <c r="BJ617" s="25"/>
      <c r="BK617" s="25"/>
      <c r="BL617" s="25"/>
      <c r="BM617" s="25"/>
      <c r="BN617" s="25"/>
      <c r="BO617" s="25"/>
      <c r="BP617" s="25"/>
      <c r="BQ617" s="25"/>
      <c r="BR617" s="25"/>
      <c r="BS617" s="25"/>
      <c r="BT617" s="25"/>
      <c r="BU617" s="25"/>
      <c r="BV617" s="25"/>
      <c r="BW617" s="25"/>
      <c r="BX617" s="25"/>
      <c r="BY617" s="25"/>
      <c r="BZ617" s="25"/>
      <c r="CA617" s="25"/>
      <c r="CB617" s="25"/>
      <c r="CC617" s="25"/>
      <c r="CD617" s="25"/>
      <c r="CE617" s="25"/>
      <c r="CF617" s="25"/>
      <c r="CG617" s="25"/>
      <c r="CH617" s="25"/>
      <c r="CI617" s="25"/>
      <c r="CJ617" s="25"/>
      <c r="CK617" s="25"/>
      <c r="CL617" s="25"/>
      <c r="CM617" s="25"/>
      <c r="CN617" s="25"/>
      <c r="CO617" s="25"/>
      <c r="CP617" s="25"/>
      <c r="CQ617" s="25"/>
      <c r="CR617" s="25"/>
      <c r="CS617" s="25"/>
      <c r="CT617" s="25"/>
      <c r="CU617" s="25"/>
      <c r="CV617" s="25"/>
      <c r="CW617" s="25"/>
      <c r="CX617" s="25"/>
      <c r="CY617" s="25"/>
      <c r="EW617" s="25"/>
      <c r="EX617" s="25"/>
      <c r="EY617" s="25"/>
      <c r="EZ617" s="25"/>
      <c r="FA617" s="25"/>
      <c r="FB617" s="25"/>
      <c r="FC617" s="25"/>
      <c r="FD617" s="25"/>
      <c r="FE617" s="25"/>
      <c r="FF617" s="25"/>
      <c r="FG617" s="25"/>
      <c r="FH617" s="25"/>
      <c r="FI617" s="25"/>
      <c r="FJ617" s="25"/>
      <c r="FK617" s="25"/>
      <c r="FL617" s="25"/>
      <c r="FM617" s="25"/>
      <c r="FN617" s="25"/>
      <c r="FO617" s="25"/>
      <c r="FP617" s="25"/>
      <c r="FQ617" s="25"/>
      <c r="FR617" s="25"/>
      <c r="FS617" s="25"/>
      <c r="FT617" s="25"/>
      <c r="FU617" s="25"/>
      <c r="FV617" s="25"/>
      <c r="FW617" s="25"/>
      <c r="FX617" s="25"/>
      <c r="FY617" s="25"/>
      <c r="FZ617" s="25"/>
      <c r="GA617" s="25"/>
      <c r="GB617" s="25"/>
      <c r="GC617" s="25"/>
      <c r="GD617" s="25"/>
      <c r="GE617" s="25"/>
      <c r="GF617" s="25"/>
      <c r="GG617" s="25"/>
      <c r="GH617" s="25"/>
      <c r="GI617" s="25"/>
      <c r="GJ617" s="25"/>
      <c r="GK617" s="25"/>
      <c r="GL617" s="25"/>
      <c r="GM617" s="25"/>
      <c r="GN617" s="25"/>
      <c r="GO617" s="25"/>
      <c r="GP617" s="25"/>
      <c r="GQ617" s="25"/>
      <c r="GR617" s="25"/>
      <c r="GS617" s="25"/>
    </row>
    <row r="618">
      <c r="BD618" s="25"/>
      <c r="BE618" s="25"/>
      <c r="BF618" s="25"/>
      <c r="BG618" s="25"/>
      <c r="BH618" s="25"/>
      <c r="BI618" s="25"/>
      <c r="BJ618" s="25"/>
      <c r="BK618" s="25"/>
      <c r="BL618" s="25"/>
      <c r="BM618" s="25"/>
      <c r="BN618" s="25"/>
      <c r="BO618" s="25"/>
      <c r="BP618" s="25"/>
      <c r="BQ618" s="25"/>
      <c r="BR618" s="25"/>
      <c r="BS618" s="25"/>
      <c r="BT618" s="25"/>
      <c r="BU618" s="25"/>
      <c r="BV618" s="25"/>
      <c r="BW618" s="25"/>
      <c r="BX618" s="25"/>
      <c r="BY618" s="25"/>
      <c r="BZ618" s="25"/>
      <c r="CA618" s="25"/>
      <c r="CB618" s="25"/>
      <c r="CC618" s="25"/>
      <c r="CD618" s="25"/>
      <c r="CE618" s="25"/>
      <c r="CF618" s="25"/>
      <c r="CG618" s="25"/>
      <c r="CH618" s="25"/>
      <c r="CI618" s="25"/>
      <c r="CJ618" s="25"/>
      <c r="CK618" s="25"/>
      <c r="CL618" s="25"/>
      <c r="CM618" s="25"/>
      <c r="CN618" s="25"/>
      <c r="CO618" s="25"/>
      <c r="CP618" s="25"/>
      <c r="CQ618" s="25"/>
      <c r="CR618" s="25"/>
      <c r="CS618" s="25"/>
      <c r="CT618" s="25"/>
      <c r="CU618" s="25"/>
      <c r="CV618" s="25"/>
      <c r="CW618" s="25"/>
      <c r="CX618" s="25"/>
      <c r="CY618" s="25"/>
      <c r="EW618" s="25"/>
      <c r="EX618" s="25"/>
      <c r="EY618" s="25"/>
      <c r="EZ618" s="25"/>
      <c r="FA618" s="25"/>
      <c r="FB618" s="25"/>
      <c r="FC618" s="25"/>
      <c r="FD618" s="25"/>
      <c r="FE618" s="25"/>
      <c r="FF618" s="25"/>
      <c r="FG618" s="25"/>
      <c r="FH618" s="25"/>
      <c r="FI618" s="25"/>
      <c r="FJ618" s="25"/>
      <c r="FK618" s="25"/>
      <c r="FL618" s="25"/>
      <c r="FM618" s="25"/>
      <c r="FN618" s="25"/>
      <c r="FO618" s="25"/>
      <c r="FP618" s="25"/>
      <c r="FQ618" s="25"/>
      <c r="FR618" s="25"/>
      <c r="FS618" s="25"/>
      <c r="FT618" s="25"/>
      <c r="FU618" s="25"/>
      <c r="FV618" s="25"/>
      <c r="FW618" s="25"/>
      <c r="FX618" s="25"/>
      <c r="FY618" s="25"/>
      <c r="FZ618" s="25"/>
      <c r="GA618" s="25"/>
      <c r="GB618" s="25"/>
      <c r="GC618" s="25"/>
      <c r="GD618" s="25"/>
      <c r="GE618" s="25"/>
      <c r="GF618" s="25"/>
      <c r="GG618" s="25"/>
      <c r="GH618" s="25"/>
      <c r="GI618" s="25"/>
      <c r="GJ618" s="25"/>
      <c r="GK618" s="25"/>
      <c r="GL618" s="25"/>
      <c r="GM618" s="25"/>
      <c r="GN618" s="25"/>
      <c r="GO618" s="25"/>
      <c r="GP618" s="25"/>
      <c r="GQ618" s="25"/>
      <c r="GR618" s="25"/>
      <c r="GS618" s="25"/>
    </row>
    <row r="619">
      <c r="BD619" s="25"/>
      <c r="BE619" s="25"/>
      <c r="BF619" s="25"/>
      <c r="BG619" s="25"/>
      <c r="BH619" s="25"/>
      <c r="BI619" s="25"/>
      <c r="BJ619" s="25"/>
      <c r="BK619" s="25"/>
      <c r="BL619" s="25"/>
      <c r="BM619" s="25"/>
      <c r="BN619" s="25"/>
      <c r="BO619" s="25"/>
      <c r="BP619" s="25"/>
      <c r="BQ619" s="25"/>
      <c r="BR619" s="25"/>
      <c r="BS619" s="25"/>
      <c r="BT619" s="25"/>
      <c r="BU619" s="25"/>
      <c r="BV619" s="25"/>
      <c r="BW619" s="25"/>
      <c r="BX619" s="25"/>
      <c r="BY619" s="25"/>
      <c r="BZ619" s="25"/>
      <c r="CA619" s="25"/>
      <c r="CB619" s="25"/>
      <c r="CC619" s="25"/>
      <c r="CD619" s="25"/>
      <c r="CE619" s="25"/>
      <c r="CF619" s="25"/>
      <c r="CG619" s="25"/>
      <c r="CH619" s="25"/>
      <c r="CI619" s="25"/>
      <c r="CJ619" s="25"/>
      <c r="CK619" s="25"/>
      <c r="CL619" s="25"/>
      <c r="CM619" s="25"/>
      <c r="CN619" s="25"/>
      <c r="CO619" s="25"/>
      <c r="CP619" s="25"/>
      <c r="CQ619" s="25"/>
      <c r="CR619" s="25"/>
      <c r="CS619" s="25"/>
      <c r="CT619" s="25"/>
      <c r="CU619" s="25"/>
      <c r="CV619" s="25"/>
      <c r="CW619" s="25"/>
      <c r="CX619" s="25"/>
      <c r="CY619" s="25"/>
      <c r="EW619" s="25"/>
      <c r="EX619" s="25"/>
      <c r="EY619" s="25"/>
      <c r="EZ619" s="25"/>
      <c r="FA619" s="25"/>
      <c r="FB619" s="25"/>
      <c r="FC619" s="25"/>
      <c r="FD619" s="25"/>
      <c r="FE619" s="25"/>
      <c r="FF619" s="25"/>
      <c r="FG619" s="25"/>
      <c r="FH619" s="25"/>
      <c r="FI619" s="25"/>
      <c r="FJ619" s="25"/>
      <c r="FK619" s="25"/>
      <c r="FL619" s="25"/>
      <c r="FM619" s="25"/>
      <c r="FN619" s="25"/>
      <c r="FO619" s="25"/>
      <c r="FP619" s="25"/>
      <c r="FQ619" s="25"/>
      <c r="FR619" s="25"/>
      <c r="FS619" s="25"/>
      <c r="FT619" s="25"/>
      <c r="FU619" s="25"/>
      <c r="FV619" s="25"/>
      <c r="FW619" s="25"/>
      <c r="FX619" s="25"/>
      <c r="FY619" s="25"/>
      <c r="FZ619" s="25"/>
      <c r="GA619" s="25"/>
      <c r="GB619" s="25"/>
      <c r="GC619" s="25"/>
      <c r="GD619" s="25"/>
      <c r="GE619" s="25"/>
      <c r="GF619" s="25"/>
      <c r="GG619" s="25"/>
      <c r="GH619" s="25"/>
      <c r="GI619" s="25"/>
      <c r="GJ619" s="25"/>
      <c r="GK619" s="25"/>
      <c r="GL619" s="25"/>
      <c r="GM619" s="25"/>
      <c r="GN619" s="25"/>
      <c r="GO619" s="25"/>
      <c r="GP619" s="25"/>
      <c r="GQ619" s="25"/>
      <c r="GR619" s="25"/>
      <c r="GS619" s="25"/>
    </row>
    <row r="620">
      <c r="BD620" s="25"/>
      <c r="BE620" s="25"/>
      <c r="BF620" s="25"/>
      <c r="BG620" s="25"/>
      <c r="BH620" s="25"/>
      <c r="BI620" s="25"/>
      <c r="BJ620" s="25"/>
      <c r="BK620" s="25"/>
      <c r="BL620" s="25"/>
      <c r="BM620" s="25"/>
      <c r="BN620" s="25"/>
      <c r="BO620" s="25"/>
      <c r="BP620" s="25"/>
      <c r="BQ620" s="25"/>
      <c r="BR620" s="25"/>
      <c r="BS620" s="25"/>
      <c r="BT620" s="25"/>
      <c r="BU620" s="25"/>
      <c r="BV620" s="25"/>
      <c r="BW620" s="25"/>
      <c r="BX620" s="25"/>
      <c r="BY620" s="25"/>
      <c r="BZ620" s="25"/>
      <c r="CA620" s="25"/>
      <c r="CB620" s="25"/>
      <c r="CC620" s="25"/>
      <c r="CD620" s="25"/>
      <c r="CE620" s="25"/>
      <c r="CF620" s="25"/>
      <c r="CG620" s="25"/>
      <c r="CH620" s="25"/>
      <c r="CI620" s="25"/>
      <c r="CJ620" s="25"/>
      <c r="CK620" s="25"/>
      <c r="CL620" s="25"/>
      <c r="CM620" s="25"/>
      <c r="CN620" s="25"/>
      <c r="CO620" s="25"/>
      <c r="CP620" s="25"/>
      <c r="CQ620" s="25"/>
      <c r="CR620" s="25"/>
      <c r="CS620" s="25"/>
      <c r="CT620" s="25"/>
      <c r="CU620" s="25"/>
      <c r="CV620" s="25"/>
      <c r="CW620" s="25"/>
      <c r="CX620" s="25"/>
      <c r="CY620" s="25"/>
      <c r="EW620" s="25"/>
      <c r="EX620" s="25"/>
      <c r="EY620" s="25"/>
      <c r="EZ620" s="25"/>
      <c r="FA620" s="25"/>
      <c r="FB620" s="25"/>
      <c r="FC620" s="25"/>
      <c r="FD620" s="25"/>
      <c r="FE620" s="25"/>
      <c r="FF620" s="25"/>
      <c r="FG620" s="25"/>
      <c r="FH620" s="25"/>
      <c r="FI620" s="25"/>
      <c r="FJ620" s="25"/>
      <c r="FK620" s="25"/>
      <c r="FL620" s="25"/>
      <c r="FM620" s="25"/>
      <c r="FN620" s="25"/>
      <c r="FO620" s="25"/>
      <c r="FP620" s="25"/>
      <c r="FQ620" s="25"/>
      <c r="FR620" s="25"/>
      <c r="FS620" s="25"/>
      <c r="FT620" s="25"/>
      <c r="FU620" s="25"/>
      <c r="FV620" s="25"/>
      <c r="FW620" s="25"/>
      <c r="FX620" s="25"/>
      <c r="FY620" s="25"/>
      <c r="FZ620" s="25"/>
      <c r="GA620" s="25"/>
      <c r="GB620" s="25"/>
      <c r="GC620" s="25"/>
      <c r="GD620" s="25"/>
      <c r="GE620" s="25"/>
      <c r="GF620" s="25"/>
      <c r="GG620" s="25"/>
      <c r="GH620" s="25"/>
      <c r="GI620" s="25"/>
      <c r="GJ620" s="25"/>
      <c r="GK620" s="25"/>
      <c r="GL620" s="25"/>
      <c r="GM620" s="25"/>
      <c r="GN620" s="25"/>
      <c r="GO620" s="25"/>
      <c r="GP620" s="25"/>
      <c r="GQ620" s="25"/>
      <c r="GR620" s="25"/>
      <c r="GS620" s="25"/>
    </row>
    <row r="621">
      <c r="BD621" s="25"/>
      <c r="BE621" s="25"/>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EW621" s="25"/>
      <c r="EX621" s="25"/>
      <c r="EY621" s="25"/>
      <c r="EZ621" s="25"/>
      <c r="FA621" s="25"/>
      <c r="FB621" s="25"/>
      <c r="FC621" s="25"/>
      <c r="FD621" s="25"/>
      <c r="FE621" s="25"/>
      <c r="FF621" s="25"/>
      <c r="FG621" s="25"/>
      <c r="FH621" s="25"/>
      <c r="FI621" s="25"/>
      <c r="FJ621" s="25"/>
      <c r="FK621" s="25"/>
      <c r="FL621" s="25"/>
      <c r="FM621" s="25"/>
      <c r="FN621" s="25"/>
      <c r="FO621" s="25"/>
      <c r="FP621" s="25"/>
      <c r="FQ621" s="25"/>
      <c r="FR621" s="25"/>
      <c r="FS621" s="25"/>
      <c r="FT621" s="25"/>
      <c r="FU621" s="25"/>
      <c r="FV621" s="25"/>
      <c r="FW621" s="25"/>
      <c r="FX621" s="25"/>
      <c r="FY621" s="25"/>
      <c r="FZ621" s="25"/>
      <c r="GA621" s="25"/>
      <c r="GB621" s="25"/>
      <c r="GC621" s="25"/>
      <c r="GD621" s="25"/>
      <c r="GE621" s="25"/>
      <c r="GF621" s="25"/>
      <c r="GG621" s="25"/>
      <c r="GH621" s="25"/>
      <c r="GI621" s="25"/>
      <c r="GJ621" s="25"/>
      <c r="GK621" s="25"/>
      <c r="GL621" s="25"/>
      <c r="GM621" s="25"/>
      <c r="GN621" s="25"/>
      <c r="GO621" s="25"/>
      <c r="GP621" s="25"/>
      <c r="GQ621" s="25"/>
      <c r="GR621" s="25"/>
      <c r="GS621" s="25"/>
    </row>
    <row r="622">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EW622" s="25"/>
      <c r="EX622" s="25"/>
      <c r="EY622" s="25"/>
      <c r="EZ622" s="25"/>
      <c r="FA622" s="25"/>
      <c r="FB622" s="25"/>
      <c r="FC622" s="25"/>
      <c r="FD622" s="25"/>
      <c r="FE622" s="25"/>
      <c r="FF622" s="25"/>
      <c r="FG622" s="25"/>
      <c r="FH622" s="25"/>
      <c r="FI622" s="25"/>
      <c r="FJ622" s="25"/>
      <c r="FK622" s="25"/>
      <c r="FL622" s="25"/>
      <c r="FM622" s="25"/>
      <c r="FN622" s="25"/>
      <c r="FO622" s="25"/>
      <c r="FP622" s="25"/>
      <c r="FQ622" s="25"/>
      <c r="FR622" s="25"/>
      <c r="FS622" s="25"/>
      <c r="FT622" s="25"/>
      <c r="FU622" s="25"/>
      <c r="FV622" s="25"/>
      <c r="FW622" s="25"/>
      <c r="FX622" s="25"/>
      <c r="FY622" s="25"/>
      <c r="FZ622" s="25"/>
      <c r="GA622" s="25"/>
      <c r="GB622" s="25"/>
      <c r="GC622" s="25"/>
      <c r="GD622" s="25"/>
      <c r="GE622" s="25"/>
      <c r="GF622" s="25"/>
      <c r="GG622" s="25"/>
      <c r="GH622" s="25"/>
      <c r="GI622" s="25"/>
      <c r="GJ622" s="25"/>
      <c r="GK622" s="25"/>
      <c r="GL622" s="25"/>
      <c r="GM622" s="25"/>
      <c r="GN622" s="25"/>
      <c r="GO622" s="25"/>
      <c r="GP622" s="25"/>
      <c r="GQ622" s="25"/>
      <c r="GR622" s="25"/>
      <c r="GS622" s="25"/>
    </row>
    <row r="623">
      <c r="BD623" s="25"/>
      <c r="BE623" s="25"/>
      <c r="BF623" s="25"/>
      <c r="BG623" s="25"/>
      <c r="BH623" s="25"/>
      <c r="BI623" s="25"/>
      <c r="BJ623" s="25"/>
      <c r="BK623" s="25"/>
      <c r="BL623" s="25"/>
      <c r="BM623" s="25"/>
      <c r="BN623" s="25"/>
      <c r="BO623" s="25"/>
      <c r="BP623" s="25"/>
      <c r="BQ623" s="25"/>
      <c r="BR623" s="25"/>
      <c r="BS623" s="25"/>
      <c r="BT623" s="25"/>
      <c r="BU623" s="25"/>
      <c r="BV623" s="25"/>
      <c r="BW623" s="25"/>
      <c r="BX623" s="25"/>
      <c r="BY623" s="25"/>
      <c r="BZ623" s="25"/>
      <c r="CA623" s="25"/>
      <c r="CB623" s="25"/>
      <c r="CC623" s="25"/>
      <c r="CD623" s="25"/>
      <c r="CE623" s="25"/>
      <c r="CF623" s="25"/>
      <c r="CG623" s="25"/>
      <c r="CH623" s="25"/>
      <c r="CI623" s="25"/>
      <c r="CJ623" s="25"/>
      <c r="CK623" s="25"/>
      <c r="CL623" s="25"/>
      <c r="CM623" s="25"/>
      <c r="CN623" s="25"/>
      <c r="CO623" s="25"/>
      <c r="CP623" s="25"/>
      <c r="CQ623" s="25"/>
      <c r="CR623" s="25"/>
      <c r="CS623" s="25"/>
      <c r="CT623" s="25"/>
      <c r="CU623" s="25"/>
      <c r="CV623" s="25"/>
      <c r="CW623" s="25"/>
      <c r="CX623" s="25"/>
      <c r="CY623" s="25"/>
      <c r="EW623" s="25"/>
      <c r="EX623" s="25"/>
      <c r="EY623" s="25"/>
      <c r="EZ623" s="25"/>
      <c r="FA623" s="25"/>
      <c r="FB623" s="25"/>
      <c r="FC623" s="25"/>
      <c r="FD623" s="25"/>
      <c r="FE623" s="25"/>
      <c r="FF623" s="25"/>
      <c r="FG623" s="25"/>
      <c r="FH623" s="25"/>
      <c r="FI623" s="25"/>
      <c r="FJ623" s="25"/>
      <c r="FK623" s="25"/>
      <c r="FL623" s="25"/>
      <c r="FM623" s="25"/>
      <c r="FN623" s="25"/>
      <c r="FO623" s="25"/>
      <c r="FP623" s="25"/>
      <c r="FQ623" s="25"/>
      <c r="FR623" s="25"/>
      <c r="FS623" s="25"/>
      <c r="FT623" s="25"/>
      <c r="FU623" s="25"/>
      <c r="FV623" s="25"/>
      <c r="FW623" s="25"/>
      <c r="FX623" s="25"/>
      <c r="FY623" s="25"/>
      <c r="FZ623" s="25"/>
      <c r="GA623" s="25"/>
      <c r="GB623" s="25"/>
      <c r="GC623" s="25"/>
      <c r="GD623" s="25"/>
      <c r="GE623" s="25"/>
      <c r="GF623" s="25"/>
      <c r="GG623" s="25"/>
      <c r="GH623" s="25"/>
      <c r="GI623" s="25"/>
      <c r="GJ623" s="25"/>
      <c r="GK623" s="25"/>
      <c r="GL623" s="25"/>
      <c r="GM623" s="25"/>
      <c r="GN623" s="25"/>
      <c r="GO623" s="25"/>
      <c r="GP623" s="25"/>
      <c r="GQ623" s="25"/>
      <c r="GR623" s="25"/>
      <c r="GS623" s="25"/>
    </row>
    <row r="624">
      <c r="BD624" s="25"/>
      <c r="BE624" s="25"/>
      <c r="BF624" s="25"/>
      <c r="BG624" s="25"/>
      <c r="BH624" s="25"/>
      <c r="BI624" s="25"/>
      <c r="BJ624" s="25"/>
      <c r="BK624" s="25"/>
      <c r="BL624" s="25"/>
      <c r="BM624" s="25"/>
      <c r="BN624" s="25"/>
      <c r="BO624" s="25"/>
      <c r="BP624" s="25"/>
      <c r="BQ624" s="25"/>
      <c r="BR624" s="25"/>
      <c r="BS624" s="25"/>
      <c r="BT624" s="25"/>
      <c r="BU624" s="25"/>
      <c r="BV624" s="25"/>
      <c r="BW624" s="25"/>
      <c r="BX624" s="25"/>
      <c r="BY624" s="25"/>
      <c r="BZ624" s="25"/>
      <c r="CA624" s="25"/>
      <c r="CB624" s="25"/>
      <c r="CC624" s="25"/>
      <c r="CD624" s="25"/>
      <c r="CE624" s="25"/>
      <c r="CF624" s="25"/>
      <c r="CG624" s="25"/>
      <c r="CH624" s="25"/>
      <c r="CI624" s="25"/>
      <c r="CJ624" s="25"/>
      <c r="CK624" s="25"/>
      <c r="CL624" s="25"/>
      <c r="CM624" s="25"/>
      <c r="CN624" s="25"/>
      <c r="CO624" s="25"/>
      <c r="CP624" s="25"/>
      <c r="CQ624" s="25"/>
      <c r="CR624" s="25"/>
      <c r="CS624" s="25"/>
      <c r="CT624" s="25"/>
      <c r="CU624" s="25"/>
      <c r="CV624" s="25"/>
      <c r="CW624" s="25"/>
      <c r="CX624" s="25"/>
      <c r="CY624" s="25"/>
      <c r="EW624" s="25"/>
      <c r="EX624" s="25"/>
      <c r="EY624" s="25"/>
      <c r="EZ624" s="25"/>
      <c r="FA624" s="25"/>
      <c r="FB624" s="25"/>
      <c r="FC624" s="25"/>
      <c r="FD624" s="25"/>
      <c r="FE624" s="25"/>
      <c r="FF624" s="25"/>
      <c r="FG624" s="25"/>
      <c r="FH624" s="25"/>
      <c r="FI624" s="25"/>
      <c r="FJ624" s="25"/>
      <c r="FK624" s="25"/>
      <c r="FL624" s="25"/>
      <c r="FM624" s="25"/>
      <c r="FN624" s="25"/>
      <c r="FO624" s="25"/>
      <c r="FP624" s="25"/>
      <c r="FQ624" s="25"/>
      <c r="FR624" s="25"/>
      <c r="FS624" s="25"/>
      <c r="FT624" s="25"/>
      <c r="FU624" s="25"/>
      <c r="FV624" s="25"/>
      <c r="FW624" s="25"/>
      <c r="FX624" s="25"/>
      <c r="FY624" s="25"/>
      <c r="FZ624" s="25"/>
      <c r="GA624" s="25"/>
      <c r="GB624" s="25"/>
      <c r="GC624" s="25"/>
      <c r="GD624" s="25"/>
      <c r="GE624" s="25"/>
      <c r="GF624" s="25"/>
      <c r="GG624" s="25"/>
      <c r="GH624" s="25"/>
      <c r="GI624" s="25"/>
      <c r="GJ624" s="25"/>
      <c r="GK624" s="25"/>
      <c r="GL624" s="25"/>
      <c r="GM624" s="25"/>
      <c r="GN624" s="25"/>
      <c r="GO624" s="25"/>
      <c r="GP624" s="25"/>
      <c r="GQ624" s="25"/>
      <c r="GR624" s="25"/>
      <c r="GS624" s="25"/>
    </row>
    <row r="625">
      <c r="BD625" s="25"/>
      <c r="BE625" s="25"/>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c r="CC625" s="25"/>
      <c r="CD625" s="25"/>
      <c r="CE625" s="25"/>
      <c r="CF625" s="25"/>
      <c r="CG625" s="25"/>
      <c r="CH625" s="25"/>
      <c r="CI625" s="25"/>
      <c r="CJ625" s="25"/>
      <c r="CK625" s="25"/>
      <c r="CL625" s="25"/>
      <c r="CM625" s="25"/>
      <c r="CN625" s="25"/>
      <c r="CO625" s="25"/>
      <c r="CP625" s="25"/>
      <c r="CQ625" s="25"/>
      <c r="CR625" s="25"/>
      <c r="CS625" s="25"/>
      <c r="CT625" s="25"/>
      <c r="CU625" s="25"/>
      <c r="CV625" s="25"/>
      <c r="CW625" s="25"/>
      <c r="CX625" s="25"/>
      <c r="CY625" s="25"/>
      <c r="EW625" s="25"/>
      <c r="EX625" s="25"/>
      <c r="EY625" s="25"/>
      <c r="EZ625" s="25"/>
      <c r="FA625" s="25"/>
      <c r="FB625" s="25"/>
      <c r="FC625" s="25"/>
      <c r="FD625" s="25"/>
      <c r="FE625" s="25"/>
      <c r="FF625" s="25"/>
      <c r="FG625" s="25"/>
      <c r="FH625" s="25"/>
      <c r="FI625" s="25"/>
      <c r="FJ625" s="25"/>
      <c r="FK625" s="25"/>
      <c r="FL625" s="25"/>
      <c r="FM625" s="25"/>
      <c r="FN625" s="25"/>
      <c r="FO625" s="25"/>
      <c r="FP625" s="25"/>
      <c r="FQ625" s="25"/>
      <c r="FR625" s="25"/>
      <c r="FS625" s="25"/>
      <c r="FT625" s="25"/>
      <c r="FU625" s="25"/>
      <c r="FV625" s="25"/>
      <c r="FW625" s="25"/>
      <c r="FX625" s="25"/>
      <c r="FY625" s="25"/>
      <c r="FZ625" s="25"/>
      <c r="GA625" s="25"/>
      <c r="GB625" s="25"/>
      <c r="GC625" s="25"/>
      <c r="GD625" s="25"/>
      <c r="GE625" s="25"/>
      <c r="GF625" s="25"/>
      <c r="GG625" s="25"/>
      <c r="GH625" s="25"/>
      <c r="GI625" s="25"/>
      <c r="GJ625" s="25"/>
      <c r="GK625" s="25"/>
      <c r="GL625" s="25"/>
      <c r="GM625" s="25"/>
      <c r="GN625" s="25"/>
      <c r="GO625" s="25"/>
      <c r="GP625" s="25"/>
      <c r="GQ625" s="25"/>
      <c r="GR625" s="25"/>
      <c r="GS625" s="25"/>
    </row>
    <row r="626">
      <c r="BD626" s="25"/>
      <c r="BE626" s="25"/>
      <c r="BF626" s="25"/>
      <c r="BG626" s="25"/>
      <c r="BH626" s="25"/>
      <c r="BI626" s="25"/>
      <c r="BJ626" s="25"/>
      <c r="BK626" s="25"/>
      <c r="BL626" s="25"/>
      <c r="BM626" s="25"/>
      <c r="BN626" s="25"/>
      <c r="BO626" s="25"/>
      <c r="BP626" s="25"/>
      <c r="BQ626" s="25"/>
      <c r="BR626" s="25"/>
      <c r="BS626" s="25"/>
      <c r="BT626" s="25"/>
      <c r="BU626" s="25"/>
      <c r="BV626" s="25"/>
      <c r="BW626" s="25"/>
      <c r="BX626" s="25"/>
      <c r="BY626" s="25"/>
      <c r="BZ626" s="25"/>
      <c r="CA626" s="25"/>
      <c r="CB626" s="25"/>
      <c r="CC626" s="25"/>
      <c r="CD626" s="25"/>
      <c r="CE626" s="25"/>
      <c r="CF626" s="25"/>
      <c r="CG626" s="25"/>
      <c r="CH626" s="25"/>
      <c r="CI626" s="25"/>
      <c r="CJ626" s="25"/>
      <c r="CK626" s="25"/>
      <c r="CL626" s="25"/>
      <c r="CM626" s="25"/>
      <c r="CN626" s="25"/>
      <c r="CO626" s="25"/>
      <c r="CP626" s="25"/>
      <c r="CQ626" s="25"/>
      <c r="CR626" s="25"/>
      <c r="CS626" s="25"/>
      <c r="CT626" s="25"/>
      <c r="CU626" s="25"/>
      <c r="CV626" s="25"/>
      <c r="CW626" s="25"/>
      <c r="CX626" s="25"/>
      <c r="CY626" s="25"/>
      <c r="EW626" s="25"/>
      <c r="EX626" s="25"/>
      <c r="EY626" s="25"/>
      <c r="EZ626" s="25"/>
      <c r="FA626" s="25"/>
      <c r="FB626" s="25"/>
      <c r="FC626" s="25"/>
      <c r="FD626" s="25"/>
      <c r="FE626" s="25"/>
      <c r="FF626" s="25"/>
      <c r="FG626" s="25"/>
      <c r="FH626" s="25"/>
      <c r="FI626" s="25"/>
      <c r="FJ626" s="25"/>
      <c r="FK626" s="25"/>
      <c r="FL626" s="25"/>
      <c r="FM626" s="25"/>
      <c r="FN626" s="25"/>
      <c r="FO626" s="25"/>
      <c r="FP626" s="25"/>
      <c r="FQ626" s="25"/>
      <c r="FR626" s="25"/>
      <c r="FS626" s="25"/>
      <c r="FT626" s="25"/>
      <c r="FU626" s="25"/>
      <c r="FV626" s="25"/>
      <c r="FW626" s="25"/>
      <c r="FX626" s="25"/>
      <c r="FY626" s="25"/>
      <c r="FZ626" s="25"/>
      <c r="GA626" s="25"/>
      <c r="GB626" s="25"/>
      <c r="GC626" s="25"/>
      <c r="GD626" s="25"/>
      <c r="GE626" s="25"/>
      <c r="GF626" s="25"/>
      <c r="GG626" s="25"/>
      <c r="GH626" s="25"/>
      <c r="GI626" s="25"/>
      <c r="GJ626" s="25"/>
      <c r="GK626" s="25"/>
      <c r="GL626" s="25"/>
      <c r="GM626" s="25"/>
      <c r="GN626" s="25"/>
      <c r="GO626" s="25"/>
      <c r="GP626" s="25"/>
      <c r="GQ626" s="25"/>
      <c r="GR626" s="25"/>
      <c r="GS626" s="25"/>
    </row>
    <row r="627">
      <c r="BD627" s="25"/>
      <c r="BE627" s="25"/>
      <c r="BF627" s="25"/>
      <c r="BG627" s="25"/>
      <c r="BH627" s="25"/>
      <c r="BI627" s="25"/>
      <c r="BJ627" s="25"/>
      <c r="BK627" s="25"/>
      <c r="BL627" s="25"/>
      <c r="BM627" s="25"/>
      <c r="BN627" s="25"/>
      <c r="BO627" s="25"/>
      <c r="BP627" s="25"/>
      <c r="BQ627" s="25"/>
      <c r="BR627" s="25"/>
      <c r="BS627" s="25"/>
      <c r="BT627" s="25"/>
      <c r="BU627" s="25"/>
      <c r="BV627" s="25"/>
      <c r="BW627" s="25"/>
      <c r="BX627" s="25"/>
      <c r="BY627" s="25"/>
      <c r="BZ627" s="25"/>
      <c r="CA627" s="25"/>
      <c r="CB627" s="25"/>
      <c r="CC627" s="25"/>
      <c r="CD627" s="25"/>
      <c r="CE627" s="25"/>
      <c r="CF627" s="25"/>
      <c r="CG627" s="25"/>
      <c r="CH627" s="25"/>
      <c r="CI627" s="25"/>
      <c r="CJ627" s="25"/>
      <c r="CK627" s="25"/>
      <c r="CL627" s="25"/>
      <c r="CM627" s="25"/>
      <c r="CN627" s="25"/>
      <c r="CO627" s="25"/>
      <c r="CP627" s="25"/>
      <c r="CQ627" s="25"/>
      <c r="CR627" s="25"/>
      <c r="CS627" s="25"/>
      <c r="CT627" s="25"/>
      <c r="CU627" s="25"/>
      <c r="CV627" s="25"/>
      <c r="CW627" s="25"/>
      <c r="CX627" s="25"/>
      <c r="CY627" s="25"/>
      <c r="EW627" s="25"/>
      <c r="EX627" s="25"/>
      <c r="EY627" s="25"/>
      <c r="EZ627" s="25"/>
      <c r="FA627" s="25"/>
      <c r="FB627" s="25"/>
      <c r="FC627" s="25"/>
      <c r="FD627" s="25"/>
      <c r="FE627" s="25"/>
      <c r="FF627" s="25"/>
      <c r="FG627" s="25"/>
      <c r="FH627" s="25"/>
      <c r="FI627" s="25"/>
      <c r="FJ627" s="25"/>
      <c r="FK627" s="25"/>
      <c r="FL627" s="25"/>
      <c r="FM627" s="25"/>
      <c r="FN627" s="25"/>
      <c r="FO627" s="25"/>
      <c r="FP627" s="25"/>
      <c r="FQ627" s="25"/>
      <c r="FR627" s="25"/>
      <c r="FS627" s="25"/>
      <c r="FT627" s="25"/>
      <c r="FU627" s="25"/>
      <c r="FV627" s="25"/>
      <c r="FW627" s="25"/>
      <c r="FX627" s="25"/>
      <c r="FY627" s="25"/>
      <c r="FZ627" s="25"/>
      <c r="GA627" s="25"/>
      <c r="GB627" s="25"/>
      <c r="GC627" s="25"/>
      <c r="GD627" s="25"/>
      <c r="GE627" s="25"/>
      <c r="GF627" s="25"/>
      <c r="GG627" s="25"/>
      <c r="GH627" s="25"/>
      <c r="GI627" s="25"/>
      <c r="GJ627" s="25"/>
      <c r="GK627" s="25"/>
      <c r="GL627" s="25"/>
      <c r="GM627" s="25"/>
      <c r="GN627" s="25"/>
      <c r="GO627" s="25"/>
      <c r="GP627" s="25"/>
      <c r="GQ627" s="25"/>
      <c r="GR627" s="25"/>
      <c r="GS627" s="25"/>
    </row>
    <row r="628">
      <c r="BD628" s="25"/>
      <c r="BE628" s="25"/>
      <c r="BF628" s="25"/>
      <c r="BG628" s="25"/>
      <c r="BH628" s="25"/>
      <c r="BI628" s="25"/>
      <c r="BJ628" s="25"/>
      <c r="BK628" s="25"/>
      <c r="BL628" s="25"/>
      <c r="BM628" s="25"/>
      <c r="BN628" s="25"/>
      <c r="BO628" s="25"/>
      <c r="BP628" s="25"/>
      <c r="BQ628" s="25"/>
      <c r="BR628" s="25"/>
      <c r="BS628" s="25"/>
      <c r="BT628" s="25"/>
      <c r="BU628" s="25"/>
      <c r="BV628" s="25"/>
      <c r="BW628" s="25"/>
      <c r="BX628" s="25"/>
      <c r="BY628" s="25"/>
      <c r="BZ628" s="25"/>
      <c r="CA628" s="25"/>
      <c r="CB628" s="25"/>
      <c r="CC628" s="25"/>
      <c r="CD628" s="25"/>
      <c r="CE628" s="25"/>
      <c r="CF628" s="25"/>
      <c r="CG628" s="25"/>
      <c r="CH628" s="25"/>
      <c r="CI628" s="25"/>
      <c r="CJ628" s="25"/>
      <c r="CK628" s="25"/>
      <c r="CL628" s="25"/>
      <c r="CM628" s="25"/>
      <c r="CN628" s="25"/>
      <c r="CO628" s="25"/>
      <c r="CP628" s="25"/>
      <c r="CQ628" s="25"/>
      <c r="CR628" s="25"/>
      <c r="CS628" s="25"/>
      <c r="CT628" s="25"/>
      <c r="CU628" s="25"/>
      <c r="CV628" s="25"/>
      <c r="CW628" s="25"/>
      <c r="CX628" s="25"/>
      <c r="CY628" s="25"/>
      <c r="EW628" s="25"/>
      <c r="EX628" s="25"/>
      <c r="EY628" s="25"/>
      <c r="EZ628" s="25"/>
      <c r="FA628" s="25"/>
      <c r="FB628" s="25"/>
      <c r="FC628" s="25"/>
      <c r="FD628" s="25"/>
      <c r="FE628" s="25"/>
      <c r="FF628" s="25"/>
      <c r="FG628" s="25"/>
      <c r="FH628" s="25"/>
      <c r="FI628" s="25"/>
      <c r="FJ628" s="25"/>
      <c r="FK628" s="25"/>
      <c r="FL628" s="25"/>
      <c r="FM628" s="25"/>
      <c r="FN628" s="25"/>
      <c r="FO628" s="25"/>
      <c r="FP628" s="25"/>
      <c r="FQ628" s="25"/>
      <c r="FR628" s="25"/>
      <c r="FS628" s="25"/>
      <c r="FT628" s="25"/>
      <c r="FU628" s="25"/>
      <c r="FV628" s="25"/>
      <c r="FW628" s="25"/>
      <c r="FX628" s="25"/>
      <c r="FY628" s="25"/>
      <c r="FZ628" s="25"/>
      <c r="GA628" s="25"/>
      <c r="GB628" s="25"/>
      <c r="GC628" s="25"/>
      <c r="GD628" s="25"/>
      <c r="GE628" s="25"/>
      <c r="GF628" s="25"/>
      <c r="GG628" s="25"/>
      <c r="GH628" s="25"/>
      <c r="GI628" s="25"/>
      <c r="GJ628" s="25"/>
      <c r="GK628" s="25"/>
      <c r="GL628" s="25"/>
      <c r="GM628" s="25"/>
      <c r="GN628" s="25"/>
      <c r="GO628" s="25"/>
      <c r="GP628" s="25"/>
      <c r="GQ628" s="25"/>
      <c r="GR628" s="25"/>
      <c r="GS628" s="25"/>
    </row>
    <row r="629">
      <c r="BD629" s="25"/>
      <c r="BE629" s="25"/>
      <c r="BF629" s="25"/>
      <c r="BG629" s="25"/>
      <c r="BH629" s="25"/>
      <c r="BI629" s="25"/>
      <c r="BJ629" s="25"/>
      <c r="BK629" s="25"/>
      <c r="BL629" s="25"/>
      <c r="BM629" s="25"/>
      <c r="BN629" s="25"/>
      <c r="BO629" s="25"/>
      <c r="BP629" s="25"/>
      <c r="BQ629" s="25"/>
      <c r="BR629" s="25"/>
      <c r="BS629" s="25"/>
      <c r="BT629" s="25"/>
      <c r="BU629" s="25"/>
      <c r="BV629" s="25"/>
      <c r="BW629" s="25"/>
      <c r="BX629" s="25"/>
      <c r="BY629" s="25"/>
      <c r="BZ629" s="25"/>
      <c r="CA629" s="25"/>
      <c r="CB629" s="25"/>
      <c r="CC629" s="25"/>
      <c r="CD629" s="25"/>
      <c r="CE629" s="25"/>
      <c r="CF629" s="25"/>
      <c r="CG629" s="25"/>
      <c r="CH629" s="25"/>
      <c r="CI629" s="25"/>
      <c r="CJ629" s="25"/>
      <c r="CK629" s="25"/>
      <c r="CL629" s="25"/>
      <c r="CM629" s="25"/>
      <c r="CN629" s="25"/>
      <c r="CO629" s="25"/>
      <c r="CP629" s="25"/>
      <c r="CQ629" s="25"/>
      <c r="CR629" s="25"/>
      <c r="CS629" s="25"/>
      <c r="CT629" s="25"/>
      <c r="CU629" s="25"/>
      <c r="CV629" s="25"/>
      <c r="CW629" s="25"/>
      <c r="CX629" s="25"/>
      <c r="CY629" s="25"/>
      <c r="EW629" s="25"/>
      <c r="EX629" s="25"/>
      <c r="EY629" s="25"/>
      <c r="EZ629" s="25"/>
      <c r="FA629" s="25"/>
      <c r="FB629" s="25"/>
      <c r="FC629" s="25"/>
      <c r="FD629" s="25"/>
      <c r="FE629" s="25"/>
      <c r="FF629" s="25"/>
      <c r="FG629" s="25"/>
      <c r="FH629" s="25"/>
      <c r="FI629" s="25"/>
      <c r="FJ629" s="25"/>
      <c r="FK629" s="25"/>
      <c r="FL629" s="25"/>
      <c r="FM629" s="25"/>
      <c r="FN629" s="25"/>
      <c r="FO629" s="25"/>
      <c r="FP629" s="25"/>
      <c r="FQ629" s="25"/>
      <c r="FR629" s="25"/>
      <c r="FS629" s="25"/>
      <c r="FT629" s="25"/>
      <c r="FU629" s="25"/>
      <c r="FV629" s="25"/>
      <c r="FW629" s="25"/>
      <c r="FX629" s="25"/>
      <c r="FY629" s="25"/>
      <c r="FZ629" s="25"/>
      <c r="GA629" s="25"/>
      <c r="GB629" s="25"/>
      <c r="GC629" s="25"/>
      <c r="GD629" s="25"/>
      <c r="GE629" s="25"/>
      <c r="GF629" s="25"/>
      <c r="GG629" s="25"/>
      <c r="GH629" s="25"/>
      <c r="GI629" s="25"/>
      <c r="GJ629" s="25"/>
      <c r="GK629" s="25"/>
      <c r="GL629" s="25"/>
      <c r="GM629" s="25"/>
      <c r="GN629" s="25"/>
      <c r="GO629" s="25"/>
      <c r="GP629" s="25"/>
      <c r="GQ629" s="25"/>
      <c r="GR629" s="25"/>
      <c r="GS629" s="25"/>
    </row>
    <row r="630">
      <c r="BD630" s="25"/>
      <c r="BE630" s="25"/>
      <c r="BF630" s="25"/>
      <c r="BG630" s="25"/>
      <c r="BH630" s="25"/>
      <c r="BI630" s="25"/>
      <c r="BJ630" s="25"/>
      <c r="BK630" s="25"/>
      <c r="BL630" s="25"/>
      <c r="BM630" s="25"/>
      <c r="BN630" s="25"/>
      <c r="BO630" s="25"/>
      <c r="BP630" s="25"/>
      <c r="BQ630" s="25"/>
      <c r="BR630" s="25"/>
      <c r="BS630" s="25"/>
      <c r="BT630" s="25"/>
      <c r="BU630" s="25"/>
      <c r="BV630" s="25"/>
      <c r="BW630" s="25"/>
      <c r="BX630" s="25"/>
      <c r="BY630" s="25"/>
      <c r="BZ630" s="25"/>
      <c r="CA630" s="25"/>
      <c r="CB630" s="25"/>
      <c r="CC630" s="25"/>
      <c r="CD630" s="25"/>
      <c r="CE630" s="25"/>
      <c r="CF630" s="25"/>
      <c r="CG630" s="25"/>
      <c r="CH630" s="25"/>
      <c r="CI630" s="25"/>
      <c r="CJ630" s="25"/>
      <c r="CK630" s="25"/>
      <c r="CL630" s="25"/>
      <c r="CM630" s="25"/>
      <c r="CN630" s="25"/>
      <c r="CO630" s="25"/>
      <c r="CP630" s="25"/>
      <c r="CQ630" s="25"/>
      <c r="CR630" s="25"/>
      <c r="CS630" s="25"/>
      <c r="CT630" s="25"/>
      <c r="CU630" s="25"/>
      <c r="CV630" s="25"/>
      <c r="CW630" s="25"/>
      <c r="CX630" s="25"/>
      <c r="CY630" s="25"/>
      <c r="EW630" s="25"/>
      <c r="EX630" s="25"/>
      <c r="EY630" s="25"/>
      <c r="EZ630" s="25"/>
      <c r="FA630" s="25"/>
      <c r="FB630" s="25"/>
      <c r="FC630" s="25"/>
      <c r="FD630" s="25"/>
      <c r="FE630" s="25"/>
      <c r="FF630" s="25"/>
      <c r="FG630" s="25"/>
      <c r="FH630" s="25"/>
      <c r="FI630" s="25"/>
      <c r="FJ630" s="25"/>
      <c r="FK630" s="25"/>
      <c r="FL630" s="25"/>
      <c r="FM630" s="25"/>
      <c r="FN630" s="25"/>
      <c r="FO630" s="25"/>
      <c r="FP630" s="25"/>
      <c r="FQ630" s="25"/>
      <c r="FR630" s="25"/>
      <c r="FS630" s="25"/>
      <c r="FT630" s="25"/>
      <c r="FU630" s="25"/>
      <c r="FV630" s="25"/>
      <c r="FW630" s="25"/>
      <c r="FX630" s="25"/>
      <c r="FY630" s="25"/>
      <c r="FZ630" s="25"/>
      <c r="GA630" s="25"/>
      <c r="GB630" s="25"/>
      <c r="GC630" s="25"/>
      <c r="GD630" s="25"/>
      <c r="GE630" s="25"/>
      <c r="GF630" s="25"/>
      <c r="GG630" s="25"/>
      <c r="GH630" s="25"/>
      <c r="GI630" s="25"/>
      <c r="GJ630" s="25"/>
      <c r="GK630" s="25"/>
      <c r="GL630" s="25"/>
      <c r="GM630" s="25"/>
      <c r="GN630" s="25"/>
      <c r="GO630" s="25"/>
      <c r="GP630" s="25"/>
      <c r="GQ630" s="25"/>
      <c r="GR630" s="25"/>
      <c r="GS630" s="25"/>
    </row>
    <row r="631">
      <c r="BD631" s="25"/>
      <c r="BE631" s="25"/>
      <c r="BF631" s="25"/>
      <c r="BG631" s="25"/>
      <c r="BH631" s="25"/>
      <c r="BI631" s="25"/>
      <c r="BJ631" s="25"/>
      <c r="BK631" s="25"/>
      <c r="BL631" s="25"/>
      <c r="BM631" s="25"/>
      <c r="BN631" s="25"/>
      <c r="BO631" s="25"/>
      <c r="BP631" s="25"/>
      <c r="BQ631" s="25"/>
      <c r="BR631" s="25"/>
      <c r="BS631" s="25"/>
      <c r="BT631" s="25"/>
      <c r="BU631" s="25"/>
      <c r="BV631" s="25"/>
      <c r="BW631" s="25"/>
      <c r="BX631" s="25"/>
      <c r="BY631" s="25"/>
      <c r="BZ631" s="25"/>
      <c r="CA631" s="25"/>
      <c r="CB631" s="25"/>
      <c r="CC631" s="25"/>
      <c r="CD631" s="25"/>
      <c r="CE631" s="25"/>
      <c r="CF631" s="25"/>
      <c r="CG631" s="25"/>
      <c r="CH631" s="25"/>
      <c r="CI631" s="25"/>
      <c r="CJ631" s="25"/>
      <c r="CK631" s="25"/>
      <c r="CL631" s="25"/>
      <c r="CM631" s="25"/>
      <c r="CN631" s="25"/>
      <c r="CO631" s="25"/>
      <c r="CP631" s="25"/>
      <c r="CQ631" s="25"/>
      <c r="CR631" s="25"/>
      <c r="CS631" s="25"/>
      <c r="CT631" s="25"/>
      <c r="CU631" s="25"/>
      <c r="CV631" s="25"/>
      <c r="CW631" s="25"/>
      <c r="CX631" s="25"/>
      <c r="CY631" s="25"/>
      <c r="EW631" s="25"/>
      <c r="EX631" s="25"/>
      <c r="EY631" s="25"/>
      <c r="EZ631" s="25"/>
      <c r="FA631" s="25"/>
      <c r="FB631" s="25"/>
      <c r="FC631" s="25"/>
      <c r="FD631" s="25"/>
      <c r="FE631" s="25"/>
      <c r="FF631" s="25"/>
      <c r="FG631" s="25"/>
      <c r="FH631" s="25"/>
      <c r="FI631" s="25"/>
      <c r="FJ631" s="25"/>
      <c r="FK631" s="25"/>
      <c r="FL631" s="25"/>
      <c r="FM631" s="25"/>
      <c r="FN631" s="25"/>
      <c r="FO631" s="25"/>
      <c r="FP631" s="25"/>
      <c r="FQ631" s="25"/>
      <c r="FR631" s="25"/>
      <c r="FS631" s="25"/>
      <c r="FT631" s="25"/>
      <c r="FU631" s="25"/>
      <c r="FV631" s="25"/>
      <c r="FW631" s="25"/>
      <c r="FX631" s="25"/>
      <c r="FY631" s="25"/>
      <c r="FZ631" s="25"/>
      <c r="GA631" s="25"/>
      <c r="GB631" s="25"/>
      <c r="GC631" s="25"/>
      <c r="GD631" s="25"/>
      <c r="GE631" s="25"/>
      <c r="GF631" s="25"/>
      <c r="GG631" s="25"/>
      <c r="GH631" s="25"/>
      <c r="GI631" s="25"/>
      <c r="GJ631" s="25"/>
      <c r="GK631" s="25"/>
      <c r="GL631" s="25"/>
      <c r="GM631" s="25"/>
      <c r="GN631" s="25"/>
      <c r="GO631" s="25"/>
      <c r="GP631" s="25"/>
      <c r="GQ631" s="25"/>
      <c r="GR631" s="25"/>
      <c r="GS631" s="25"/>
    </row>
    <row r="632">
      <c r="BD632" s="25"/>
      <c r="BE632" s="25"/>
      <c r="BF632" s="25"/>
      <c r="BG632" s="25"/>
      <c r="BH632" s="25"/>
      <c r="BI632" s="25"/>
      <c r="BJ632" s="25"/>
      <c r="BK632" s="25"/>
      <c r="BL632" s="25"/>
      <c r="BM632" s="25"/>
      <c r="BN632" s="25"/>
      <c r="BO632" s="25"/>
      <c r="BP632" s="25"/>
      <c r="BQ632" s="25"/>
      <c r="BR632" s="25"/>
      <c r="BS632" s="25"/>
      <c r="BT632" s="25"/>
      <c r="BU632" s="25"/>
      <c r="BV632" s="25"/>
      <c r="BW632" s="25"/>
      <c r="BX632" s="25"/>
      <c r="BY632" s="25"/>
      <c r="BZ632" s="25"/>
      <c r="CA632" s="25"/>
      <c r="CB632" s="25"/>
      <c r="CC632" s="25"/>
      <c r="CD632" s="25"/>
      <c r="CE632" s="25"/>
      <c r="CF632" s="25"/>
      <c r="CG632" s="25"/>
      <c r="CH632" s="25"/>
      <c r="CI632" s="25"/>
      <c r="CJ632" s="25"/>
      <c r="CK632" s="25"/>
      <c r="CL632" s="25"/>
      <c r="CM632" s="25"/>
      <c r="CN632" s="25"/>
      <c r="CO632" s="25"/>
      <c r="CP632" s="25"/>
      <c r="CQ632" s="25"/>
      <c r="CR632" s="25"/>
      <c r="CS632" s="25"/>
      <c r="CT632" s="25"/>
      <c r="CU632" s="25"/>
      <c r="CV632" s="25"/>
      <c r="CW632" s="25"/>
      <c r="CX632" s="25"/>
      <c r="CY632" s="25"/>
      <c r="EW632" s="25"/>
      <c r="EX632" s="25"/>
      <c r="EY632" s="25"/>
      <c r="EZ632" s="25"/>
      <c r="FA632" s="25"/>
      <c r="FB632" s="25"/>
      <c r="FC632" s="25"/>
      <c r="FD632" s="25"/>
      <c r="FE632" s="25"/>
      <c r="FF632" s="25"/>
      <c r="FG632" s="25"/>
      <c r="FH632" s="25"/>
      <c r="FI632" s="25"/>
      <c r="FJ632" s="25"/>
      <c r="FK632" s="25"/>
      <c r="FL632" s="25"/>
      <c r="FM632" s="25"/>
      <c r="FN632" s="25"/>
      <c r="FO632" s="25"/>
      <c r="FP632" s="25"/>
      <c r="FQ632" s="25"/>
      <c r="FR632" s="25"/>
      <c r="FS632" s="25"/>
      <c r="FT632" s="25"/>
      <c r="FU632" s="25"/>
      <c r="FV632" s="25"/>
      <c r="FW632" s="25"/>
      <c r="FX632" s="25"/>
      <c r="FY632" s="25"/>
      <c r="FZ632" s="25"/>
      <c r="GA632" s="25"/>
      <c r="GB632" s="25"/>
      <c r="GC632" s="25"/>
      <c r="GD632" s="25"/>
      <c r="GE632" s="25"/>
      <c r="GF632" s="25"/>
      <c r="GG632" s="25"/>
      <c r="GH632" s="25"/>
      <c r="GI632" s="25"/>
      <c r="GJ632" s="25"/>
      <c r="GK632" s="25"/>
      <c r="GL632" s="25"/>
      <c r="GM632" s="25"/>
      <c r="GN632" s="25"/>
      <c r="GO632" s="25"/>
      <c r="GP632" s="25"/>
      <c r="GQ632" s="25"/>
      <c r="GR632" s="25"/>
      <c r="GS632" s="25"/>
    </row>
    <row r="633">
      <c r="BD633" s="25"/>
      <c r="BE633" s="25"/>
      <c r="BF633" s="25"/>
      <c r="BG633" s="25"/>
      <c r="BH633" s="25"/>
      <c r="BI633" s="25"/>
      <c r="BJ633" s="25"/>
      <c r="BK633" s="25"/>
      <c r="BL633" s="25"/>
      <c r="BM633" s="25"/>
      <c r="BN633" s="25"/>
      <c r="BO633" s="25"/>
      <c r="BP633" s="25"/>
      <c r="BQ633" s="25"/>
      <c r="BR633" s="25"/>
      <c r="BS633" s="25"/>
      <c r="BT633" s="25"/>
      <c r="BU633" s="25"/>
      <c r="BV633" s="25"/>
      <c r="BW633" s="25"/>
      <c r="BX633" s="25"/>
      <c r="BY633" s="25"/>
      <c r="BZ633" s="25"/>
      <c r="CA633" s="25"/>
      <c r="CB633" s="25"/>
      <c r="CC633" s="25"/>
      <c r="CD633" s="25"/>
      <c r="CE633" s="25"/>
      <c r="CF633" s="25"/>
      <c r="CG633" s="25"/>
      <c r="CH633" s="25"/>
      <c r="CI633" s="25"/>
      <c r="CJ633" s="25"/>
      <c r="CK633" s="25"/>
      <c r="CL633" s="25"/>
      <c r="CM633" s="25"/>
      <c r="CN633" s="25"/>
      <c r="CO633" s="25"/>
      <c r="CP633" s="25"/>
      <c r="CQ633" s="25"/>
      <c r="CR633" s="25"/>
      <c r="CS633" s="25"/>
      <c r="CT633" s="25"/>
      <c r="CU633" s="25"/>
      <c r="CV633" s="25"/>
      <c r="CW633" s="25"/>
      <c r="CX633" s="25"/>
      <c r="CY633" s="25"/>
      <c r="EW633" s="25"/>
      <c r="EX633" s="25"/>
      <c r="EY633" s="25"/>
      <c r="EZ633" s="25"/>
      <c r="FA633" s="25"/>
      <c r="FB633" s="25"/>
      <c r="FC633" s="25"/>
      <c r="FD633" s="25"/>
      <c r="FE633" s="25"/>
      <c r="FF633" s="25"/>
      <c r="FG633" s="25"/>
      <c r="FH633" s="25"/>
      <c r="FI633" s="25"/>
      <c r="FJ633" s="25"/>
      <c r="FK633" s="25"/>
      <c r="FL633" s="25"/>
      <c r="FM633" s="25"/>
      <c r="FN633" s="25"/>
      <c r="FO633" s="25"/>
      <c r="FP633" s="25"/>
      <c r="FQ633" s="25"/>
      <c r="FR633" s="25"/>
      <c r="FS633" s="25"/>
      <c r="FT633" s="25"/>
      <c r="FU633" s="25"/>
      <c r="FV633" s="25"/>
      <c r="FW633" s="25"/>
      <c r="FX633" s="25"/>
      <c r="FY633" s="25"/>
      <c r="FZ633" s="25"/>
      <c r="GA633" s="25"/>
      <c r="GB633" s="25"/>
      <c r="GC633" s="25"/>
      <c r="GD633" s="25"/>
      <c r="GE633" s="25"/>
      <c r="GF633" s="25"/>
      <c r="GG633" s="25"/>
      <c r="GH633" s="25"/>
      <c r="GI633" s="25"/>
      <c r="GJ633" s="25"/>
      <c r="GK633" s="25"/>
      <c r="GL633" s="25"/>
      <c r="GM633" s="25"/>
      <c r="GN633" s="25"/>
      <c r="GO633" s="25"/>
      <c r="GP633" s="25"/>
      <c r="GQ633" s="25"/>
      <c r="GR633" s="25"/>
      <c r="GS633" s="25"/>
    </row>
    <row r="634">
      <c r="BD634" s="25"/>
      <c r="BE634" s="25"/>
      <c r="BF634" s="25"/>
      <c r="BG634" s="25"/>
      <c r="BH634" s="25"/>
      <c r="BI634" s="25"/>
      <c r="BJ634" s="25"/>
      <c r="BK634" s="25"/>
      <c r="BL634" s="25"/>
      <c r="BM634" s="25"/>
      <c r="BN634" s="25"/>
      <c r="BO634" s="25"/>
      <c r="BP634" s="25"/>
      <c r="BQ634" s="25"/>
      <c r="BR634" s="25"/>
      <c r="BS634" s="25"/>
      <c r="BT634" s="25"/>
      <c r="BU634" s="25"/>
      <c r="BV634" s="25"/>
      <c r="BW634" s="25"/>
      <c r="BX634" s="25"/>
      <c r="BY634" s="25"/>
      <c r="BZ634" s="25"/>
      <c r="CA634" s="25"/>
      <c r="CB634" s="25"/>
      <c r="CC634" s="25"/>
      <c r="CD634" s="25"/>
      <c r="CE634" s="25"/>
      <c r="CF634" s="25"/>
      <c r="CG634" s="25"/>
      <c r="CH634" s="25"/>
      <c r="CI634" s="25"/>
      <c r="CJ634" s="25"/>
      <c r="CK634" s="25"/>
      <c r="CL634" s="25"/>
      <c r="CM634" s="25"/>
      <c r="CN634" s="25"/>
      <c r="CO634" s="25"/>
      <c r="CP634" s="25"/>
      <c r="CQ634" s="25"/>
      <c r="CR634" s="25"/>
      <c r="CS634" s="25"/>
      <c r="CT634" s="25"/>
      <c r="CU634" s="25"/>
      <c r="CV634" s="25"/>
      <c r="CW634" s="25"/>
      <c r="CX634" s="25"/>
      <c r="CY634" s="25"/>
      <c r="EW634" s="25"/>
      <c r="EX634" s="25"/>
      <c r="EY634" s="25"/>
      <c r="EZ634" s="25"/>
      <c r="FA634" s="25"/>
      <c r="FB634" s="25"/>
      <c r="FC634" s="25"/>
      <c r="FD634" s="25"/>
      <c r="FE634" s="25"/>
      <c r="FF634" s="25"/>
      <c r="FG634" s="25"/>
      <c r="FH634" s="25"/>
      <c r="FI634" s="25"/>
      <c r="FJ634" s="25"/>
      <c r="FK634" s="25"/>
      <c r="FL634" s="25"/>
      <c r="FM634" s="25"/>
      <c r="FN634" s="25"/>
      <c r="FO634" s="25"/>
      <c r="FP634" s="25"/>
      <c r="FQ634" s="25"/>
      <c r="FR634" s="25"/>
      <c r="FS634" s="25"/>
      <c r="FT634" s="25"/>
      <c r="FU634" s="25"/>
      <c r="FV634" s="25"/>
      <c r="FW634" s="25"/>
      <c r="FX634" s="25"/>
      <c r="FY634" s="25"/>
      <c r="FZ634" s="25"/>
      <c r="GA634" s="25"/>
      <c r="GB634" s="25"/>
      <c r="GC634" s="25"/>
      <c r="GD634" s="25"/>
      <c r="GE634" s="25"/>
      <c r="GF634" s="25"/>
      <c r="GG634" s="25"/>
      <c r="GH634" s="25"/>
      <c r="GI634" s="25"/>
      <c r="GJ634" s="25"/>
      <c r="GK634" s="25"/>
      <c r="GL634" s="25"/>
      <c r="GM634" s="25"/>
      <c r="GN634" s="25"/>
      <c r="GO634" s="25"/>
      <c r="GP634" s="25"/>
      <c r="GQ634" s="25"/>
      <c r="GR634" s="25"/>
      <c r="GS634" s="25"/>
    </row>
    <row r="635">
      <c r="BD635" s="25"/>
      <c r="BE635" s="25"/>
      <c r="BF635" s="25"/>
      <c r="BG635" s="25"/>
      <c r="BH635" s="25"/>
      <c r="BI635" s="25"/>
      <c r="BJ635" s="25"/>
      <c r="BK635" s="25"/>
      <c r="BL635" s="25"/>
      <c r="BM635" s="25"/>
      <c r="BN635" s="25"/>
      <c r="BO635" s="25"/>
      <c r="BP635" s="25"/>
      <c r="BQ635" s="25"/>
      <c r="BR635" s="25"/>
      <c r="BS635" s="25"/>
      <c r="BT635" s="25"/>
      <c r="BU635" s="25"/>
      <c r="BV635" s="25"/>
      <c r="BW635" s="25"/>
      <c r="BX635" s="25"/>
      <c r="BY635" s="25"/>
      <c r="BZ635" s="25"/>
      <c r="CA635" s="25"/>
      <c r="CB635" s="25"/>
      <c r="CC635" s="25"/>
      <c r="CD635" s="25"/>
      <c r="CE635" s="25"/>
      <c r="CF635" s="25"/>
      <c r="CG635" s="25"/>
      <c r="CH635" s="25"/>
      <c r="CI635" s="25"/>
      <c r="CJ635" s="25"/>
      <c r="CK635" s="25"/>
      <c r="CL635" s="25"/>
      <c r="CM635" s="25"/>
      <c r="CN635" s="25"/>
      <c r="CO635" s="25"/>
      <c r="CP635" s="25"/>
      <c r="CQ635" s="25"/>
      <c r="CR635" s="25"/>
      <c r="CS635" s="25"/>
      <c r="CT635" s="25"/>
      <c r="CU635" s="25"/>
      <c r="CV635" s="25"/>
      <c r="CW635" s="25"/>
      <c r="CX635" s="25"/>
      <c r="CY635" s="25"/>
      <c r="EW635" s="25"/>
      <c r="EX635" s="25"/>
      <c r="EY635" s="25"/>
      <c r="EZ635" s="25"/>
      <c r="FA635" s="25"/>
      <c r="FB635" s="25"/>
      <c r="FC635" s="25"/>
      <c r="FD635" s="25"/>
      <c r="FE635" s="25"/>
      <c r="FF635" s="25"/>
      <c r="FG635" s="25"/>
      <c r="FH635" s="25"/>
      <c r="FI635" s="25"/>
      <c r="FJ635" s="25"/>
      <c r="FK635" s="25"/>
      <c r="FL635" s="25"/>
      <c r="FM635" s="25"/>
      <c r="FN635" s="25"/>
      <c r="FO635" s="25"/>
      <c r="FP635" s="25"/>
      <c r="FQ635" s="25"/>
      <c r="FR635" s="25"/>
      <c r="FS635" s="25"/>
      <c r="FT635" s="25"/>
      <c r="FU635" s="25"/>
      <c r="FV635" s="25"/>
      <c r="FW635" s="25"/>
      <c r="FX635" s="25"/>
      <c r="FY635" s="25"/>
      <c r="FZ635" s="25"/>
      <c r="GA635" s="25"/>
      <c r="GB635" s="25"/>
      <c r="GC635" s="25"/>
      <c r="GD635" s="25"/>
      <c r="GE635" s="25"/>
      <c r="GF635" s="25"/>
      <c r="GG635" s="25"/>
      <c r="GH635" s="25"/>
      <c r="GI635" s="25"/>
      <c r="GJ635" s="25"/>
      <c r="GK635" s="25"/>
      <c r="GL635" s="25"/>
      <c r="GM635" s="25"/>
      <c r="GN635" s="25"/>
      <c r="GO635" s="25"/>
      <c r="GP635" s="25"/>
      <c r="GQ635" s="25"/>
      <c r="GR635" s="25"/>
      <c r="GS635" s="25"/>
    </row>
    <row r="636">
      <c r="BD636" s="25"/>
      <c r="BE636" s="25"/>
      <c r="BF636" s="25"/>
      <c r="BG636" s="25"/>
      <c r="BH636" s="25"/>
      <c r="BI636" s="25"/>
      <c r="BJ636" s="25"/>
      <c r="BK636" s="25"/>
      <c r="BL636" s="25"/>
      <c r="BM636" s="25"/>
      <c r="BN636" s="25"/>
      <c r="BO636" s="25"/>
      <c r="BP636" s="25"/>
      <c r="BQ636" s="25"/>
      <c r="BR636" s="25"/>
      <c r="BS636" s="25"/>
      <c r="BT636" s="25"/>
      <c r="BU636" s="25"/>
      <c r="BV636" s="25"/>
      <c r="BW636" s="25"/>
      <c r="BX636" s="25"/>
      <c r="BY636" s="25"/>
      <c r="BZ636" s="25"/>
      <c r="CA636" s="25"/>
      <c r="CB636" s="25"/>
      <c r="CC636" s="25"/>
      <c r="CD636" s="25"/>
      <c r="CE636" s="25"/>
      <c r="CF636" s="25"/>
      <c r="CG636" s="25"/>
      <c r="CH636" s="25"/>
      <c r="CI636" s="25"/>
      <c r="CJ636" s="25"/>
      <c r="CK636" s="25"/>
      <c r="CL636" s="25"/>
      <c r="CM636" s="25"/>
      <c r="CN636" s="25"/>
      <c r="CO636" s="25"/>
      <c r="CP636" s="25"/>
      <c r="CQ636" s="25"/>
      <c r="CR636" s="25"/>
      <c r="CS636" s="25"/>
      <c r="CT636" s="25"/>
      <c r="CU636" s="25"/>
      <c r="CV636" s="25"/>
      <c r="CW636" s="25"/>
      <c r="CX636" s="25"/>
      <c r="CY636" s="25"/>
      <c r="EW636" s="25"/>
      <c r="EX636" s="25"/>
      <c r="EY636" s="25"/>
      <c r="EZ636" s="25"/>
      <c r="FA636" s="25"/>
      <c r="FB636" s="25"/>
      <c r="FC636" s="25"/>
      <c r="FD636" s="25"/>
      <c r="FE636" s="25"/>
      <c r="FF636" s="25"/>
      <c r="FG636" s="25"/>
      <c r="FH636" s="25"/>
      <c r="FI636" s="25"/>
      <c r="FJ636" s="25"/>
      <c r="FK636" s="25"/>
      <c r="FL636" s="25"/>
      <c r="FM636" s="25"/>
      <c r="FN636" s="25"/>
      <c r="FO636" s="25"/>
      <c r="FP636" s="25"/>
      <c r="FQ636" s="25"/>
      <c r="FR636" s="25"/>
      <c r="FS636" s="25"/>
      <c r="FT636" s="25"/>
      <c r="FU636" s="25"/>
      <c r="FV636" s="25"/>
      <c r="FW636" s="25"/>
      <c r="FX636" s="25"/>
      <c r="FY636" s="25"/>
      <c r="FZ636" s="25"/>
      <c r="GA636" s="25"/>
      <c r="GB636" s="25"/>
      <c r="GC636" s="25"/>
      <c r="GD636" s="25"/>
      <c r="GE636" s="25"/>
      <c r="GF636" s="25"/>
      <c r="GG636" s="25"/>
      <c r="GH636" s="25"/>
      <c r="GI636" s="25"/>
      <c r="GJ636" s="25"/>
      <c r="GK636" s="25"/>
      <c r="GL636" s="25"/>
      <c r="GM636" s="25"/>
      <c r="GN636" s="25"/>
      <c r="GO636" s="25"/>
      <c r="GP636" s="25"/>
      <c r="GQ636" s="25"/>
      <c r="GR636" s="25"/>
      <c r="GS636" s="25"/>
    </row>
    <row r="637">
      <c r="BD637" s="25"/>
      <c r="BE637" s="25"/>
      <c r="BF637" s="25"/>
      <c r="BG637" s="25"/>
      <c r="BH637" s="25"/>
      <c r="BI637" s="25"/>
      <c r="BJ637" s="25"/>
      <c r="BK637" s="25"/>
      <c r="BL637" s="25"/>
      <c r="BM637" s="25"/>
      <c r="BN637" s="25"/>
      <c r="BO637" s="25"/>
      <c r="BP637" s="25"/>
      <c r="BQ637" s="25"/>
      <c r="BR637" s="25"/>
      <c r="BS637" s="25"/>
      <c r="BT637" s="25"/>
      <c r="BU637" s="25"/>
      <c r="BV637" s="25"/>
      <c r="BW637" s="25"/>
      <c r="BX637" s="25"/>
      <c r="BY637" s="25"/>
      <c r="BZ637" s="25"/>
      <c r="CA637" s="25"/>
      <c r="CB637" s="25"/>
      <c r="CC637" s="25"/>
      <c r="CD637" s="25"/>
      <c r="CE637" s="25"/>
      <c r="CF637" s="25"/>
      <c r="CG637" s="25"/>
      <c r="CH637" s="25"/>
      <c r="CI637" s="25"/>
      <c r="CJ637" s="25"/>
      <c r="CK637" s="25"/>
      <c r="CL637" s="25"/>
      <c r="CM637" s="25"/>
      <c r="CN637" s="25"/>
      <c r="CO637" s="25"/>
      <c r="CP637" s="25"/>
      <c r="CQ637" s="25"/>
      <c r="CR637" s="25"/>
      <c r="CS637" s="25"/>
      <c r="CT637" s="25"/>
      <c r="CU637" s="25"/>
      <c r="CV637" s="25"/>
      <c r="CW637" s="25"/>
      <c r="CX637" s="25"/>
      <c r="CY637" s="25"/>
      <c r="EW637" s="25"/>
      <c r="EX637" s="25"/>
      <c r="EY637" s="25"/>
      <c r="EZ637" s="25"/>
      <c r="FA637" s="25"/>
      <c r="FB637" s="25"/>
      <c r="FC637" s="25"/>
      <c r="FD637" s="25"/>
      <c r="FE637" s="25"/>
      <c r="FF637" s="25"/>
      <c r="FG637" s="25"/>
      <c r="FH637" s="25"/>
      <c r="FI637" s="25"/>
      <c r="FJ637" s="25"/>
      <c r="FK637" s="25"/>
      <c r="FL637" s="25"/>
      <c r="FM637" s="25"/>
      <c r="FN637" s="25"/>
      <c r="FO637" s="25"/>
      <c r="FP637" s="25"/>
      <c r="FQ637" s="25"/>
      <c r="FR637" s="25"/>
      <c r="FS637" s="25"/>
      <c r="FT637" s="25"/>
      <c r="FU637" s="25"/>
      <c r="FV637" s="25"/>
      <c r="FW637" s="25"/>
      <c r="FX637" s="25"/>
      <c r="FY637" s="25"/>
      <c r="FZ637" s="25"/>
      <c r="GA637" s="25"/>
      <c r="GB637" s="25"/>
      <c r="GC637" s="25"/>
      <c r="GD637" s="25"/>
      <c r="GE637" s="25"/>
      <c r="GF637" s="25"/>
      <c r="GG637" s="25"/>
      <c r="GH637" s="25"/>
      <c r="GI637" s="25"/>
      <c r="GJ637" s="25"/>
      <c r="GK637" s="25"/>
      <c r="GL637" s="25"/>
      <c r="GM637" s="25"/>
      <c r="GN637" s="25"/>
      <c r="GO637" s="25"/>
      <c r="GP637" s="25"/>
      <c r="GQ637" s="25"/>
      <c r="GR637" s="25"/>
      <c r="GS637" s="25"/>
    </row>
    <row r="638">
      <c r="BD638" s="25"/>
      <c r="BE638" s="25"/>
      <c r="BF638" s="25"/>
      <c r="BG638" s="25"/>
      <c r="BH638" s="25"/>
      <c r="BI638" s="25"/>
      <c r="BJ638" s="25"/>
      <c r="BK638" s="25"/>
      <c r="BL638" s="25"/>
      <c r="BM638" s="25"/>
      <c r="BN638" s="25"/>
      <c r="BO638" s="25"/>
      <c r="BP638" s="25"/>
      <c r="BQ638" s="25"/>
      <c r="BR638" s="25"/>
      <c r="BS638" s="25"/>
      <c r="BT638" s="25"/>
      <c r="BU638" s="25"/>
      <c r="BV638" s="25"/>
      <c r="BW638" s="25"/>
      <c r="BX638" s="25"/>
      <c r="BY638" s="25"/>
      <c r="BZ638" s="25"/>
      <c r="CA638" s="25"/>
      <c r="CB638" s="25"/>
      <c r="CC638" s="25"/>
      <c r="CD638" s="25"/>
      <c r="CE638" s="25"/>
      <c r="CF638" s="25"/>
      <c r="CG638" s="25"/>
      <c r="CH638" s="25"/>
      <c r="CI638" s="25"/>
      <c r="CJ638" s="25"/>
      <c r="CK638" s="25"/>
      <c r="CL638" s="25"/>
      <c r="CM638" s="25"/>
      <c r="CN638" s="25"/>
      <c r="CO638" s="25"/>
      <c r="CP638" s="25"/>
      <c r="CQ638" s="25"/>
      <c r="CR638" s="25"/>
      <c r="CS638" s="25"/>
      <c r="CT638" s="25"/>
      <c r="CU638" s="25"/>
      <c r="CV638" s="25"/>
      <c r="CW638" s="25"/>
      <c r="CX638" s="25"/>
      <c r="CY638" s="25"/>
      <c r="EW638" s="25"/>
      <c r="EX638" s="25"/>
      <c r="EY638" s="25"/>
      <c r="EZ638" s="25"/>
      <c r="FA638" s="25"/>
      <c r="FB638" s="25"/>
      <c r="FC638" s="25"/>
      <c r="FD638" s="25"/>
      <c r="FE638" s="25"/>
      <c r="FF638" s="25"/>
      <c r="FG638" s="25"/>
      <c r="FH638" s="25"/>
      <c r="FI638" s="25"/>
      <c r="FJ638" s="25"/>
      <c r="FK638" s="25"/>
      <c r="FL638" s="25"/>
      <c r="FM638" s="25"/>
      <c r="FN638" s="25"/>
      <c r="FO638" s="25"/>
      <c r="FP638" s="25"/>
      <c r="FQ638" s="25"/>
      <c r="FR638" s="25"/>
      <c r="FS638" s="25"/>
      <c r="FT638" s="25"/>
      <c r="FU638" s="25"/>
      <c r="FV638" s="25"/>
      <c r="FW638" s="25"/>
      <c r="FX638" s="25"/>
      <c r="FY638" s="25"/>
      <c r="FZ638" s="25"/>
      <c r="GA638" s="25"/>
      <c r="GB638" s="25"/>
      <c r="GC638" s="25"/>
      <c r="GD638" s="25"/>
      <c r="GE638" s="25"/>
      <c r="GF638" s="25"/>
      <c r="GG638" s="25"/>
      <c r="GH638" s="25"/>
      <c r="GI638" s="25"/>
      <c r="GJ638" s="25"/>
      <c r="GK638" s="25"/>
      <c r="GL638" s="25"/>
      <c r="GM638" s="25"/>
      <c r="GN638" s="25"/>
      <c r="GO638" s="25"/>
      <c r="GP638" s="25"/>
      <c r="GQ638" s="25"/>
      <c r="GR638" s="25"/>
      <c r="GS638" s="25"/>
    </row>
    <row r="639">
      <c r="BD639" s="25"/>
      <c r="BE639" s="25"/>
      <c r="BF639" s="25"/>
      <c r="BG639" s="25"/>
      <c r="BH639" s="25"/>
      <c r="BI639" s="25"/>
      <c r="BJ639" s="25"/>
      <c r="BK639" s="25"/>
      <c r="BL639" s="25"/>
      <c r="BM639" s="25"/>
      <c r="BN639" s="25"/>
      <c r="BO639" s="25"/>
      <c r="BP639" s="25"/>
      <c r="BQ639" s="25"/>
      <c r="BR639" s="25"/>
      <c r="BS639" s="25"/>
      <c r="BT639" s="25"/>
      <c r="BU639" s="25"/>
      <c r="BV639" s="25"/>
      <c r="BW639" s="25"/>
      <c r="BX639" s="25"/>
      <c r="BY639" s="25"/>
      <c r="BZ639" s="25"/>
      <c r="CA639" s="25"/>
      <c r="CB639" s="25"/>
      <c r="CC639" s="25"/>
      <c r="CD639" s="25"/>
      <c r="CE639" s="25"/>
      <c r="CF639" s="25"/>
      <c r="CG639" s="25"/>
      <c r="CH639" s="25"/>
      <c r="CI639" s="25"/>
      <c r="CJ639" s="25"/>
      <c r="CK639" s="25"/>
      <c r="CL639" s="25"/>
      <c r="CM639" s="25"/>
      <c r="CN639" s="25"/>
      <c r="CO639" s="25"/>
      <c r="CP639" s="25"/>
      <c r="CQ639" s="25"/>
      <c r="CR639" s="25"/>
      <c r="CS639" s="25"/>
      <c r="CT639" s="25"/>
      <c r="CU639" s="25"/>
      <c r="CV639" s="25"/>
      <c r="CW639" s="25"/>
      <c r="CX639" s="25"/>
      <c r="CY639" s="25"/>
      <c r="EW639" s="25"/>
      <c r="EX639" s="25"/>
      <c r="EY639" s="25"/>
      <c r="EZ639" s="25"/>
      <c r="FA639" s="25"/>
      <c r="FB639" s="25"/>
      <c r="FC639" s="25"/>
      <c r="FD639" s="25"/>
      <c r="FE639" s="25"/>
      <c r="FF639" s="25"/>
      <c r="FG639" s="25"/>
      <c r="FH639" s="25"/>
      <c r="FI639" s="25"/>
      <c r="FJ639" s="25"/>
      <c r="FK639" s="25"/>
      <c r="FL639" s="25"/>
      <c r="FM639" s="25"/>
      <c r="FN639" s="25"/>
      <c r="FO639" s="25"/>
      <c r="FP639" s="25"/>
      <c r="FQ639" s="25"/>
      <c r="FR639" s="25"/>
      <c r="FS639" s="25"/>
      <c r="FT639" s="25"/>
      <c r="FU639" s="25"/>
      <c r="FV639" s="25"/>
      <c r="FW639" s="25"/>
      <c r="FX639" s="25"/>
      <c r="FY639" s="25"/>
      <c r="FZ639" s="25"/>
      <c r="GA639" s="25"/>
      <c r="GB639" s="25"/>
      <c r="GC639" s="25"/>
      <c r="GD639" s="25"/>
      <c r="GE639" s="25"/>
      <c r="GF639" s="25"/>
      <c r="GG639" s="25"/>
      <c r="GH639" s="25"/>
      <c r="GI639" s="25"/>
      <c r="GJ639" s="25"/>
      <c r="GK639" s="25"/>
      <c r="GL639" s="25"/>
      <c r="GM639" s="25"/>
      <c r="GN639" s="25"/>
      <c r="GO639" s="25"/>
      <c r="GP639" s="25"/>
      <c r="GQ639" s="25"/>
      <c r="GR639" s="25"/>
      <c r="GS639" s="25"/>
    </row>
    <row r="640">
      <c r="BD640" s="25"/>
      <c r="BE640" s="25"/>
      <c r="BF640" s="25"/>
      <c r="BG640" s="25"/>
      <c r="BH640" s="25"/>
      <c r="BI640" s="25"/>
      <c r="BJ640" s="25"/>
      <c r="BK640" s="25"/>
      <c r="BL640" s="25"/>
      <c r="BM640" s="25"/>
      <c r="BN640" s="25"/>
      <c r="BO640" s="25"/>
      <c r="BP640" s="25"/>
      <c r="BQ640" s="25"/>
      <c r="BR640" s="25"/>
      <c r="BS640" s="25"/>
      <c r="BT640" s="25"/>
      <c r="BU640" s="25"/>
      <c r="BV640" s="25"/>
      <c r="BW640" s="25"/>
      <c r="BX640" s="25"/>
      <c r="BY640" s="25"/>
      <c r="BZ640" s="25"/>
      <c r="CA640" s="25"/>
      <c r="CB640" s="25"/>
      <c r="CC640" s="25"/>
      <c r="CD640" s="25"/>
      <c r="CE640" s="25"/>
      <c r="CF640" s="25"/>
      <c r="CG640" s="25"/>
      <c r="CH640" s="25"/>
      <c r="CI640" s="25"/>
      <c r="CJ640" s="25"/>
      <c r="CK640" s="25"/>
      <c r="CL640" s="25"/>
      <c r="CM640" s="25"/>
      <c r="CN640" s="25"/>
      <c r="CO640" s="25"/>
      <c r="CP640" s="25"/>
      <c r="CQ640" s="25"/>
      <c r="CR640" s="25"/>
      <c r="CS640" s="25"/>
      <c r="CT640" s="25"/>
      <c r="CU640" s="25"/>
      <c r="CV640" s="25"/>
      <c r="CW640" s="25"/>
      <c r="CX640" s="25"/>
      <c r="CY640" s="25"/>
      <c r="EW640" s="25"/>
      <c r="EX640" s="25"/>
      <c r="EY640" s="25"/>
      <c r="EZ640" s="25"/>
      <c r="FA640" s="25"/>
      <c r="FB640" s="25"/>
      <c r="FC640" s="25"/>
      <c r="FD640" s="25"/>
      <c r="FE640" s="25"/>
      <c r="FF640" s="25"/>
      <c r="FG640" s="25"/>
      <c r="FH640" s="25"/>
      <c r="FI640" s="25"/>
      <c r="FJ640" s="25"/>
      <c r="FK640" s="25"/>
      <c r="FL640" s="25"/>
      <c r="FM640" s="25"/>
      <c r="FN640" s="25"/>
      <c r="FO640" s="25"/>
      <c r="FP640" s="25"/>
      <c r="FQ640" s="25"/>
      <c r="FR640" s="25"/>
      <c r="FS640" s="25"/>
      <c r="FT640" s="25"/>
      <c r="FU640" s="25"/>
      <c r="FV640" s="25"/>
      <c r="FW640" s="25"/>
      <c r="FX640" s="25"/>
      <c r="FY640" s="25"/>
      <c r="FZ640" s="25"/>
      <c r="GA640" s="25"/>
      <c r="GB640" s="25"/>
      <c r="GC640" s="25"/>
      <c r="GD640" s="25"/>
      <c r="GE640" s="25"/>
      <c r="GF640" s="25"/>
      <c r="GG640" s="25"/>
      <c r="GH640" s="25"/>
      <c r="GI640" s="25"/>
      <c r="GJ640" s="25"/>
      <c r="GK640" s="25"/>
      <c r="GL640" s="25"/>
      <c r="GM640" s="25"/>
      <c r="GN640" s="25"/>
      <c r="GO640" s="25"/>
      <c r="GP640" s="25"/>
      <c r="GQ640" s="25"/>
      <c r="GR640" s="25"/>
      <c r="GS640" s="25"/>
    </row>
    <row r="641">
      <c r="BD641" s="25"/>
      <c r="BE641" s="25"/>
      <c r="BF641" s="25"/>
      <c r="BG641" s="25"/>
      <c r="BH641" s="25"/>
      <c r="BI641" s="25"/>
      <c r="BJ641" s="25"/>
      <c r="BK641" s="25"/>
      <c r="BL641" s="25"/>
      <c r="BM641" s="25"/>
      <c r="BN641" s="25"/>
      <c r="BO641" s="25"/>
      <c r="BP641" s="25"/>
      <c r="BQ641" s="25"/>
      <c r="BR641" s="25"/>
      <c r="BS641" s="25"/>
      <c r="BT641" s="25"/>
      <c r="BU641" s="25"/>
      <c r="BV641" s="25"/>
      <c r="BW641" s="25"/>
      <c r="BX641" s="25"/>
      <c r="BY641" s="25"/>
      <c r="BZ641" s="25"/>
      <c r="CA641" s="25"/>
      <c r="CB641" s="25"/>
      <c r="CC641" s="25"/>
      <c r="CD641" s="25"/>
      <c r="CE641" s="25"/>
      <c r="CF641" s="25"/>
      <c r="CG641" s="25"/>
      <c r="CH641" s="25"/>
      <c r="CI641" s="25"/>
      <c r="CJ641" s="25"/>
      <c r="CK641" s="25"/>
      <c r="CL641" s="25"/>
      <c r="CM641" s="25"/>
      <c r="CN641" s="25"/>
      <c r="CO641" s="25"/>
      <c r="CP641" s="25"/>
      <c r="CQ641" s="25"/>
      <c r="CR641" s="25"/>
      <c r="CS641" s="25"/>
      <c r="CT641" s="25"/>
      <c r="CU641" s="25"/>
      <c r="CV641" s="25"/>
      <c r="CW641" s="25"/>
      <c r="CX641" s="25"/>
      <c r="CY641" s="25"/>
      <c r="EW641" s="25"/>
      <c r="EX641" s="25"/>
      <c r="EY641" s="25"/>
      <c r="EZ641" s="25"/>
      <c r="FA641" s="25"/>
      <c r="FB641" s="25"/>
      <c r="FC641" s="25"/>
      <c r="FD641" s="25"/>
      <c r="FE641" s="25"/>
      <c r="FF641" s="25"/>
      <c r="FG641" s="25"/>
      <c r="FH641" s="25"/>
      <c r="FI641" s="25"/>
      <c r="FJ641" s="25"/>
      <c r="FK641" s="25"/>
      <c r="FL641" s="25"/>
      <c r="FM641" s="25"/>
      <c r="FN641" s="25"/>
      <c r="FO641" s="25"/>
      <c r="FP641" s="25"/>
      <c r="FQ641" s="25"/>
      <c r="FR641" s="25"/>
      <c r="FS641" s="25"/>
      <c r="FT641" s="25"/>
      <c r="FU641" s="25"/>
      <c r="FV641" s="25"/>
      <c r="FW641" s="25"/>
      <c r="FX641" s="25"/>
      <c r="FY641" s="25"/>
      <c r="FZ641" s="25"/>
      <c r="GA641" s="25"/>
      <c r="GB641" s="25"/>
      <c r="GC641" s="25"/>
      <c r="GD641" s="25"/>
      <c r="GE641" s="25"/>
      <c r="GF641" s="25"/>
      <c r="GG641" s="25"/>
      <c r="GH641" s="25"/>
      <c r="GI641" s="25"/>
      <c r="GJ641" s="25"/>
      <c r="GK641" s="25"/>
      <c r="GL641" s="25"/>
      <c r="GM641" s="25"/>
      <c r="GN641" s="25"/>
      <c r="GO641" s="25"/>
      <c r="GP641" s="25"/>
      <c r="GQ641" s="25"/>
      <c r="GR641" s="25"/>
      <c r="GS641" s="25"/>
    </row>
    <row r="642">
      <c r="BD642" s="25"/>
      <c r="BE642" s="25"/>
      <c r="BF642" s="25"/>
      <c r="BG642" s="25"/>
      <c r="BH642" s="25"/>
      <c r="BI642" s="25"/>
      <c r="BJ642" s="25"/>
      <c r="BK642" s="25"/>
      <c r="BL642" s="25"/>
      <c r="BM642" s="25"/>
      <c r="BN642" s="25"/>
      <c r="BO642" s="25"/>
      <c r="BP642" s="25"/>
      <c r="BQ642" s="25"/>
      <c r="BR642" s="25"/>
      <c r="BS642" s="25"/>
      <c r="BT642" s="25"/>
      <c r="BU642" s="25"/>
      <c r="BV642" s="25"/>
      <c r="BW642" s="25"/>
      <c r="BX642" s="25"/>
      <c r="BY642" s="25"/>
      <c r="BZ642" s="25"/>
      <c r="CA642" s="25"/>
      <c r="CB642" s="25"/>
      <c r="CC642" s="25"/>
      <c r="CD642" s="25"/>
      <c r="CE642" s="25"/>
      <c r="CF642" s="25"/>
      <c r="CG642" s="25"/>
      <c r="CH642" s="25"/>
      <c r="CI642" s="25"/>
      <c r="CJ642" s="25"/>
      <c r="CK642" s="25"/>
      <c r="CL642" s="25"/>
      <c r="CM642" s="25"/>
      <c r="CN642" s="25"/>
      <c r="CO642" s="25"/>
      <c r="CP642" s="25"/>
      <c r="CQ642" s="25"/>
      <c r="CR642" s="25"/>
      <c r="CS642" s="25"/>
      <c r="CT642" s="25"/>
      <c r="CU642" s="25"/>
      <c r="CV642" s="25"/>
      <c r="CW642" s="25"/>
      <c r="CX642" s="25"/>
      <c r="CY642" s="25"/>
      <c r="EW642" s="25"/>
      <c r="EX642" s="25"/>
      <c r="EY642" s="25"/>
      <c r="EZ642" s="25"/>
      <c r="FA642" s="25"/>
      <c r="FB642" s="25"/>
      <c r="FC642" s="25"/>
      <c r="FD642" s="25"/>
      <c r="FE642" s="25"/>
      <c r="FF642" s="25"/>
      <c r="FG642" s="25"/>
      <c r="FH642" s="25"/>
      <c r="FI642" s="25"/>
      <c r="FJ642" s="25"/>
      <c r="FK642" s="25"/>
      <c r="FL642" s="25"/>
      <c r="FM642" s="25"/>
      <c r="FN642" s="25"/>
      <c r="FO642" s="25"/>
      <c r="FP642" s="25"/>
      <c r="FQ642" s="25"/>
      <c r="FR642" s="25"/>
      <c r="FS642" s="25"/>
      <c r="FT642" s="25"/>
      <c r="FU642" s="25"/>
      <c r="FV642" s="25"/>
      <c r="FW642" s="25"/>
      <c r="FX642" s="25"/>
      <c r="FY642" s="25"/>
      <c r="FZ642" s="25"/>
      <c r="GA642" s="25"/>
      <c r="GB642" s="25"/>
      <c r="GC642" s="25"/>
      <c r="GD642" s="25"/>
      <c r="GE642" s="25"/>
      <c r="GF642" s="25"/>
      <c r="GG642" s="25"/>
      <c r="GH642" s="25"/>
      <c r="GI642" s="25"/>
      <c r="GJ642" s="25"/>
      <c r="GK642" s="25"/>
      <c r="GL642" s="25"/>
      <c r="GM642" s="25"/>
      <c r="GN642" s="25"/>
      <c r="GO642" s="25"/>
      <c r="GP642" s="25"/>
      <c r="GQ642" s="25"/>
      <c r="GR642" s="25"/>
      <c r="GS642" s="25"/>
    </row>
    <row r="643">
      <c r="BD643" s="25"/>
      <c r="BE643" s="25"/>
      <c r="BF643" s="25"/>
      <c r="BG643" s="25"/>
      <c r="BH643" s="25"/>
      <c r="BI643" s="25"/>
      <c r="BJ643" s="25"/>
      <c r="BK643" s="25"/>
      <c r="BL643" s="25"/>
      <c r="BM643" s="25"/>
      <c r="BN643" s="25"/>
      <c r="BO643" s="25"/>
      <c r="BP643" s="25"/>
      <c r="BQ643" s="25"/>
      <c r="BR643" s="25"/>
      <c r="BS643" s="25"/>
      <c r="BT643" s="25"/>
      <c r="BU643" s="25"/>
      <c r="BV643" s="25"/>
      <c r="BW643" s="25"/>
      <c r="BX643" s="25"/>
      <c r="BY643" s="25"/>
      <c r="BZ643" s="25"/>
      <c r="CA643" s="25"/>
      <c r="CB643" s="25"/>
      <c r="CC643" s="25"/>
      <c r="CD643" s="25"/>
      <c r="CE643" s="25"/>
      <c r="CF643" s="25"/>
      <c r="CG643" s="25"/>
      <c r="CH643" s="25"/>
      <c r="CI643" s="25"/>
      <c r="CJ643" s="25"/>
      <c r="CK643" s="25"/>
      <c r="CL643" s="25"/>
      <c r="CM643" s="25"/>
      <c r="CN643" s="25"/>
      <c r="CO643" s="25"/>
      <c r="CP643" s="25"/>
      <c r="CQ643" s="25"/>
      <c r="CR643" s="25"/>
      <c r="CS643" s="25"/>
      <c r="CT643" s="25"/>
      <c r="CU643" s="25"/>
      <c r="CV643" s="25"/>
      <c r="CW643" s="25"/>
      <c r="CX643" s="25"/>
      <c r="CY643" s="25"/>
      <c r="EW643" s="25"/>
      <c r="EX643" s="25"/>
      <c r="EY643" s="25"/>
      <c r="EZ643" s="25"/>
      <c r="FA643" s="25"/>
      <c r="FB643" s="25"/>
      <c r="FC643" s="25"/>
      <c r="FD643" s="25"/>
      <c r="FE643" s="25"/>
      <c r="FF643" s="25"/>
      <c r="FG643" s="25"/>
      <c r="FH643" s="25"/>
      <c r="FI643" s="25"/>
      <c r="FJ643" s="25"/>
      <c r="FK643" s="25"/>
      <c r="FL643" s="25"/>
      <c r="FM643" s="25"/>
      <c r="FN643" s="25"/>
      <c r="FO643" s="25"/>
      <c r="FP643" s="25"/>
      <c r="FQ643" s="25"/>
      <c r="FR643" s="25"/>
      <c r="FS643" s="25"/>
      <c r="FT643" s="25"/>
      <c r="FU643" s="25"/>
      <c r="FV643" s="25"/>
      <c r="FW643" s="25"/>
      <c r="FX643" s="25"/>
      <c r="FY643" s="25"/>
      <c r="FZ643" s="25"/>
      <c r="GA643" s="25"/>
      <c r="GB643" s="25"/>
      <c r="GC643" s="25"/>
      <c r="GD643" s="25"/>
      <c r="GE643" s="25"/>
      <c r="GF643" s="25"/>
      <c r="GG643" s="25"/>
      <c r="GH643" s="25"/>
      <c r="GI643" s="25"/>
      <c r="GJ643" s="25"/>
      <c r="GK643" s="25"/>
      <c r="GL643" s="25"/>
      <c r="GM643" s="25"/>
      <c r="GN643" s="25"/>
      <c r="GO643" s="25"/>
      <c r="GP643" s="25"/>
      <c r="GQ643" s="25"/>
      <c r="GR643" s="25"/>
      <c r="GS643" s="25"/>
    </row>
    <row r="644">
      <c r="BD644" s="25"/>
      <c r="BE644" s="25"/>
      <c r="BF644" s="25"/>
      <c r="BG644" s="25"/>
      <c r="BH644" s="25"/>
      <c r="BI644" s="25"/>
      <c r="BJ644" s="25"/>
      <c r="BK644" s="25"/>
      <c r="BL644" s="25"/>
      <c r="BM644" s="25"/>
      <c r="BN644" s="25"/>
      <c r="BO644" s="25"/>
      <c r="BP644" s="25"/>
      <c r="BQ644" s="25"/>
      <c r="BR644" s="25"/>
      <c r="BS644" s="25"/>
      <c r="BT644" s="25"/>
      <c r="BU644" s="25"/>
      <c r="BV644" s="25"/>
      <c r="BW644" s="25"/>
      <c r="BX644" s="25"/>
      <c r="BY644" s="25"/>
      <c r="BZ644" s="25"/>
      <c r="CA644" s="25"/>
      <c r="CB644" s="25"/>
      <c r="CC644" s="25"/>
      <c r="CD644" s="25"/>
      <c r="CE644" s="25"/>
      <c r="CF644" s="25"/>
      <c r="CG644" s="25"/>
      <c r="CH644" s="25"/>
      <c r="CI644" s="25"/>
      <c r="CJ644" s="25"/>
      <c r="CK644" s="25"/>
      <c r="CL644" s="25"/>
      <c r="CM644" s="25"/>
      <c r="CN644" s="25"/>
      <c r="CO644" s="25"/>
      <c r="CP644" s="25"/>
      <c r="CQ644" s="25"/>
      <c r="CR644" s="25"/>
      <c r="CS644" s="25"/>
      <c r="CT644" s="25"/>
      <c r="CU644" s="25"/>
      <c r="CV644" s="25"/>
      <c r="CW644" s="25"/>
      <c r="CX644" s="25"/>
      <c r="CY644" s="25"/>
      <c r="EW644" s="25"/>
      <c r="EX644" s="25"/>
      <c r="EY644" s="25"/>
      <c r="EZ644" s="25"/>
      <c r="FA644" s="25"/>
      <c r="FB644" s="25"/>
      <c r="FC644" s="25"/>
      <c r="FD644" s="25"/>
      <c r="FE644" s="25"/>
      <c r="FF644" s="25"/>
      <c r="FG644" s="25"/>
      <c r="FH644" s="25"/>
      <c r="FI644" s="25"/>
      <c r="FJ644" s="25"/>
      <c r="FK644" s="25"/>
      <c r="FL644" s="25"/>
      <c r="FM644" s="25"/>
      <c r="FN644" s="25"/>
      <c r="FO644" s="25"/>
      <c r="FP644" s="25"/>
      <c r="FQ644" s="25"/>
      <c r="FR644" s="25"/>
      <c r="FS644" s="25"/>
      <c r="FT644" s="25"/>
      <c r="FU644" s="25"/>
      <c r="FV644" s="25"/>
      <c r="FW644" s="25"/>
      <c r="FX644" s="25"/>
      <c r="FY644" s="25"/>
      <c r="FZ644" s="25"/>
      <c r="GA644" s="25"/>
      <c r="GB644" s="25"/>
      <c r="GC644" s="25"/>
      <c r="GD644" s="25"/>
      <c r="GE644" s="25"/>
      <c r="GF644" s="25"/>
      <c r="GG644" s="25"/>
      <c r="GH644" s="25"/>
      <c r="GI644" s="25"/>
      <c r="GJ644" s="25"/>
      <c r="GK644" s="25"/>
      <c r="GL644" s="25"/>
      <c r="GM644" s="25"/>
      <c r="GN644" s="25"/>
      <c r="GO644" s="25"/>
      <c r="GP644" s="25"/>
      <c r="GQ644" s="25"/>
      <c r="GR644" s="25"/>
      <c r="GS644" s="25"/>
    </row>
    <row r="645">
      <c r="BD645" s="25"/>
      <c r="BE645" s="25"/>
      <c r="BF645" s="25"/>
      <c r="BG645" s="25"/>
      <c r="BH645" s="25"/>
      <c r="BI645" s="25"/>
      <c r="BJ645" s="25"/>
      <c r="BK645" s="25"/>
      <c r="BL645" s="25"/>
      <c r="BM645" s="25"/>
      <c r="BN645" s="25"/>
      <c r="BO645" s="25"/>
      <c r="BP645" s="25"/>
      <c r="BQ645" s="25"/>
      <c r="BR645" s="25"/>
      <c r="BS645" s="25"/>
      <c r="BT645" s="25"/>
      <c r="BU645" s="25"/>
      <c r="BV645" s="25"/>
      <c r="BW645" s="25"/>
      <c r="BX645" s="25"/>
      <c r="BY645" s="25"/>
      <c r="BZ645" s="25"/>
      <c r="CA645" s="25"/>
      <c r="CB645" s="25"/>
      <c r="CC645" s="25"/>
      <c r="CD645" s="25"/>
      <c r="CE645" s="25"/>
      <c r="CF645" s="25"/>
      <c r="CG645" s="25"/>
      <c r="CH645" s="25"/>
      <c r="CI645" s="25"/>
      <c r="CJ645" s="25"/>
      <c r="CK645" s="25"/>
      <c r="CL645" s="25"/>
      <c r="CM645" s="25"/>
      <c r="CN645" s="25"/>
      <c r="CO645" s="25"/>
      <c r="CP645" s="25"/>
      <c r="CQ645" s="25"/>
      <c r="CR645" s="25"/>
      <c r="CS645" s="25"/>
      <c r="CT645" s="25"/>
      <c r="CU645" s="25"/>
      <c r="CV645" s="25"/>
      <c r="CW645" s="25"/>
      <c r="CX645" s="25"/>
      <c r="CY645" s="25"/>
      <c r="EW645" s="25"/>
      <c r="EX645" s="25"/>
      <c r="EY645" s="25"/>
      <c r="EZ645" s="25"/>
      <c r="FA645" s="25"/>
      <c r="FB645" s="25"/>
      <c r="FC645" s="25"/>
      <c r="FD645" s="25"/>
      <c r="FE645" s="25"/>
      <c r="FF645" s="25"/>
      <c r="FG645" s="25"/>
      <c r="FH645" s="25"/>
      <c r="FI645" s="25"/>
      <c r="FJ645" s="25"/>
      <c r="FK645" s="25"/>
      <c r="FL645" s="25"/>
      <c r="FM645" s="25"/>
      <c r="FN645" s="25"/>
      <c r="FO645" s="25"/>
      <c r="FP645" s="25"/>
      <c r="FQ645" s="25"/>
      <c r="FR645" s="25"/>
      <c r="FS645" s="25"/>
      <c r="FT645" s="25"/>
      <c r="FU645" s="25"/>
      <c r="FV645" s="25"/>
      <c r="FW645" s="25"/>
      <c r="FX645" s="25"/>
      <c r="FY645" s="25"/>
      <c r="FZ645" s="25"/>
      <c r="GA645" s="25"/>
      <c r="GB645" s="25"/>
      <c r="GC645" s="25"/>
      <c r="GD645" s="25"/>
      <c r="GE645" s="25"/>
      <c r="GF645" s="25"/>
      <c r="GG645" s="25"/>
      <c r="GH645" s="25"/>
      <c r="GI645" s="25"/>
      <c r="GJ645" s="25"/>
      <c r="GK645" s="25"/>
      <c r="GL645" s="25"/>
      <c r="GM645" s="25"/>
      <c r="GN645" s="25"/>
      <c r="GO645" s="25"/>
      <c r="GP645" s="25"/>
      <c r="GQ645" s="25"/>
      <c r="GR645" s="25"/>
      <c r="GS645" s="25"/>
    </row>
    <row r="646">
      <c r="BD646" s="25"/>
      <c r="BE646" s="25"/>
      <c r="BF646" s="25"/>
      <c r="BG646" s="25"/>
      <c r="BH646" s="25"/>
      <c r="BI646" s="25"/>
      <c r="BJ646" s="25"/>
      <c r="BK646" s="25"/>
      <c r="BL646" s="25"/>
      <c r="BM646" s="25"/>
      <c r="BN646" s="25"/>
      <c r="BO646" s="25"/>
      <c r="BP646" s="25"/>
      <c r="BQ646" s="25"/>
      <c r="BR646" s="25"/>
      <c r="BS646" s="25"/>
      <c r="BT646" s="25"/>
      <c r="BU646" s="25"/>
      <c r="BV646" s="25"/>
      <c r="BW646" s="25"/>
      <c r="BX646" s="25"/>
      <c r="BY646" s="25"/>
      <c r="BZ646" s="25"/>
      <c r="CA646" s="25"/>
      <c r="CB646" s="25"/>
      <c r="CC646" s="25"/>
      <c r="CD646" s="25"/>
      <c r="CE646" s="25"/>
      <c r="CF646" s="25"/>
      <c r="CG646" s="25"/>
      <c r="CH646" s="25"/>
      <c r="CI646" s="25"/>
      <c r="CJ646" s="25"/>
      <c r="CK646" s="25"/>
      <c r="CL646" s="25"/>
      <c r="CM646" s="25"/>
      <c r="CN646" s="25"/>
      <c r="CO646" s="25"/>
      <c r="CP646" s="25"/>
      <c r="CQ646" s="25"/>
      <c r="CR646" s="25"/>
      <c r="CS646" s="25"/>
      <c r="CT646" s="25"/>
      <c r="CU646" s="25"/>
      <c r="CV646" s="25"/>
      <c r="CW646" s="25"/>
      <c r="CX646" s="25"/>
      <c r="CY646" s="25"/>
      <c r="EW646" s="25"/>
      <c r="EX646" s="25"/>
      <c r="EY646" s="25"/>
      <c r="EZ646" s="25"/>
      <c r="FA646" s="25"/>
      <c r="FB646" s="25"/>
      <c r="FC646" s="25"/>
      <c r="FD646" s="25"/>
      <c r="FE646" s="25"/>
      <c r="FF646" s="25"/>
      <c r="FG646" s="25"/>
      <c r="FH646" s="25"/>
      <c r="FI646" s="25"/>
      <c r="FJ646" s="25"/>
      <c r="FK646" s="25"/>
      <c r="FL646" s="25"/>
      <c r="FM646" s="25"/>
      <c r="FN646" s="25"/>
      <c r="FO646" s="25"/>
      <c r="FP646" s="25"/>
      <c r="FQ646" s="25"/>
      <c r="FR646" s="25"/>
      <c r="FS646" s="25"/>
      <c r="FT646" s="25"/>
      <c r="FU646" s="25"/>
      <c r="FV646" s="25"/>
      <c r="FW646" s="25"/>
      <c r="FX646" s="25"/>
      <c r="FY646" s="25"/>
      <c r="FZ646" s="25"/>
      <c r="GA646" s="25"/>
      <c r="GB646" s="25"/>
      <c r="GC646" s="25"/>
      <c r="GD646" s="25"/>
      <c r="GE646" s="25"/>
      <c r="GF646" s="25"/>
      <c r="GG646" s="25"/>
      <c r="GH646" s="25"/>
      <c r="GI646" s="25"/>
      <c r="GJ646" s="25"/>
      <c r="GK646" s="25"/>
      <c r="GL646" s="25"/>
      <c r="GM646" s="25"/>
      <c r="GN646" s="25"/>
      <c r="GO646" s="25"/>
      <c r="GP646" s="25"/>
      <c r="GQ646" s="25"/>
      <c r="GR646" s="25"/>
      <c r="GS646" s="25"/>
    </row>
    <row r="647">
      <c r="BD647" s="25"/>
      <c r="BE647" s="25"/>
      <c r="BF647" s="25"/>
      <c r="BG647" s="25"/>
      <c r="BH647" s="25"/>
      <c r="BI647" s="25"/>
      <c r="BJ647" s="25"/>
      <c r="BK647" s="25"/>
      <c r="BL647" s="25"/>
      <c r="BM647" s="25"/>
      <c r="BN647" s="25"/>
      <c r="BO647" s="25"/>
      <c r="BP647" s="25"/>
      <c r="BQ647" s="25"/>
      <c r="BR647" s="25"/>
      <c r="BS647" s="25"/>
      <c r="BT647" s="25"/>
      <c r="BU647" s="25"/>
      <c r="BV647" s="25"/>
      <c r="BW647" s="25"/>
      <c r="BX647" s="25"/>
      <c r="BY647" s="25"/>
      <c r="BZ647" s="25"/>
      <c r="CA647" s="25"/>
      <c r="CB647" s="25"/>
      <c r="CC647" s="25"/>
      <c r="CD647" s="25"/>
      <c r="CE647" s="25"/>
      <c r="CF647" s="25"/>
      <c r="CG647" s="25"/>
      <c r="CH647" s="25"/>
      <c r="CI647" s="25"/>
      <c r="CJ647" s="25"/>
      <c r="CK647" s="25"/>
      <c r="CL647" s="25"/>
      <c r="CM647" s="25"/>
      <c r="CN647" s="25"/>
      <c r="CO647" s="25"/>
      <c r="CP647" s="25"/>
      <c r="CQ647" s="25"/>
      <c r="CR647" s="25"/>
      <c r="CS647" s="25"/>
      <c r="CT647" s="25"/>
      <c r="CU647" s="25"/>
      <c r="CV647" s="25"/>
      <c r="CW647" s="25"/>
      <c r="CX647" s="25"/>
      <c r="CY647" s="25"/>
      <c r="EW647" s="25"/>
      <c r="EX647" s="25"/>
      <c r="EY647" s="25"/>
      <c r="EZ647" s="25"/>
      <c r="FA647" s="25"/>
      <c r="FB647" s="25"/>
      <c r="FC647" s="25"/>
      <c r="FD647" s="25"/>
      <c r="FE647" s="25"/>
      <c r="FF647" s="25"/>
      <c r="FG647" s="25"/>
      <c r="FH647" s="25"/>
      <c r="FI647" s="25"/>
      <c r="FJ647" s="25"/>
      <c r="FK647" s="25"/>
      <c r="FL647" s="25"/>
      <c r="FM647" s="25"/>
      <c r="FN647" s="25"/>
      <c r="FO647" s="25"/>
      <c r="FP647" s="25"/>
      <c r="FQ647" s="25"/>
      <c r="FR647" s="25"/>
      <c r="FS647" s="25"/>
      <c r="FT647" s="25"/>
      <c r="FU647" s="25"/>
      <c r="FV647" s="25"/>
      <c r="FW647" s="25"/>
      <c r="FX647" s="25"/>
      <c r="FY647" s="25"/>
      <c r="FZ647" s="25"/>
      <c r="GA647" s="25"/>
      <c r="GB647" s="25"/>
      <c r="GC647" s="25"/>
      <c r="GD647" s="25"/>
      <c r="GE647" s="25"/>
      <c r="GF647" s="25"/>
      <c r="GG647" s="25"/>
      <c r="GH647" s="25"/>
      <c r="GI647" s="25"/>
      <c r="GJ647" s="25"/>
      <c r="GK647" s="25"/>
      <c r="GL647" s="25"/>
      <c r="GM647" s="25"/>
      <c r="GN647" s="25"/>
      <c r="GO647" s="25"/>
      <c r="GP647" s="25"/>
      <c r="GQ647" s="25"/>
      <c r="GR647" s="25"/>
      <c r="GS647" s="25"/>
    </row>
    <row r="648">
      <c r="BD648" s="25"/>
      <c r="BE648" s="25"/>
      <c r="BF648" s="25"/>
      <c r="BG648" s="25"/>
      <c r="BH648" s="25"/>
      <c r="BI648" s="25"/>
      <c r="BJ648" s="25"/>
      <c r="BK648" s="25"/>
      <c r="BL648" s="25"/>
      <c r="BM648" s="25"/>
      <c r="BN648" s="25"/>
      <c r="BO648" s="25"/>
      <c r="BP648" s="25"/>
      <c r="BQ648" s="25"/>
      <c r="BR648" s="25"/>
      <c r="BS648" s="25"/>
      <c r="BT648" s="25"/>
      <c r="BU648" s="25"/>
      <c r="BV648" s="25"/>
      <c r="BW648" s="25"/>
      <c r="BX648" s="25"/>
      <c r="BY648" s="25"/>
      <c r="BZ648" s="25"/>
      <c r="CA648" s="25"/>
      <c r="CB648" s="25"/>
      <c r="CC648" s="25"/>
      <c r="CD648" s="25"/>
      <c r="CE648" s="25"/>
      <c r="CF648" s="25"/>
      <c r="CG648" s="25"/>
      <c r="CH648" s="25"/>
      <c r="CI648" s="25"/>
      <c r="CJ648" s="25"/>
      <c r="CK648" s="25"/>
      <c r="CL648" s="25"/>
      <c r="CM648" s="25"/>
      <c r="CN648" s="25"/>
      <c r="CO648" s="25"/>
      <c r="CP648" s="25"/>
      <c r="CQ648" s="25"/>
      <c r="CR648" s="25"/>
      <c r="CS648" s="25"/>
      <c r="CT648" s="25"/>
      <c r="CU648" s="25"/>
      <c r="CV648" s="25"/>
      <c r="CW648" s="25"/>
      <c r="CX648" s="25"/>
      <c r="CY648" s="25"/>
      <c r="EW648" s="25"/>
      <c r="EX648" s="25"/>
      <c r="EY648" s="25"/>
      <c r="EZ648" s="25"/>
      <c r="FA648" s="25"/>
      <c r="FB648" s="25"/>
      <c r="FC648" s="25"/>
      <c r="FD648" s="25"/>
      <c r="FE648" s="25"/>
      <c r="FF648" s="25"/>
      <c r="FG648" s="25"/>
      <c r="FH648" s="25"/>
      <c r="FI648" s="25"/>
      <c r="FJ648" s="25"/>
      <c r="FK648" s="25"/>
      <c r="FL648" s="25"/>
      <c r="FM648" s="25"/>
      <c r="FN648" s="25"/>
      <c r="FO648" s="25"/>
      <c r="FP648" s="25"/>
      <c r="FQ648" s="25"/>
      <c r="FR648" s="25"/>
      <c r="FS648" s="25"/>
      <c r="FT648" s="25"/>
      <c r="FU648" s="25"/>
      <c r="FV648" s="25"/>
      <c r="FW648" s="25"/>
      <c r="FX648" s="25"/>
      <c r="FY648" s="25"/>
      <c r="FZ648" s="25"/>
      <c r="GA648" s="25"/>
      <c r="GB648" s="25"/>
      <c r="GC648" s="25"/>
      <c r="GD648" s="25"/>
      <c r="GE648" s="25"/>
      <c r="GF648" s="25"/>
      <c r="GG648" s="25"/>
      <c r="GH648" s="25"/>
      <c r="GI648" s="25"/>
      <c r="GJ648" s="25"/>
      <c r="GK648" s="25"/>
      <c r="GL648" s="25"/>
      <c r="GM648" s="25"/>
      <c r="GN648" s="25"/>
      <c r="GO648" s="25"/>
      <c r="GP648" s="25"/>
      <c r="GQ648" s="25"/>
      <c r="GR648" s="25"/>
      <c r="GS648" s="25"/>
    </row>
    <row r="649">
      <c r="BD649" s="25"/>
      <c r="BE649" s="25"/>
      <c r="BF649" s="25"/>
      <c r="BG649" s="25"/>
      <c r="BH649" s="25"/>
      <c r="BI649" s="25"/>
      <c r="BJ649" s="25"/>
      <c r="BK649" s="25"/>
      <c r="BL649" s="25"/>
      <c r="BM649" s="25"/>
      <c r="BN649" s="25"/>
      <c r="BO649" s="25"/>
      <c r="BP649" s="25"/>
      <c r="BQ649" s="25"/>
      <c r="BR649" s="25"/>
      <c r="BS649" s="25"/>
      <c r="BT649" s="25"/>
      <c r="BU649" s="25"/>
      <c r="BV649" s="25"/>
      <c r="BW649" s="25"/>
      <c r="BX649" s="25"/>
      <c r="BY649" s="25"/>
      <c r="BZ649" s="25"/>
      <c r="CA649" s="25"/>
      <c r="CB649" s="25"/>
      <c r="CC649" s="25"/>
      <c r="CD649" s="25"/>
      <c r="CE649" s="25"/>
      <c r="CF649" s="25"/>
      <c r="CG649" s="25"/>
      <c r="CH649" s="25"/>
      <c r="CI649" s="25"/>
      <c r="CJ649" s="25"/>
      <c r="CK649" s="25"/>
      <c r="CL649" s="25"/>
      <c r="CM649" s="25"/>
      <c r="CN649" s="25"/>
      <c r="CO649" s="25"/>
      <c r="CP649" s="25"/>
      <c r="CQ649" s="25"/>
      <c r="CR649" s="25"/>
      <c r="CS649" s="25"/>
      <c r="CT649" s="25"/>
      <c r="CU649" s="25"/>
      <c r="CV649" s="25"/>
      <c r="CW649" s="25"/>
      <c r="CX649" s="25"/>
      <c r="CY649" s="25"/>
      <c r="EW649" s="25"/>
      <c r="EX649" s="25"/>
      <c r="EY649" s="25"/>
      <c r="EZ649" s="25"/>
      <c r="FA649" s="25"/>
      <c r="FB649" s="25"/>
      <c r="FC649" s="25"/>
      <c r="FD649" s="25"/>
      <c r="FE649" s="25"/>
      <c r="FF649" s="25"/>
      <c r="FG649" s="25"/>
      <c r="FH649" s="25"/>
      <c r="FI649" s="25"/>
      <c r="FJ649" s="25"/>
      <c r="FK649" s="25"/>
      <c r="FL649" s="25"/>
      <c r="FM649" s="25"/>
      <c r="FN649" s="25"/>
      <c r="FO649" s="25"/>
      <c r="FP649" s="25"/>
      <c r="FQ649" s="25"/>
      <c r="FR649" s="25"/>
      <c r="FS649" s="25"/>
      <c r="FT649" s="25"/>
      <c r="FU649" s="25"/>
      <c r="FV649" s="25"/>
      <c r="FW649" s="25"/>
      <c r="FX649" s="25"/>
      <c r="FY649" s="25"/>
      <c r="FZ649" s="25"/>
      <c r="GA649" s="25"/>
      <c r="GB649" s="25"/>
      <c r="GC649" s="25"/>
      <c r="GD649" s="25"/>
      <c r="GE649" s="25"/>
      <c r="GF649" s="25"/>
      <c r="GG649" s="25"/>
      <c r="GH649" s="25"/>
      <c r="GI649" s="25"/>
      <c r="GJ649" s="25"/>
      <c r="GK649" s="25"/>
      <c r="GL649" s="25"/>
      <c r="GM649" s="25"/>
      <c r="GN649" s="25"/>
      <c r="GO649" s="25"/>
      <c r="GP649" s="25"/>
      <c r="GQ649" s="25"/>
      <c r="GR649" s="25"/>
      <c r="GS649" s="25"/>
    </row>
    <row r="650">
      <c r="BD650" s="25"/>
      <c r="BE650" s="25"/>
      <c r="BF650" s="25"/>
      <c r="BG650" s="25"/>
      <c r="BH650" s="25"/>
      <c r="BI650" s="25"/>
      <c r="BJ650" s="25"/>
      <c r="BK650" s="25"/>
      <c r="BL650" s="25"/>
      <c r="BM650" s="25"/>
      <c r="BN650" s="25"/>
      <c r="BO650" s="25"/>
      <c r="BP650" s="25"/>
      <c r="BQ650" s="25"/>
      <c r="BR650" s="25"/>
      <c r="BS650" s="25"/>
      <c r="BT650" s="25"/>
      <c r="BU650" s="25"/>
      <c r="BV650" s="25"/>
      <c r="BW650" s="25"/>
      <c r="BX650" s="25"/>
      <c r="BY650" s="25"/>
      <c r="BZ650" s="25"/>
      <c r="CA650" s="25"/>
      <c r="CB650" s="25"/>
      <c r="CC650" s="25"/>
      <c r="CD650" s="25"/>
      <c r="CE650" s="25"/>
      <c r="CF650" s="25"/>
      <c r="CG650" s="25"/>
      <c r="CH650" s="25"/>
      <c r="CI650" s="25"/>
      <c r="CJ650" s="25"/>
      <c r="CK650" s="25"/>
      <c r="CL650" s="25"/>
      <c r="CM650" s="25"/>
      <c r="CN650" s="25"/>
      <c r="CO650" s="25"/>
      <c r="CP650" s="25"/>
      <c r="CQ650" s="25"/>
      <c r="CR650" s="25"/>
      <c r="CS650" s="25"/>
      <c r="CT650" s="25"/>
      <c r="CU650" s="25"/>
      <c r="CV650" s="25"/>
      <c r="CW650" s="25"/>
      <c r="CX650" s="25"/>
      <c r="CY650" s="25"/>
      <c r="EW650" s="25"/>
      <c r="EX650" s="25"/>
      <c r="EY650" s="25"/>
      <c r="EZ650" s="25"/>
      <c r="FA650" s="25"/>
      <c r="FB650" s="25"/>
      <c r="FC650" s="25"/>
      <c r="FD650" s="25"/>
      <c r="FE650" s="25"/>
      <c r="FF650" s="25"/>
      <c r="FG650" s="25"/>
      <c r="FH650" s="25"/>
      <c r="FI650" s="25"/>
      <c r="FJ650" s="25"/>
      <c r="FK650" s="25"/>
      <c r="FL650" s="25"/>
      <c r="FM650" s="25"/>
      <c r="FN650" s="25"/>
      <c r="FO650" s="25"/>
      <c r="FP650" s="25"/>
      <c r="FQ650" s="25"/>
      <c r="FR650" s="25"/>
      <c r="FS650" s="25"/>
      <c r="FT650" s="25"/>
      <c r="FU650" s="25"/>
      <c r="FV650" s="25"/>
      <c r="FW650" s="25"/>
      <c r="FX650" s="25"/>
      <c r="FY650" s="25"/>
      <c r="FZ650" s="25"/>
      <c r="GA650" s="25"/>
      <c r="GB650" s="25"/>
      <c r="GC650" s="25"/>
      <c r="GD650" s="25"/>
      <c r="GE650" s="25"/>
      <c r="GF650" s="25"/>
      <c r="GG650" s="25"/>
      <c r="GH650" s="25"/>
      <c r="GI650" s="25"/>
      <c r="GJ650" s="25"/>
      <c r="GK650" s="25"/>
      <c r="GL650" s="25"/>
      <c r="GM650" s="25"/>
      <c r="GN650" s="25"/>
      <c r="GO650" s="25"/>
      <c r="GP650" s="25"/>
      <c r="GQ650" s="25"/>
      <c r="GR650" s="25"/>
      <c r="GS650" s="25"/>
    </row>
    <row r="651">
      <c r="BD651" s="25"/>
      <c r="BE651" s="25"/>
      <c r="BF651" s="25"/>
      <c r="BG651" s="25"/>
      <c r="BH651" s="25"/>
      <c r="BI651" s="25"/>
      <c r="BJ651" s="25"/>
      <c r="BK651" s="25"/>
      <c r="BL651" s="25"/>
      <c r="BM651" s="25"/>
      <c r="BN651" s="25"/>
      <c r="BO651" s="25"/>
      <c r="BP651" s="25"/>
      <c r="BQ651" s="25"/>
      <c r="BR651" s="25"/>
      <c r="BS651" s="25"/>
      <c r="BT651" s="25"/>
      <c r="BU651" s="25"/>
      <c r="BV651" s="25"/>
      <c r="BW651" s="25"/>
      <c r="BX651" s="25"/>
      <c r="BY651" s="25"/>
      <c r="BZ651" s="25"/>
      <c r="CA651" s="25"/>
      <c r="CB651" s="25"/>
      <c r="CC651" s="25"/>
      <c r="CD651" s="25"/>
      <c r="CE651" s="25"/>
      <c r="CF651" s="25"/>
      <c r="CG651" s="25"/>
      <c r="CH651" s="25"/>
      <c r="CI651" s="25"/>
      <c r="CJ651" s="25"/>
      <c r="CK651" s="25"/>
      <c r="CL651" s="25"/>
      <c r="CM651" s="25"/>
      <c r="CN651" s="25"/>
      <c r="CO651" s="25"/>
      <c r="CP651" s="25"/>
      <c r="CQ651" s="25"/>
      <c r="CR651" s="25"/>
      <c r="CS651" s="25"/>
      <c r="CT651" s="25"/>
      <c r="CU651" s="25"/>
      <c r="CV651" s="25"/>
      <c r="CW651" s="25"/>
      <c r="CX651" s="25"/>
      <c r="CY651" s="25"/>
      <c r="EW651" s="25"/>
      <c r="EX651" s="25"/>
      <c r="EY651" s="25"/>
      <c r="EZ651" s="25"/>
      <c r="FA651" s="25"/>
      <c r="FB651" s="25"/>
      <c r="FC651" s="25"/>
      <c r="FD651" s="25"/>
      <c r="FE651" s="25"/>
      <c r="FF651" s="25"/>
      <c r="FG651" s="25"/>
      <c r="FH651" s="25"/>
      <c r="FI651" s="25"/>
      <c r="FJ651" s="25"/>
      <c r="FK651" s="25"/>
      <c r="FL651" s="25"/>
      <c r="FM651" s="25"/>
      <c r="FN651" s="25"/>
      <c r="FO651" s="25"/>
      <c r="FP651" s="25"/>
      <c r="FQ651" s="25"/>
      <c r="FR651" s="25"/>
      <c r="FS651" s="25"/>
      <c r="FT651" s="25"/>
      <c r="FU651" s="25"/>
      <c r="FV651" s="25"/>
      <c r="FW651" s="25"/>
      <c r="FX651" s="25"/>
      <c r="FY651" s="25"/>
      <c r="FZ651" s="25"/>
      <c r="GA651" s="25"/>
      <c r="GB651" s="25"/>
      <c r="GC651" s="25"/>
      <c r="GD651" s="25"/>
      <c r="GE651" s="25"/>
      <c r="GF651" s="25"/>
      <c r="GG651" s="25"/>
      <c r="GH651" s="25"/>
      <c r="GI651" s="25"/>
      <c r="GJ651" s="25"/>
      <c r="GK651" s="25"/>
      <c r="GL651" s="25"/>
      <c r="GM651" s="25"/>
      <c r="GN651" s="25"/>
      <c r="GO651" s="25"/>
      <c r="GP651" s="25"/>
      <c r="GQ651" s="25"/>
      <c r="GR651" s="25"/>
      <c r="GS651" s="25"/>
    </row>
    <row r="652">
      <c r="BD652" s="25"/>
      <c r="BE652" s="25"/>
      <c r="BF652" s="25"/>
      <c r="BG652" s="25"/>
      <c r="BH652" s="25"/>
      <c r="BI652" s="25"/>
      <c r="BJ652" s="25"/>
      <c r="BK652" s="25"/>
      <c r="BL652" s="25"/>
      <c r="BM652" s="25"/>
      <c r="BN652" s="25"/>
      <c r="BO652" s="25"/>
      <c r="BP652" s="25"/>
      <c r="BQ652" s="25"/>
      <c r="BR652" s="25"/>
      <c r="BS652" s="25"/>
      <c r="BT652" s="25"/>
      <c r="BU652" s="25"/>
      <c r="BV652" s="25"/>
      <c r="BW652" s="25"/>
      <c r="BX652" s="25"/>
      <c r="BY652" s="25"/>
      <c r="BZ652" s="25"/>
      <c r="CA652" s="25"/>
      <c r="CB652" s="25"/>
      <c r="CC652" s="25"/>
      <c r="CD652" s="25"/>
      <c r="CE652" s="25"/>
      <c r="CF652" s="25"/>
      <c r="CG652" s="25"/>
      <c r="CH652" s="25"/>
      <c r="CI652" s="25"/>
      <c r="CJ652" s="25"/>
      <c r="CK652" s="25"/>
      <c r="CL652" s="25"/>
      <c r="CM652" s="25"/>
      <c r="CN652" s="25"/>
      <c r="CO652" s="25"/>
      <c r="CP652" s="25"/>
      <c r="CQ652" s="25"/>
      <c r="CR652" s="25"/>
      <c r="CS652" s="25"/>
      <c r="CT652" s="25"/>
      <c r="CU652" s="25"/>
      <c r="CV652" s="25"/>
      <c r="CW652" s="25"/>
      <c r="CX652" s="25"/>
      <c r="CY652" s="25"/>
      <c r="EW652" s="25"/>
      <c r="EX652" s="25"/>
      <c r="EY652" s="25"/>
      <c r="EZ652" s="25"/>
      <c r="FA652" s="25"/>
      <c r="FB652" s="25"/>
      <c r="FC652" s="25"/>
      <c r="FD652" s="25"/>
      <c r="FE652" s="25"/>
      <c r="FF652" s="25"/>
      <c r="FG652" s="25"/>
      <c r="FH652" s="25"/>
      <c r="FI652" s="25"/>
      <c r="FJ652" s="25"/>
      <c r="FK652" s="25"/>
      <c r="FL652" s="25"/>
      <c r="FM652" s="25"/>
      <c r="FN652" s="25"/>
      <c r="FO652" s="25"/>
      <c r="FP652" s="25"/>
      <c r="FQ652" s="25"/>
      <c r="FR652" s="25"/>
      <c r="FS652" s="25"/>
      <c r="FT652" s="25"/>
      <c r="FU652" s="25"/>
      <c r="FV652" s="25"/>
      <c r="FW652" s="25"/>
      <c r="FX652" s="25"/>
      <c r="FY652" s="25"/>
      <c r="FZ652" s="25"/>
      <c r="GA652" s="25"/>
      <c r="GB652" s="25"/>
      <c r="GC652" s="25"/>
      <c r="GD652" s="25"/>
      <c r="GE652" s="25"/>
      <c r="GF652" s="25"/>
      <c r="GG652" s="25"/>
      <c r="GH652" s="25"/>
      <c r="GI652" s="25"/>
      <c r="GJ652" s="25"/>
      <c r="GK652" s="25"/>
      <c r="GL652" s="25"/>
      <c r="GM652" s="25"/>
      <c r="GN652" s="25"/>
      <c r="GO652" s="25"/>
      <c r="GP652" s="25"/>
      <c r="GQ652" s="25"/>
      <c r="GR652" s="25"/>
      <c r="GS652" s="25"/>
    </row>
    <row r="653">
      <c r="BD653" s="25"/>
      <c r="BE653" s="25"/>
      <c r="BF653" s="25"/>
      <c r="BG653" s="25"/>
      <c r="BH653" s="25"/>
      <c r="BI653" s="25"/>
      <c r="BJ653" s="25"/>
      <c r="BK653" s="25"/>
      <c r="BL653" s="25"/>
      <c r="BM653" s="25"/>
      <c r="BN653" s="25"/>
      <c r="BO653" s="25"/>
      <c r="BP653" s="25"/>
      <c r="BQ653" s="25"/>
      <c r="BR653" s="25"/>
      <c r="BS653" s="25"/>
      <c r="BT653" s="25"/>
      <c r="BU653" s="25"/>
      <c r="BV653" s="25"/>
      <c r="BW653" s="25"/>
      <c r="BX653" s="25"/>
      <c r="BY653" s="25"/>
      <c r="BZ653" s="25"/>
      <c r="CA653" s="25"/>
      <c r="CB653" s="25"/>
      <c r="CC653" s="25"/>
      <c r="CD653" s="25"/>
      <c r="CE653" s="25"/>
      <c r="CF653" s="25"/>
      <c r="CG653" s="25"/>
      <c r="CH653" s="25"/>
      <c r="CI653" s="25"/>
      <c r="CJ653" s="25"/>
      <c r="CK653" s="25"/>
      <c r="CL653" s="25"/>
      <c r="CM653" s="25"/>
      <c r="CN653" s="25"/>
      <c r="CO653" s="25"/>
      <c r="CP653" s="25"/>
      <c r="CQ653" s="25"/>
      <c r="CR653" s="25"/>
      <c r="CS653" s="25"/>
      <c r="CT653" s="25"/>
      <c r="CU653" s="25"/>
      <c r="CV653" s="25"/>
      <c r="CW653" s="25"/>
      <c r="CX653" s="25"/>
      <c r="CY653" s="25"/>
      <c r="EW653" s="25"/>
      <c r="EX653" s="25"/>
      <c r="EY653" s="25"/>
      <c r="EZ653" s="25"/>
      <c r="FA653" s="25"/>
      <c r="FB653" s="25"/>
      <c r="FC653" s="25"/>
      <c r="FD653" s="25"/>
      <c r="FE653" s="25"/>
      <c r="FF653" s="25"/>
      <c r="FG653" s="25"/>
      <c r="FH653" s="25"/>
      <c r="FI653" s="25"/>
      <c r="FJ653" s="25"/>
      <c r="FK653" s="25"/>
      <c r="FL653" s="25"/>
      <c r="FM653" s="25"/>
      <c r="FN653" s="25"/>
      <c r="FO653" s="25"/>
      <c r="FP653" s="25"/>
      <c r="FQ653" s="25"/>
      <c r="FR653" s="25"/>
      <c r="FS653" s="25"/>
      <c r="FT653" s="25"/>
      <c r="FU653" s="25"/>
      <c r="FV653" s="25"/>
      <c r="FW653" s="25"/>
      <c r="FX653" s="25"/>
      <c r="FY653" s="25"/>
      <c r="FZ653" s="25"/>
      <c r="GA653" s="25"/>
      <c r="GB653" s="25"/>
      <c r="GC653" s="25"/>
      <c r="GD653" s="25"/>
      <c r="GE653" s="25"/>
      <c r="GF653" s="25"/>
      <c r="GG653" s="25"/>
      <c r="GH653" s="25"/>
      <c r="GI653" s="25"/>
      <c r="GJ653" s="25"/>
      <c r="GK653" s="25"/>
      <c r="GL653" s="25"/>
      <c r="GM653" s="25"/>
      <c r="GN653" s="25"/>
      <c r="GO653" s="25"/>
      <c r="GP653" s="25"/>
      <c r="GQ653" s="25"/>
      <c r="GR653" s="25"/>
      <c r="GS653" s="25"/>
    </row>
    <row r="654">
      <c r="BD654" s="25"/>
      <c r="BE654" s="25"/>
      <c r="BF654" s="25"/>
      <c r="BG654" s="25"/>
      <c r="BH654" s="25"/>
      <c r="BI654" s="25"/>
      <c r="BJ654" s="25"/>
      <c r="BK654" s="25"/>
      <c r="BL654" s="25"/>
      <c r="BM654" s="25"/>
      <c r="BN654" s="25"/>
      <c r="BO654" s="25"/>
      <c r="BP654" s="25"/>
      <c r="BQ654" s="25"/>
      <c r="BR654" s="25"/>
      <c r="BS654" s="25"/>
      <c r="BT654" s="25"/>
      <c r="BU654" s="25"/>
      <c r="BV654" s="25"/>
      <c r="BW654" s="25"/>
      <c r="BX654" s="25"/>
      <c r="BY654" s="25"/>
      <c r="BZ654" s="25"/>
      <c r="CA654" s="25"/>
      <c r="CB654" s="25"/>
      <c r="CC654" s="25"/>
      <c r="CD654" s="25"/>
      <c r="CE654" s="25"/>
      <c r="CF654" s="25"/>
      <c r="CG654" s="25"/>
      <c r="CH654" s="25"/>
      <c r="CI654" s="25"/>
      <c r="CJ654" s="25"/>
      <c r="CK654" s="25"/>
      <c r="CL654" s="25"/>
      <c r="CM654" s="25"/>
      <c r="CN654" s="25"/>
      <c r="CO654" s="25"/>
      <c r="CP654" s="25"/>
      <c r="CQ654" s="25"/>
      <c r="CR654" s="25"/>
      <c r="CS654" s="25"/>
      <c r="CT654" s="25"/>
      <c r="CU654" s="25"/>
      <c r="CV654" s="25"/>
      <c r="CW654" s="25"/>
      <c r="CX654" s="25"/>
      <c r="CY654" s="25"/>
      <c r="EW654" s="25"/>
      <c r="EX654" s="25"/>
      <c r="EY654" s="25"/>
      <c r="EZ654" s="25"/>
      <c r="FA654" s="25"/>
      <c r="FB654" s="25"/>
      <c r="FC654" s="25"/>
      <c r="FD654" s="25"/>
      <c r="FE654" s="25"/>
      <c r="FF654" s="25"/>
      <c r="FG654" s="25"/>
      <c r="FH654" s="25"/>
      <c r="FI654" s="25"/>
      <c r="FJ654" s="25"/>
      <c r="FK654" s="25"/>
      <c r="FL654" s="25"/>
      <c r="FM654" s="25"/>
      <c r="FN654" s="25"/>
      <c r="FO654" s="25"/>
      <c r="FP654" s="25"/>
      <c r="FQ654" s="25"/>
      <c r="FR654" s="25"/>
      <c r="FS654" s="25"/>
      <c r="FT654" s="25"/>
      <c r="FU654" s="25"/>
      <c r="FV654" s="25"/>
      <c r="FW654" s="25"/>
      <c r="FX654" s="25"/>
      <c r="FY654" s="25"/>
      <c r="FZ654" s="25"/>
      <c r="GA654" s="25"/>
      <c r="GB654" s="25"/>
      <c r="GC654" s="25"/>
      <c r="GD654" s="25"/>
      <c r="GE654" s="25"/>
      <c r="GF654" s="25"/>
      <c r="GG654" s="25"/>
      <c r="GH654" s="25"/>
      <c r="GI654" s="25"/>
      <c r="GJ654" s="25"/>
      <c r="GK654" s="25"/>
      <c r="GL654" s="25"/>
      <c r="GM654" s="25"/>
      <c r="GN654" s="25"/>
      <c r="GO654" s="25"/>
      <c r="GP654" s="25"/>
      <c r="GQ654" s="25"/>
      <c r="GR654" s="25"/>
      <c r="GS654" s="25"/>
    </row>
    <row r="655">
      <c r="BD655" s="25"/>
      <c r="BE655" s="25"/>
      <c r="BF655" s="25"/>
      <c r="BG655" s="25"/>
      <c r="BH655" s="25"/>
      <c r="BI655" s="25"/>
      <c r="BJ655" s="25"/>
      <c r="BK655" s="25"/>
      <c r="BL655" s="25"/>
      <c r="BM655" s="25"/>
      <c r="BN655" s="25"/>
      <c r="BO655" s="25"/>
      <c r="BP655" s="25"/>
      <c r="BQ655" s="25"/>
      <c r="BR655" s="25"/>
      <c r="BS655" s="25"/>
      <c r="BT655" s="25"/>
      <c r="BU655" s="25"/>
      <c r="BV655" s="25"/>
      <c r="BW655" s="25"/>
      <c r="BX655" s="25"/>
      <c r="BY655" s="25"/>
      <c r="BZ655" s="25"/>
      <c r="CA655" s="25"/>
      <c r="CB655" s="25"/>
      <c r="CC655" s="25"/>
      <c r="CD655" s="25"/>
      <c r="CE655" s="25"/>
      <c r="CF655" s="25"/>
      <c r="CG655" s="25"/>
      <c r="CH655" s="25"/>
      <c r="CI655" s="25"/>
      <c r="CJ655" s="25"/>
      <c r="CK655" s="25"/>
      <c r="CL655" s="25"/>
      <c r="CM655" s="25"/>
      <c r="CN655" s="25"/>
      <c r="CO655" s="25"/>
      <c r="CP655" s="25"/>
      <c r="CQ655" s="25"/>
      <c r="CR655" s="25"/>
      <c r="CS655" s="25"/>
      <c r="CT655" s="25"/>
      <c r="CU655" s="25"/>
      <c r="CV655" s="25"/>
      <c r="CW655" s="25"/>
      <c r="CX655" s="25"/>
      <c r="CY655" s="25"/>
      <c r="EW655" s="25"/>
      <c r="EX655" s="25"/>
      <c r="EY655" s="25"/>
      <c r="EZ655" s="25"/>
      <c r="FA655" s="25"/>
      <c r="FB655" s="25"/>
      <c r="FC655" s="25"/>
      <c r="FD655" s="25"/>
      <c r="FE655" s="25"/>
      <c r="FF655" s="25"/>
      <c r="FG655" s="25"/>
      <c r="FH655" s="25"/>
      <c r="FI655" s="25"/>
      <c r="FJ655" s="25"/>
      <c r="FK655" s="25"/>
      <c r="FL655" s="25"/>
      <c r="FM655" s="25"/>
      <c r="FN655" s="25"/>
      <c r="FO655" s="25"/>
      <c r="FP655" s="25"/>
      <c r="FQ655" s="25"/>
      <c r="FR655" s="25"/>
      <c r="FS655" s="25"/>
      <c r="FT655" s="25"/>
      <c r="FU655" s="25"/>
      <c r="FV655" s="25"/>
      <c r="FW655" s="25"/>
      <c r="FX655" s="25"/>
      <c r="FY655" s="25"/>
      <c r="FZ655" s="25"/>
      <c r="GA655" s="25"/>
      <c r="GB655" s="25"/>
      <c r="GC655" s="25"/>
      <c r="GD655" s="25"/>
      <c r="GE655" s="25"/>
      <c r="GF655" s="25"/>
      <c r="GG655" s="25"/>
      <c r="GH655" s="25"/>
      <c r="GI655" s="25"/>
      <c r="GJ655" s="25"/>
      <c r="GK655" s="25"/>
      <c r="GL655" s="25"/>
      <c r="GM655" s="25"/>
      <c r="GN655" s="25"/>
      <c r="GO655" s="25"/>
      <c r="GP655" s="25"/>
      <c r="GQ655" s="25"/>
      <c r="GR655" s="25"/>
      <c r="GS655" s="25"/>
    </row>
    <row r="656">
      <c r="BD656" s="25"/>
      <c r="BE656" s="25"/>
      <c r="BF656" s="25"/>
      <c r="BG656" s="25"/>
      <c r="BH656" s="25"/>
      <c r="BI656" s="25"/>
      <c r="BJ656" s="25"/>
      <c r="BK656" s="25"/>
      <c r="BL656" s="25"/>
      <c r="BM656" s="25"/>
      <c r="BN656" s="25"/>
      <c r="BO656" s="25"/>
      <c r="BP656" s="25"/>
      <c r="BQ656" s="25"/>
      <c r="BR656" s="25"/>
      <c r="BS656" s="25"/>
      <c r="BT656" s="25"/>
      <c r="BU656" s="25"/>
      <c r="BV656" s="25"/>
      <c r="BW656" s="25"/>
      <c r="BX656" s="25"/>
      <c r="BY656" s="25"/>
      <c r="BZ656" s="25"/>
      <c r="CA656" s="25"/>
      <c r="CB656" s="25"/>
      <c r="CC656" s="25"/>
      <c r="CD656" s="25"/>
      <c r="CE656" s="25"/>
      <c r="CF656" s="25"/>
      <c r="CG656" s="25"/>
      <c r="CH656" s="25"/>
      <c r="CI656" s="25"/>
      <c r="CJ656" s="25"/>
      <c r="CK656" s="25"/>
      <c r="CL656" s="25"/>
      <c r="CM656" s="25"/>
      <c r="CN656" s="25"/>
      <c r="CO656" s="25"/>
      <c r="CP656" s="25"/>
      <c r="CQ656" s="25"/>
      <c r="CR656" s="25"/>
      <c r="CS656" s="25"/>
      <c r="CT656" s="25"/>
      <c r="CU656" s="25"/>
      <c r="CV656" s="25"/>
      <c r="CW656" s="25"/>
      <c r="CX656" s="25"/>
      <c r="CY656" s="25"/>
      <c r="EW656" s="25"/>
      <c r="EX656" s="25"/>
      <c r="EY656" s="25"/>
      <c r="EZ656" s="25"/>
      <c r="FA656" s="25"/>
      <c r="FB656" s="25"/>
      <c r="FC656" s="25"/>
      <c r="FD656" s="25"/>
      <c r="FE656" s="25"/>
      <c r="FF656" s="25"/>
      <c r="FG656" s="25"/>
      <c r="FH656" s="25"/>
      <c r="FI656" s="25"/>
      <c r="FJ656" s="25"/>
      <c r="FK656" s="25"/>
      <c r="FL656" s="25"/>
      <c r="FM656" s="25"/>
      <c r="FN656" s="25"/>
      <c r="FO656" s="25"/>
      <c r="FP656" s="25"/>
      <c r="FQ656" s="25"/>
      <c r="FR656" s="25"/>
      <c r="FS656" s="25"/>
      <c r="FT656" s="25"/>
      <c r="FU656" s="25"/>
      <c r="FV656" s="25"/>
      <c r="FW656" s="25"/>
      <c r="FX656" s="25"/>
      <c r="FY656" s="25"/>
      <c r="FZ656" s="25"/>
      <c r="GA656" s="25"/>
      <c r="GB656" s="25"/>
      <c r="GC656" s="25"/>
      <c r="GD656" s="25"/>
      <c r="GE656" s="25"/>
      <c r="GF656" s="25"/>
      <c r="GG656" s="25"/>
      <c r="GH656" s="25"/>
      <c r="GI656" s="25"/>
      <c r="GJ656" s="25"/>
      <c r="GK656" s="25"/>
      <c r="GL656" s="25"/>
      <c r="GM656" s="25"/>
      <c r="GN656" s="25"/>
      <c r="GO656" s="25"/>
      <c r="GP656" s="25"/>
      <c r="GQ656" s="25"/>
      <c r="GR656" s="25"/>
      <c r="GS656" s="25"/>
    </row>
    <row r="657">
      <c r="BD657" s="25"/>
      <c r="BE657" s="25"/>
      <c r="BF657" s="25"/>
      <c r="BG657" s="25"/>
      <c r="BH657" s="25"/>
      <c r="BI657" s="25"/>
      <c r="BJ657" s="25"/>
      <c r="BK657" s="25"/>
      <c r="BL657" s="25"/>
      <c r="BM657" s="25"/>
      <c r="BN657" s="25"/>
      <c r="BO657" s="25"/>
      <c r="BP657" s="25"/>
      <c r="BQ657" s="25"/>
      <c r="BR657" s="25"/>
      <c r="BS657" s="25"/>
      <c r="BT657" s="25"/>
      <c r="BU657" s="25"/>
      <c r="BV657" s="25"/>
      <c r="BW657" s="25"/>
      <c r="BX657" s="25"/>
      <c r="BY657" s="25"/>
      <c r="BZ657" s="25"/>
      <c r="CA657" s="25"/>
      <c r="CB657" s="25"/>
      <c r="CC657" s="25"/>
      <c r="CD657" s="25"/>
      <c r="CE657" s="25"/>
      <c r="CF657" s="25"/>
      <c r="CG657" s="25"/>
      <c r="CH657" s="25"/>
      <c r="CI657" s="25"/>
      <c r="CJ657" s="25"/>
      <c r="CK657" s="25"/>
      <c r="CL657" s="25"/>
      <c r="CM657" s="25"/>
      <c r="CN657" s="25"/>
      <c r="CO657" s="25"/>
      <c r="CP657" s="25"/>
      <c r="CQ657" s="25"/>
      <c r="CR657" s="25"/>
      <c r="CS657" s="25"/>
      <c r="CT657" s="25"/>
      <c r="CU657" s="25"/>
      <c r="CV657" s="25"/>
      <c r="CW657" s="25"/>
      <c r="CX657" s="25"/>
      <c r="CY657" s="25"/>
      <c r="EW657" s="25"/>
      <c r="EX657" s="25"/>
      <c r="EY657" s="25"/>
      <c r="EZ657" s="25"/>
      <c r="FA657" s="25"/>
      <c r="FB657" s="25"/>
      <c r="FC657" s="25"/>
      <c r="FD657" s="25"/>
      <c r="FE657" s="25"/>
      <c r="FF657" s="25"/>
      <c r="FG657" s="25"/>
      <c r="FH657" s="25"/>
      <c r="FI657" s="25"/>
      <c r="FJ657" s="25"/>
      <c r="FK657" s="25"/>
      <c r="FL657" s="25"/>
      <c r="FM657" s="25"/>
      <c r="FN657" s="25"/>
      <c r="FO657" s="25"/>
      <c r="FP657" s="25"/>
      <c r="FQ657" s="25"/>
      <c r="FR657" s="25"/>
      <c r="FS657" s="25"/>
      <c r="FT657" s="25"/>
      <c r="FU657" s="25"/>
      <c r="FV657" s="25"/>
      <c r="FW657" s="25"/>
      <c r="FX657" s="25"/>
      <c r="FY657" s="25"/>
      <c r="FZ657" s="25"/>
      <c r="GA657" s="25"/>
      <c r="GB657" s="25"/>
      <c r="GC657" s="25"/>
      <c r="GD657" s="25"/>
      <c r="GE657" s="25"/>
      <c r="GF657" s="25"/>
      <c r="GG657" s="25"/>
      <c r="GH657" s="25"/>
      <c r="GI657" s="25"/>
      <c r="GJ657" s="25"/>
      <c r="GK657" s="25"/>
      <c r="GL657" s="25"/>
      <c r="GM657" s="25"/>
      <c r="GN657" s="25"/>
      <c r="GO657" s="25"/>
      <c r="GP657" s="25"/>
      <c r="GQ657" s="25"/>
      <c r="GR657" s="25"/>
      <c r="GS657" s="25"/>
    </row>
    <row r="658">
      <c r="BD658" s="25"/>
      <c r="BE658" s="25"/>
      <c r="BF658" s="25"/>
      <c r="BG658" s="25"/>
      <c r="BH658" s="25"/>
      <c r="BI658" s="25"/>
      <c r="BJ658" s="25"/>
      <c r="BK658" s="25"/>
      <c r="BL658" s="25"/>
      <c r="BM658" s="25"/>
      <c r="BN658" s="25"/>
      <c r="BO658" s="25"/>
      <c r="BP658" s="25"/>
      <c r="BQ658" s="25"/>
      <c r="BR658" s="25"/>
      <c r="BS658" s="25"/>
      <c r="BT658" s="25"/>
      <c r="BU658" s="25"/>
      <c r="BV658" s="25"/>
      <c r="BW658" s="25"/>
      <c r="BX658" s="25"/>
      <c r="BY658" s="25"/>
      <c r="BZ658" s="25"/>
      <c r="CA658" s="25"/>
      <c r="CB658" s="25"/>
      <c r="CC658" s="25"/>
      <c r="CD658" s="25"/>
      <c r="CE658" s="25"/>
      <c r="CF658" s="25"/>
      <c r="CG658" s="25"/>
      <c r="CH658" s="25"/>
      <c r="CI658" s="25"/>
      <c r="CJ658" s="25"/>
      <c r="CK658" s="25"/>
      <c r="CL658" s="25"/>
      <c r="CM658" s="25"/>
      <c r="CN658" s="25"/>
      <c r="CO658" s="25"/>
      <c r="CP658" s="25"/>
      <c r="CQ658" s="25"/>
      <c r="CR658" s="25"/>
      <c r="CS658" s="25"/>
      <c r="CT658" s="25"/>
      <c r="CU658" s="25"/>
      <c r="CV658" s="25"/>
      <c r="CW658" s="25"/>
      <c r="CX658" s="25"/>
      <c r="CY658" s="25"/>
      <c r="EW658" s="25"/>
      <c r="EX658" s="25"/>
      <c r="EY658" s="25"/>
      <c r="EZ658" s="25"/>
      <c r="FA658" s="25"/>
      <c r="FB658" s="25"/>
      <c r="FC658" s="25"/>
      <c r="FD658" s="25"/>
      <c r="FE658" s="25"/>
      <c r="FF658" s="25"/>
      <c r="FG658" s="25"/>
      <c r="FH658" s="25"/>
      <c r="FI658" s="25"/>
      <c r="FJ658" s="25"/>
      <c r="FK658" s="25"/>
      <c r="FL658" s="25"/>
      <c r="FM658" s="25"/>
      <c r="FN658" s="25"/>
      <c r="FO658" s="25"/>
      <c r="FP658" s="25"/>
      <c r="FQ658" s="25"/>
      <c r="FR658" s="25"/>
      <c r="FS658" s="25"/>
      <c r="FT658" s="25"/>
      <c r="FU658" s="25"/>
      <c r="FV658" s="25"/>
      <c r="FW658" s="25"/>
      <c r="FX658" s="25"/>
      <c r="FY658" s="25"/>
      <c r="FZ658" s="25"/>
      <c r="GA658" s="25"/>
      <c r="GB658" s="25"/>
      <c r="GC658" s="25"/>
      <c r="GD658" s="25"/>
      <c r="GE658" s="25"/>
      <c r="GF658" s="25"/>
      <c r="GG658" s="25"/>
      <c r="GH658" s="25"/>
      <c r="GI658" s="25"/>
      <c r="GJ658" s="25"/>
      <c r="GK658" s="25"/>
      <c r="GL658" s="25"/>
      <c r="GM658" s="25"/>
      <c r="GN658" s="25"/>
      <c r="GO658" s="25"/>
      <c r="GP658" s="25"/>
      <c r="GQ658" s="25"/>
      <c r="GR658" s="25"/>
      <c r="GS658" s="25"/>
    </row>
    <row r="659">
      <c r="BD659" s="25"/>
      <c r="BE659" s="25"/>
      <c r="BF659" s="25"/>
      <c r="BG659" s="25"/>
      <c r="BH659" s="25"/>
      <c r="BI659" s="25"/>
      <c r="BJ659" s="25"/>
      <c r="BK659" s="25"/>
      <c r="BL659" s="25"/>
      <c r="BM659" s="25"/>
      <c r="BN659" s="25"/>
      <c r="BO659" s="25"/>
      <c r="BP659" s="25"/>
      <c r="BQ659" s="25"/>
      <c r="BR659" s="25"/>
      <c r="BS659" s="25"/>
      <c r="BT659" s="25"/>
      <c r="BU659" s="25"/>
      <c r="BV659" s="25"/>
      <c r="BW659" s="25"/>
      <c r="BX659" s="25"/>
      <c r="BY659" s="25"/>
      <c r="BZ659" s="25"/>
      <c r="CA659" s="25"/>
      <c r="CB659" s="25"/>
      <c r="CC659" s="25"/>
      <c r="CD659" s="25"/>
      <c r="CE659" s="25"/>
      <c r="CF659" s="25"/>
      <c r="CG659" s="25"/>
      <c r="CH659" s="25"/>
      <c r="CI659" s="25"/>
      <c r="CJ659" s="25"/>
      <c r="CK659" s="25"/>
      <c r="CL659" s="25"/>
      <c r="CM659" s="25"/>
      <c r="CN659" s="25"/>
      <c r="CO659" s="25"/>
      <c r="CP659" s="25"/>
      <c r="CQ659" s="25"/>
      <c r="CR659" s="25"/>
      <c r="CS659" s="25"/>
      <c r="CT659" s="25"/>
      <c r="CU659" s="25"/>
      <c r="CV659" s="25"/>
      <c r="CW659" s="25"/>
      <c r="CX659" s="25"/>
      <c r="CY659" s="25"/>
      <c r="EW659" s="25"/>
      <c r="EX659" s="25"/>
      <c r="EY659" s="25"/>
      <c r="EZ659" s="25"/>
      <c r="FA659" s="25"/>
      <c r="FB659" s="25"/>
      <c r="FC659" s="25"/>
      <c r="FD659" s="25"/>
      <c r="FE659" s="25"/>
      <c r="FF659" s="25"/>
      <c r="FG659" s="25"/>
      <c r="FH659" s="25"/>
      <c r="FI659" s="25"/>
      <c r="FJ659" s="25"/>
      <c r="FK659" s="25"/>
      <c r="FL659" s="25"/>
      <c r="FM659" s="25"/>
      <c r="FN659" s="25"/>
      <c r="FO659" s="25"/>
      <c r="FP659" s="25"/>
      <c r="FQ659" s="25"/>
      <c r="FR659" s="25"/>
      <c r="FS659" s="25"/>
      <c r="FT659" s="25"/>
      <c r="FU659" s="25"/>
      <c r="FV659" s="25"/>
      <c r="FW659" s="25"/>
      <c r="FX659" s="25"/>
      <c r="FY659" s="25"/>
      <c r="FZ659" s="25"/>
      <c r="GA659" s="25"/>
      <c r="GB659" s="25"/>
      <c r="GC659" s="25"/>
      <c r="GD659" s="25"/>
      <c r="GE659" s="25"/>
      <c r="GF659" s="25"/>
      <c r="GG659" s="25"/>
      <c r="GH659" s="25"/>
      <c r="GI659" s="25"/>
      <c r="GJ659" s="25"/>
      <c r="GK659" s="25"/>
      <c r="GL659" s="25"/>
      <c r="GM659" s="25"/>
      <c r="GN659" s="25"/>
      <c r="GO659" s="25"/>
      <c r="GP659" s="25"/>
      <c r="GQ659" s="25"/>
      <c r="GR659" s="25"/>
      <c r="GS659" s="25"/>
    </row>
    <row r="660">
      <c r="BD660" s="25"/>
      <c r="BE660" s="25"/>
      <c r="BF660" s="25"/>
      <c r="BG660" s="25"/>
      <c r="BH660" s="25"/>
      <c r="BI660" s="25"/>
      <c r="BJ660" s="25"/>
      <c r="BK660" s="25"/>
      <c r="BL660" s="25"/>
      <c r="BM660" s="25"/>
      <c r="BN660" s="25"/>
      <c r="BO660" s="25"/>
      <c r="BP660" s="25"/>
      <c r="BQ660" s="25"/>
      <c r="BR660" s="25"/>
      <c r="BS660" s="25"/>
      <c r="BT660" s="25"/>
      <c r="BU660" s="25"/>
      <c r="BV660" s="25"/>
      <c r="BW660" s="25"/>
      <c r="BX660" s="25"/>
      <c r="BY660" s="25"/>
      <c r="BZ660" s="25"/>
      <c r="CA660" s="25"/>
      <c r="CB660" s="25"/>
      <c r="CC660" s="25"/>
      <c r="CD660" s="25"/>
      <c r="CE660" s="25"/>
      <c r="CF660" s="25"/>
      <c r="CG660" s="25"/>
      <c r="CH660" s="25"/>
      <c r="CI660" s="25"/>
      <c r="CJ660" s="25"/>
      <c r="CK660" s="25"/>
      <c r="CL660" s="25"/>
      <c r="CM660" s="25"/>
      <c r="CN660" s="25"/>
      <c r="CO660" s="25"/>
      <c r="CP660" s="25"/>
      <c r="CQ660" s="25"/>
      <c r="CR660" s="25"/>
      <c r="CS660" s="25"/>
      <c r="CT660" s="25"/>
      <c r="CU660" s="25"/>
      <c r="CV660" s="25"/>
      <c r="CW660" s="25"/>
      <c r="CX660" s="25"/>
      <c r="CY660" s="25"/>
      <c r="EW660" s="25"/>
      <c r="EX660" s="25"/>
      <c r="EY660" s="25"/>
      <c r="EZ660" s="25"/>
      <c r="FA660" s="25"/>
      <c r="FB660" s="25"/>
      <c r="FC660" s="25"/>
      <c r="FD660" s="25"/>
      <c r="FE660" s="25"/>
      <c r="FF660" s="25"/>
      <c r="FG660" s="25"/>
      <c r="FH660" s="25"/>
      <c r="FI660" s="25"/>
      <c r="FJ660" s="25"/>
      <c r="FK660" s="25"/>
      <c r="FL660" s="25"/>
      <c r="FM660" s="25"/>
      <c r="FN660" s="25"/>
      <c r="FO660" s="25"/>
      <c r="FP660" s="25"/>
      <c r="FQ660" s="25"/>
      <c r="FR660" s="25"/>
      <c r="FS660" s="25"/>
      <c r="FT660" s="25"/>
      <c r="FU660" s="25"/>
      <c r="FV660" s="25"/>
      <c r="FW660" s="25"/>
      <c r="FX660" s="25"/>
      <c r="FY660" s="25"/>
      <c r="FZ660" s="25"/>
      <c r="GA660" s="25"/>
      <c r="GB660" s="25"/>
      <c r="GC660" s="25"/>
      <c r="GD660" s="25"/>
      <c r="GE660" s="25"/>
      <c r="GF660" s="25"/>
      <c r="GG660" s="25"/>
      <c r="GH660" s="25"/>
      <c r="GI660" s="25"/>
      <c r="GJ660" s="25"/>
      <c r="GK660" s="25"/>
      <c r="GL660" s="25"/>
      <c r="GM660" s="25"/>
      <c r="GN660" s="25"/>
      <c r="GO660" s="25"/>
      <c r="GP660" s="25"/>
      <c r="GQ660" s="25"/>
      <c r="GR660" s="25"/>
      <c r="GS660" s="25"/>
    </row>
    <row r="661">
      <c r="BD661" s="25"/>
      <c r="BE661" s="25"/>
      <c r="BF661" s="25"/>
      <c r="BG661" s="25"/>
      <c r="BH661" s="25"/>
      <c r="BI661" s="25"/>
      <c r="BJ661" s="25"/>
      <c r="BK661" s="25"/>
      <c r="BL661" s="25"/>
      <c r="BM661" s="25"/>
      <c r="BN661" s="25"/>
      <c r="BO661" s="25"/>
      <c r="BP661" s="25"/>
      <c r="BQ661" s="25"/>
      <c r="BR661" s="25"/>
      <c r="BS661" s="25"/>
      <c r="BT661" s="25"/>
      <c r="BU661" s="25"/>
      <c r="BV661" s="25"/>
      <c r="BW661" s="25"/>
      <c r="BX661" s="25"/>
      <c r="BY661" s="25"/>
      <c r="BZ661" s="25"/>
      <c r="CA661" s="25"/>
      <c r="CB661" s="25"/>
      <c r="CC661" s="25"/>
      <c r="CD661" s="25"/>
      <c r="CE661" s="25"/>
      <c r="CF661" s="25"/>
      <c r="CG661" s="25"/>
      <c r="CH661" s="25"/>
      <c r="CI661" s="25"/>
      <c r="CJ661" s="25"/>
      <c r="CK661" s="25"/>
      <c r="CL661" s="25"/>
      <c r="CM661" s="25"/>
      <c r="CN661" s="25"/>
      <c r="CO661" s="25"/>
      <c r="CP661" s="25"/>
      <c r="CQ661" s="25"/>
      <c r="CR661" s="25"/>
      <c r="CS661" s="25"/>
      <c r="CT661" s="25"/>
      <c r="CU661" s="25"/>
      <c r="CV661" s="25"/>
      <c r="CW661" s="25"/>
      <c r="CX661" s="25"/>
      <c r="CY661" s="25"/>
      <c r="EW661" s="25"/>
      <c r="EX661" s="25"/>
      <c r="EY661" s="25"/>
      <c r="EZ661" s="25"/>
      <c r="FA661" s="25"/>
      <c r="FB661" s="25"/>
      <c r="FC661" s="25"/>
      <c r="FD661" s="25"/>
      <c r="FE661" s="25"/>
      <c r="FF661" s="25"/>
      <c r="FG661" s="25"/>
      <c r="FH661" s="25"/>
      <c r="FI661" s="25"/>
      <c r="FJ661" s="25"/>
      <c r="FK661" s="25"/>
      <c r="FL661" s="25"/>
      <c r="FM661" s="25"/>
      <c r="FN661" s="25"/>
      <c r="FO661" s="25"/>
      <c r="FP661" s="25"/>
      <c r="FQ661" s="25"/>
      <c r="FR661" s="25"/>
      <c r="FS661" s="25"/>
      <c r="FT661" s="25"/>
      <c r="FU661" s="25"/>
      <c r="FV661" s="25"/>
      <c r="FW661" s="25"/>
      <c r="FX661" s="25"/>
      <c r="FY661" s="25"/>
      <c r="FZ661" s="25"/>
      <c r="GA661" s="25"/>
      <c r="GB661" s="25"/>
      <c r="GC661" s="25"/>
      <c r="GD661" s="25"/>
      <c r="GE661" s="25"/>
      <c r="GF661" s="25"/>
      <c r="GG661" s="25"/>
      <c r="GH661" s="25"/>
      <c r="GI661" s="25"/>
      <c r="GJ661" s="25"/>
      <c r="GK661" s="25"/>
      <c r="GL661" s="25"/>
      <c r="GM661" s="25"/>
      <c r="GN661" s="25"/>
      <c r="GO661" s="25"/>
      <c r="GP661" s="25"/>
      <c r="GQ661" s="25"/>
      <c r="GR661" s="25"/>
      <c r="GS661" s="25"/>
    </row>
    <row r="662">
      <c r="BD662" s="25"/>
      <c r="BE662" s="25"/>
      <c r="BF662" s="25"/>
      <c r="BG662" s="25"/>
      <c r="BH662" s="25"/>
      <c r="BI662" s="25"/>
      <c r="BJ662" s="25"/>
      <c r="BK662" s="25"/>
      <c r="BL662" s="25"/>
      <c r="BM662" s="25"/>
      <c r="BN662" s="25"/>
      <c r="BO662" s="25"/>
      <c r="BP662" s="25"/>
      <c r="BQ662" s="25"/>
      <c r="BR662" s="25"/>
      <c r="BS662" s="25"/>
      <c r="BT662" s="25"/>
      <c r="BU662" s="25"/>
      <c r="BV662" s="25"/>
      <c r="BW662" s="25"/>
      <c r="BX662" s="25"/>
      <c r="BY662" s="25"/>
      <c r="BZ662" s="25"/>
      <c r="CA662" s="25"/>
      <c r="CB662" s="25"/>
      <c r="CC662" s="25"/>
      <c r="CD662" s="25"/>
      <c r="CE662" s="25"/>
      <c r="CF662" s="25"/>
      <c r="CG662" s="25"/>
      <c r="CH662" s="25"/>
      <c r="CI662" s="25"/>
      <c r="CJ662" s="25"/>
      <c r="CK662" s="25"/>
      <c r="CL662" s="25"/>
      <c r="CM662" s="25"/>
      <c r="CN662" s="25"/>
      <c r="CO662" s="25"/>
      <c r="CP662" s="25"/>
      <c r="CQ662" s="25"/>
      <c r="CR662" s="25"/>
      <c r="CS662" s="25"/>
      <c r="CT662" s="25"/>
      <c r="CU662" s="25"/>
      <c r="CV662" s="25"/>
      <c r="CW662" s="25"/>
      <c r="CX662" s="25"/>
      <c r="CY662" s="25"/>
      <c r="EW662" s="25"/>
      <c r="EX662" s="25"/>
      <c r="EY662" s="25"/>
      <c r="EZ662" s="25"/>
      <c r="FA662" s="25"/>
      <c r="FB662" s="25"/>
      <c r="FC662" s="25"/>
      <c r="FD662" s="25"/>
      <c r="FE662" s="25"/>
      <c r="FF662" s="25"/>
      <c r="FG662" s="25"/>
      <c r="FH662" s="25"/>
      <c r="FI662" s="25"/>
      <c r="FJ662" s="25"/>
      <c r="FK662" s="25"/>
      <c r="FL662" s="25"/>
      <c r="FM662" s="25"/>
      <c r="FN662" s="25"/>
      <c r="FO662" s="25"/>
      <c r="FP662" s="25"/>
      <c r="FQ662" s="25"/>
      <c r="FR662" s="25"/>
      <c r="FS662" s="25"/>
      <c r="FT662" s="25"/>
      <c r="FU662" s="25"/>
      <c r="FV662" s="25"/>
      <c r="FW662" s="25"/>
      <c r="FX662" s="25"/>
      <c r="FY662" s="25"/>
      <c r="FZ662" s="25"/>
      <c r="GA662" s="25"/>
      <c r="GB662" s="25"/>
      <c r="GC662" s="25"/>
      <c r="GD662" s="25"/>
      <c r="GE662" s="25"/>
      <c r="GF662" s="25"/>
      <c r="GG662" s="25"/>
      <c r="GH662" s="25"/>
      <c r="GI662" s="25"/>
      <c r="GJ662" s="25"/>
      <c r="GK662" s="25"/>
      <c r="GL662" s="25"/>
      <c r="GM662" s="25"/>
      <c r="GN662" s="25"/>
      <c r="GO662" s="25"/>
      <c r="GP662" s="25"/>
      <c r="GQ662" s="25"/>
      <c r="GR662" s="25"/>
      <c r="GS662" s="25"/>
    </row>
    <row r="663">
      <c r="BD663" s="25"/>
      <c r="BE663" s="25"/>
      <c r="BF663" s="25"/>
      <c r="BG663" s="25"/>
      <c r="BH663" s="25"/>
      <c r="BI663" s="25"/>
      <c r="BJ663" s="25"/>
      <c r="BK663" s="25"/>
      <c r="BL663" s="25"/>
      <c r="BM663" s="25"/>
      <c r="BN663" s="25"/>
      <c r="BO663" s="25"/>
      <c r="BP663" s="25"/>
      <c r="BQ663" s="25"/>
      <c r="BR663" s="25"/>
      <c r="BS663" s="25"/>
      <c r="BT663" s="25"/>
      <c r="BU663" s="25"/>
      <c r="BV663" s="25"/>
      <c r="BW663" s="25"/>
      <c r="BX663" s="25"/>
      <c r="BY663" s="25"/>
      <c r="BZ663" s="25"/>
      <c r="CA663" s="25"/>
      <c r="CB663" s="25"/>
      <c r="CC663" s="25"/>
      <c r="CD663" s="25"/>
      <c r="CE663" s="25"/>
      <c r="CF663" s="25"/>
      <c r="CG663" s="25"/>
      <c r="CH663" s="25"/>
      <c r="CI663" s="25"/>
      <c r="CJ663" s="25"/>
      <c r="CK663" s="25"/>
      <c r="CL663" s="25"/>
      <c r="CM663" s="25"/>
      <c r="CN663" s="25"/>
      <c r="CO663" s="25"/>
      <c r="CP663" s="25"/>
      <c r="CQ663" s="25"/>
      <c r="CR663" s="25"/>
      <c r="CS663" s="25"/>
      <c r="CT663" s="25"/>
      <c r="CU663" s="25"/>
      <c r="CV663" s="25"/>
      <c r="CW663" s="25"/>
      <c r="CX663" s="25"/>
      <c r="CY663" s="25"/>
      <c r="EW663" s="25"/>
      <c r="EX663" s="25"/>
      <c r="EY663" s="25"/>
      <c r="EZ663" s="25"/>
      <c r="FA663" s="25"/>
      <c r="FB663" s="25"/>
      <c r="FC663" s="25"/>
      <c r="FD663" s="25"/>
      <c r="FE663" s="25"/>
      <c r="FF663" s="25"/>
      <c r="FG663" s="25"/>
      <c r="FH663" s="25"/>
      <c r="FI663" s="25"/>
      <c r="FJ663" s="25"/>
      <c r="FK663" s="25"/>
      <c r="FL663" s="25"/>
      <c r="FM663" s="25"/>
      <c r="FN663" s="25"/>
      <c r="FO663" s="25"/>
      <c r="FP663" s="25"/>
      <c r="FQ663" s="25"/>
      <c r="FR663" s="25"/>
      <c r="FS663" s="25"/>
      <c r="FT663" s="25"/>
      <c r="FU663" s="25"/>
      <c r="FV663" s="25"/>
      <c r="FW663" s="25"/>
      <c r="FX663" s="25"/>
      <c r="FY663" s="25"/>
      <c r="FZ663" s="25"/>
      <c r="GA663" s="25"/>
      <c r="GB663" s="25"/>
      <c r="GC663" s="25"/>
      <c r="GD663" s="25"/>
      <c r="GE663" s="25"/>
      <c r="GF663" s="25"/>
      <c r="GG663" s="25"/>
      <c r="GH663" s="25"/>
      <c r="GI663" s="25"/>
      <c r="GJ663" s="25"/>
      <c r="GK663" s="25"/>
      <c r="GL663" s="25"/>
      <c r="GM663" s="25"/>
      <c r="GN663" s="25"/>
      <c r="GO663" s="25"/>
      <c r="GP663" s="25"/>
      <c r="GQ663" s="25"/>
      <c r="GR663" s="25"/>
      <c r="GS663" s="25"/>
    </row>
    <row r="664">
      <c r="BD664" s="25"/>
      <c r="BE664" s="25"/>
      <c r="BF664" s="25"/>
      <c r="BG664" s="25"/>
      <c r="BH664" s="25"/>
      <c r="BI664" s="25"/>
      <c r="BJ664" s="25"/>
      <c r="BK664" s="25"/>
      <c r="BL664" s="25"/>
      <c r="BM664" s="25"/>
      <c r="BN664" s="25"/>
      <c r="BO664" s="25"/>
      <c r="BP664" s="25"/>
      <c r="BQ664" s="25"/>
      <c r="BR664" s="25"/>
      <c r="BS664" s="25"/>
      <c r="BT664" s="25"/>
      <c r="BU664" s="25"/>
      <c r="BV664" s="25"/>
      <c r="BW664" s="25"/>
      <c r="BX664" s="25"/>
      <c r="BY664" s="25"/>
      <c r="BZ664" s="25"/>
      <c r="CA664" s="25"/>
      <c r="CB664" s="25"/>
      <c r="CC664" s="25"/>
      <c r="CD664" s="25"/>
      <c r="CE664" s="25"/>
      <c r="CF664" s="25"/>
      <c r="CG664" s="25"/>
      <c r="CH664" s="25"/>
      <c r="CI664" s="25"/>
      <c r="CJ664" s="25"/>
      <c r="CK664" s="25"/>
      <c r="CL664" s="25"/>
      <c r="CM664" s="25"/>
      <c r="CN664" s="25"/>
      <c r="CO664" s="25"/>
      <c r="CP664" s="25"/>
      <c r="CQ664" s="25"/>
      <c r="CR664" s="25"/>
      <c r="CS664" s="25"/>
      <c r="CT664" s="25"/>
      <c r="CU664" s="25"/>
      <c r="CV664" s="25"/>
      <c r="CW664" s="25"/>
      <c r="CX664" s="25"/>
      <c r="CY664" s="25"/>
      <c r="EW664" s="25"/>
      <c r="EX664" s="25"/>
      <c r="EY664" s="25"/>
      <c r="EZ664" s="25"/>
      <c r="FA664" s="25"/>
      <c r="FB664" s="25"/>
      <c r="FC664" s="25"/>
      <c r="FD664" s="25"/>
      <c r="FE664" s="25"/>
      <c r="FF664" s="25"/>
      <c r="FG664" s="25"/>
      <c r="FH664" s="25"/>
      <c r="FI664" s="25"/>
      <c r="FJ664" s="25"/>
      <c r="FK664" s="25"/>
      <c r="FL664" s="25"/>
      <c r="FM664" s="25"/>
      <c r="FN664" s="25"/>
      <c r="FO664" s="25"/>
      <c r="FP664" s="25"/>
      <c r="FQ664" s="25"/>
      <c r="FR664" s="25"/>
      <c r="FS664" s="25"/>
      <c r="FT664" s="25"/>
      <c r="FU664" s="25"/>
      <c r="FV664" s="25"/>
      <c r="FW664" s="25"/>
      <c r="FX664" s="25"/>
      <c r="FY664" s="25"/>
      <c r="FZ664" s="25"/>
      <c r="GA664" s="25"/>
      <c r="GB664" s="25"/>
      <c r="GC664" s="25"/>
      <c r="GD664" s="25"/>
      <c r="GE664" s="25"/>
      <c r="GF664" s="25"/>
      <c r="GG664" s="25"/>
      <c r="GH664" s="25"/>
      <c r="GI664" s="25"/>
      <c r="GJ664" s="25"/>
      <c r="GK664" s="25"/>
      <c r="GL664" s="25"/>
      <c r="GM664" s="25"/>
      <c r="GN664" s="25"/>
      <c r="GO664" s="25"/>
      <c r="GP664" s="25"/>
      <c r="GQ664" s="25"/>
      <c r="GR664" s="25"/>
      <c r="GS664" s="25"/>
    </row>
    <row r="665">
      <c r="BD665" s="25"/>
      <c r="BE665" s="25"/>
      <c r="BF665" s="25"/>
      <c r="BG665" s="25"/>
      <c r="BH665" s="25"/>
      <c r="BI665" s="25"/>
      <c r="BJ665" s="25"/>
      <c r="BK665" s="25"/>
      <c r="BL665" s="25"/>
      <c r="BM665" s="25"/>
      <c r="BN665" s="25"/>
      <c r="BO665" s="25"/>
      <c r="BP665" s="25"/>
      <c r="BQ665" s="25"/>
      <c r="BR665" s="25"/>
      <c r="BS665" s="25"/>
      <c r="BT665" s="25"/>
      <c r="BU665" s="25"/>
      <c r="BV665" s="25"/>
      <c r="BW665" s="25"/>
      <c r="BX665" s="25"/>
      <c r="BY665" s="25"/>
      <c r="BZ665" s="25"/>
      <c r="CA665" s="25"/>
      <c r="CB665" s="25"/>
      <c r="CC665" s="25"/>
      <c r="CD665" s="25"/>
      <c r="CE665" s="25"/>
      <c r="CF665" s="25"/>
      <c r="CG665" s="25"/>
      <c r="CH665" s="25"/>
      <c r="CI665" s="25"/>
      <c r="CJ665" s="25"/>
      <c r="CK665" s="25"/>
      <c r="CL665" s="25"/>
      <c r="CM665" s="25"/>
      <c r="CN665" s="25"/>
      <c r="CO665" s="25"/>
      <c r="CP665" s="25"/>
      <c r="CQ665" s="25"/>
      <c r="CR665" s="25"/>
      <c r="CS665" s="25"/>
      <c r="CT665" s="25"/>
      <c r="CU665" s="25"/>
      <c r="CV665" s="25"/>
      <c r="CW665" s="25"/>
      <c r="CX665" s="25"/>
      <c r="CY665" s="25"/>
      <c r="EW665" s="25"/>
      <c r="EX665" s="25"/>
      <c r="EY665" s="25"/>
      <c r="EZ665" s="25"/>
      <c r="FA665" s="25"/>
      <c r="FB665" s="25"/>
      <c r="FC665" s="25"/>
      <c r="FD665" s="25"/>
      <c r="FE665" s="25"/>
      <c r="FF665" s="25"/>
      <c r="FG665" s="25"/>
      <c r="FH665" s="25"/>
      <c r="FI665" s="25"/>
      <c r="FJ665" s="25"/>
      <c r="FK665" s="25"/>
      <c r="FL665" s="25"/>
      <c r="FM665" s="25"/>
      <c r="FN665" s="25"/>
      <c r="FO665" s="25"/>
      <c r="FP665" s="25"/>
      <c r="FQ665" s="25"/>
      <c r="FR665" s="25"/>
      <c r="FS665" s="25"/>
      <c r="FT665" s="25"/>
      <c r="FU665" s="25"/>
      <c r="FV665" s="25"/>
      <c r="FW665" s="25"/>
      <c r="FX665" s="25"/>
      <c r="FY665" s="25"/>
      <c r="FZ665" s="25"/>
      <c r="GA665" s="25"/>
      <c r="GB665" s="25"/>
      <c r="GC665" s="25"/>
      <c r="GD665" s="25"/>
      <c r="GE665" s="25"/>
      <c r="GF665" s="25"/>
      <c r="GG665" s="25"/>
      <c r="GH665" s="25"/>
      <c r="GI665" s="25"/>
      <c r="GJ665" s="25"/>
      <c r="GK665" s="25"/>
      <c r="GL665" s="25"/>
      <c r="GM665" s="25"/>
      <c r="GN665" s="25"/>
      <c r="GO665" s="25"/>
      <c r="GP665" s="25"/>
      <c r="GQ665" s="25"/>
      <c r="GR665" s="25"/>
      <c r="GS665" s="25"/>
    </row>
    <row r="666">
      <c r="BD666" s="25"/>
      <c r="BE666" s="25"/>
      <c r="BF666" s="25"/>
      <c r="BG666" s="25"/>
      <c r="BH666" s="25"/>
      <c r="BI666" s="25"/>
      <c r="BJ666" s="25"/>
      <c r="BK666" s="25"/>
      <c r="BL666" s="25"/>
      <c r="BM666" s="25"/>
      <c r="BN666" s="25"/>
      <c r="BO666" s="25"/>
      <c r="BP666" s="25"/>
      <c r="BQ666" s="25"/>
      <c r="BR666" s="25"/>
      <c r="BS666" s="25"/>
      <c r="BT666" s="25"/>
      <c r="BU666" s="25"/>
      <c r="BV666" s="25"/>
      <c r="BW666" s="25"/>
      <c r="BX666" s="25"/>
      <c r="BY666" s="25"/>
      <c r="BZ666" s="25"/>
      <c r="CA666" s="25"/>
      <c r="CB666" s="25"/>
      <c r="CC666" s="25"/>
      <c r="CD666" s="25"/>
      <c r="CE666" s="25"/>
      <c r="CF666" s="25"/>
      <c r="CG666" s="25"/>
      <c r="CH666" s="25"/>
      <c r="CI666" s="25"/>
      <c r="CJ666" s="25"/>
      <c r="CK666" s="25"/>
      <c r="CL666" s="25"/>
      <c r="CM666" s="25"/>
      <c r="CN666" s="25"/>
      <c r="CO666" s="25"/>
      <c r="CP666" s="25"/>
      <c r="CQ666" s="25"/>
      <c r="CR666" s="25"/>
      <c r="CS666" s="25"/>
      <c r="CT666" s="25"/>
      <c r="CU666" s="25"/>
      <c r="CV666" s="25"/>
      <c r="CW666" s="25"/>
      <c r="CX666" s="25"/>
      <c r="CY666" s="25"/>
      <c r="EW666" s="25"/>
      <c r="EX666" s="25"/>
      <c r="EY666" s="25"/>
      <c r="EZ666" s="25"/>
      <c r="FA666" s="25"/>
      <c r="FB666" s="25"/>
      <c r="FC666" s="25"/>
      <c r="FD666" s="25"/>
      <c r="FE666" s="25"/>
      <c r="FF666" s="25"/>
      <c r="FG666" s="25"/>
      <c r="FH666" s="25"/>
      <c r="FI666" s="25"/>
      <c r="FJ666" s="25"/>
      <c r="FK666" s="25"/>
      <c r="FL666" s="25"/>
      <c r="FM666" s="25"/>
      <c r="FN666" s="25"/>
      <c r="FO666" s="25"/>
      <c r="FP666" s="25"/>
      <c r="FQ666" s="25"/>
      <c r="FR666" s="25"/>
      <c r="FS666" s="25"/>
      <c r="FT666" s="25"/>
      <c r="FU666" s="25"/>
      <c r="FV666" s="25"/>
      <c r="FW666" s="25"/>
      <c r="FX666" s="25"/>
      <c r="FY666" s="25"/>
      <c r="FZ666" s="25"/>
      <c r="GA666" s="25"/>
      <c r="GB666" s="25"/>
      <c r="GC666" s="25"/>
      <c r="GD666" s="25"/>
      <c r="GE666" s="25"/>
      <c r="GF666" s="25"/>
      <c r="GG666" s="25"/>
      <c r="GH666" s="25"/>
      <c r="GI666" s="25"/>
      <c r="GJ666" s="25"/>
      <c r="GK666" s="25"/>
      <c r="GL666" s="25"/>
      <c r="GM666" s="25"/>
      <c r="GN666" s="25"/>
      <c r="GO666" s="25"/>
      <c r="GP666" s="25"/>
      <c r="GQ666" s="25"/>
      <c r="GR666" s="25"/>
      <c r="GS666" s="25"/>
    </row>
    <row r="667">
      <c r="BD667" s="25"/>
      <c r="BE667" s="25"/>
      <c r="BF667" s="25"/>
      <c r="BG667" s="25"/>
      <c r="BH667" s="25"/>
      <c r="BI667" s="25"/>
      <c r="BJ667" s="25"/>
      <c r="BK667" s="25"/>
      <c r="BL667" s="25"/>
      <c r="BM667" s="25"/>
      <c r="BN667" s="25"/>
      <c r="BO667" s="25"/>
      <c r="BP667" s="25"/>
      <c r="BQ667" s="25"/>
      <c r="BR667" s="25"/>
      <c r="BS667" s="25"/>
      <c r="BT667" s="25"/>
      <c r="BU667" s="25"/>
      <c r="BV667" s="25"/>
      <c r="BW667" s="25"/>
      <c r="BX667" s="25"/>
      <c r="BY667" s="25"/>
      <c r="BZ667" s="25"/>
      <c r="CA667" s="25"/>
      <c r="CB667" s="25"/>
      <c r="CC667" s="25"/>
      <c r="CD667" s="25"/>
      <c r="CE667" s="25"/>
      <c r="CF667" s="25"/>
      <c r="CG667" s="25"/>
      <c r="CH667" s="25"/>
      <c r="CI667" s="25"/>
      <c r="CJ667" s="25"/>
      <c r="CK667" s="25"/>
      <c r="CL667" s="25"/>
      <c r="CM667" s="25"/>
      <c r="CN667" s="25"/>
      <c r="CO667" s="25"/>
      <c r="CP667" s="25"/>
      <c r="CQ667" s="25"/>
      <c r="CR667" s="25"/>
      <c r="CS667" s="25"/>
      <c r="CT667" s="25"/>
      <c r="CU667" s="25"/>
      <c r="CV667" s="25"/>
      <c r="CW667" s="25"/>
      <c r="CX667" s="25"/>
      <c r="CY667" s="25"/>
      <c r="EW667" s="25"/>
      <c r="EX667" s="25"/>
      <c r="EY667" s="25"/>
      <c r="EZ667" s="25"/>
      <c r="FA667" s="25"/>
      <c r="FB667" s="25"/>
      <c r="FC667" s="25"/>
      <c r="FD667" s="25"/>
      <c r="FE667" s="25"/>
      <c r="FF667" s="25"/>
      <c r="FG667" s="25"/>
      <c r="FH667" s="25"/>
      <c r="FI667" s="25"/>
      <c r="FJ667" s="25"/>
      <c r="FK667" s="25"/>
      <c r="FL667" s="25"/>
      <c r="FM667" s="25"/>
      <c r="FN667" s="25"/>
      <c r="FO667" s="25"/>
      <c r="FP667" s="25"/>
      <c r="FQ667" s="25"/>
      <c r="FR667" s="25"/>
      <c r="FS667" s="25"/>
      <c r="FT667" s="25"/>
      <c r="FU667" s="25"/>
      <c r="FV667" s="25"/>
      <c r="FW667" s="25"/>
      <c r="FX667" s="25"/>
      <c r="FY667" s="25"/>
      <c r="FZ667" s="25"/>
      <c r="GA667" s="25"/>
      <c r="GB667" s="25"/>
      <c r="GC667" s="25"/>
      <c r="GD667" s="25"/>
      <c r="GE667" s="25"/>
      <c r="GF667" s="25"/>
      <c r="GG667" s="25"/>
      <c r="GH667" s="25"/>
      <c r="GI667" s="25"/>
      <c r="GJ667" s="25"/>
      <c r="GK667" s="25"/>
      <c r="GL667" s="25"/>
      <c r="GM667" s="25"/>
      <c r="GN667" s="25"/>
      <c r="GO667" s="25"/>
      <c r="GP667" s="25"/>
      <c r="GQ667" s="25"/>
      <c r="GR667" s="25"/>
      <c r="GS667" s="25"/>
    </row>
    <row r="668">
      <c r="BD668" s="25"/>
      <c r="BE668" s="25"/>
      <c r="BF668" s="25"/>
      <c r="BG668" s="25"/>
      <c r="BH668" s="25"/>
      <c r="BI668" s="25"/>
      <c r="BJ668" s="25"/>
      <c r="BK668" s="25"/>
      <c r="BL668" s="25"/>
      <c r="BM668" s="25"/>
      <c r="BN668" s="25"/>
      <c r="BO668" s="25"/>
      <c r="BP668" s="25"/>
      <c r="BQ668" s="25"/>
      <c r="BR668" s="25"/>
      <c r="BS668" s="25"/>
      <c r="BT668" s="25"/>
      <c r="BU668" s="25"/>
      <c r="BV668" s="25"/>
      <c r="BW668" s="25"/>
      <c r="BX668" s="25"/>
      <c r="BY668" s="25"/>
      <c r="BZ668" s="25"/>
      <c r="CA668" s="25"/>
      <c r="CB668" s="25"/>
      <c r="CC668" s="25"/>
      <c r="CD668" s="25"/>
      <c r="CE668" s="25"/>
      <c r="CF668" s="25"/>
      <c r="CG668" s="25"/>
      <c r="CH668" s="25"/>
      <c r="CI668" s="25"/>
      <c r="CJ668" s="25"/>
      <c r="CK668" s="25"/>
      <c r="CL668" s="25"/>
      <c r="CM668" s="25"/>
      <c r="CN668" s="25"/>
      <c r="CO668" s="25"/>
      <c r="CP668" s="25"/>
      <c r="CQ668" s="25"/>
      <c r="CR668" s="25"/>
      <c r="CS668" s="25"/>
      <c r="CT668" s="25"/>
      <c r="CU668" s="25"/>
      <c r="CV668" s="25"/>
      <c r="CW668" s="25"/>
      <c r="CX668" s="25"/>
      <c r="CY668" s="25"/>
      <c r="EW668" s="25"/>
      <c r="EX668" s="25"/>
      <c r="EY668" s="25"/>
      <c r="EZ668" s="25"/>
      <c r="FA668" s="25"/>
      <c r="FB668" s="25"/>
      <c r="FC668" s="25"/>
      <c r="FD668" s="25"/>
      <c r="FE668" s="25"/>
      <c r="FF668" s="25"/>
      <c r="FG668" s="25"/>
      <c r="FH668" s="25"/>
      <c r="FI668" s="25"/>
      <c r="FJ668" s="25"/>
      <c r="FK668" s="25"/>
      <c r="FL668" s="25"/>
      <c r="FM668" s="25"/>
      <c r="FN668" s="25"/>
      <c r="FO668" s="25"/>
      <c r="FP668" s="25"/>
      <c r="FQ668" s="25"/>
      <c r="FR668" s="25"/>
      <c r="FS668" s="25"/>
      <c r="FT668" s="25"/>
      <c r="FU668" s="25"/>
      <c r="FV668" s="25"/>
      <c r="FW668" s="25"/>
      <c r="FX668" s="25"/>
      <c r="FY668" s="25"/>
      <c r="FZ668" s="25"/>
      <c r="GA668" s="25"/>
      <c r="GB668" s="25"/>
      <c r="GC668" s="25"/>
      <c r="GD668" s="25"/>
      <c r="GE668" s="25"/>
      <c r="GF668" s="25"/>
      <c r="GG668" s="25"/>
      <c r="GH668" s="25"/>
      <c r="GI668" s="25"/>
      <c r="GJ668" s="25"/>
      <c r="GK668" s="25"/>
      <c r="GL668" s="25"/>
      <c r="GM668" s="25"/>
      <c r="GN668" s="25"/>
      <c r="GO668" s="25"/>
      <c r="GP668" s="25"/>
      <c r="GQ668" s="25"/>
      <c r="GR668" s="25"/>
      <c r="GS668" s="25"/>
    </row>
    <row r="669">
      <c r="BD669" s="25"/>
      <c r="BE669" s="25"/>
      <c r="BF669" s="25"/>
      <c r="BG669" s="25"/>
      <c r="BH669" s="25"/>
      <c r="BI669" s="25"/>
      <c r="BJ669" s="25"/>
      <c r="BK669" s="25"/>
      <c r="BL669" s="25"/>
      <c r="BM669" s="25"/>
      <c r="BN669" s="25"/>
      <c r="BO669" s="25"/>
      <c r="BP669" s="25"/>
      <c r="BQ669" s="25"/>
      <c r="BR669" s="25"/>
      <c r="BS669" s="25"/>
      <c r="BT669" s="25"/>
      <c r="BU669" s="25"/>
      <c r="BV669" s="25"/>
      <c r="BW669" s="25"/>
      <c r="BX669" s="25"/>
      <c r="BY669" s="25"/>
      <c r="BZ669" s="25"/>
      <c r="CA669" s="25"/>
      <c r="CB669" s="25"/>
      <c r="CC669" s="25"/>
      <c r="CD669" s="25"/>
      <c r="CE669" s="25"/>
      <c r="CF669" s="25"/>
      <c r="CG669" s="25"/>
      <c r="CH669" s="25"/>
      <c r="CI669" s="25"/>
      <c r="CJ669" s="25"/>
      <c r="CK669" s="25"/>
      <c r="CL669" s="25"/>
      <c r="CM669" s="25"/>
      <c r="CN669" s="25"/>
      <c r="CO669" s="25"/>
      <c r="CP669" s="25"/>
      <c r="CQ669" s="25"/>
      <c r="CR669" s="25"/>
      <c r="CS669" s="25"/>
      <c r="CT669" s="25"/>
      <c r="CU669" s="25"/>
      <c r="CV669" s="25"/>
      <c r="CW669" s="25"/>
      <c r="CX669" s="25"/>
      <c r="CY669" s="25"/>
      <c r="EW669" s="25"/>
      <c r="EX669" s="25"/>
      <c r="EY669" s="25"/>
      <c r="EZ669" s="25"/>
      <c r="FA669" s="25"/>
      <c r="FB669" s="25"/>
      <c r="FC669" s="25"/>
      <c r="FD669" s="25"/>
      <c r="FE669" s="25"/>
      <c r="FF669" s="25"/>
      <c r="FG669" s="25"/>
      <c r="FH669" s="25"/>
      <c r="FI669" s="25"/>
      <c r="FJ669" s="25"/>
      <c r="FK669" s="25"/>
      <c r="FL669" s="25"/>
      <c r="FM669" s="25"/>
      <c r="FN669" s="25"/>
      <c r="FO669" s="25"/>
      <c r="FP669" s="25"/>
      <c r="FQ669" s="25"/>
      <c r="FR669" s="25"/>
      <c r="FS669" s="25"/>
      <c r="FT669" s="25"/>
      <c r="FU669" s="25"/>
      <c r="FV669" s="25"/>
      <c r="FW669" s="25"/>
      <c r="FX669" s="25"/>
      <c r="FY669" s="25"/>
      <c r="FZ669" s="25"/>
      <c r="GA669" s="25"/>
      <c r="GB669" s="25"/>
      <c r="GC669" s="25"/>
      <c r="GD669" s="25"/>
      <c r="GE669" s="25"/>
      <c r="GF669" s="25"/>
      <c r="GG669" s="25"/>
      <c r="GH669" s="25"/>
      <c r="GI669" s="25"/>
      <c r="GJ669" s="25"/>
      <c r="GK669" s="25"/>
      <c r="GL669" s="25"/>
      <c r="GM669" s="25"/>
      <c r="GN669" s="25"/>
      <c r="GO669" s="25"/>
      <c r="GP669" s="25"/>
      <c r="GQ669" s="25"/>
      <c r="GR669" s="25"/>
      <c r="GS669" s="25"/>
    </row>
    <row r="670">
      <c r="BD670" s="25"/>
      <c r="BE670" s="25"/>
      <c r="BF670" s="25"/>
      <c r="BG670" s="25"/>
      <c r="BH670" s="25"/>
      <c r="BI670" s="25"/>
      <c r="BJ670" s="25"/>
      <c r="BK670" s="25"/>
      <c r="BL670" s="25"/>
      <c r="BM670" s="25"/>
      <c r="BN670" s="25"/>
      <c r="BO670" s="25"/>
      <c r="BP670" s="25"/>
      <c r="BQ670" s="25"/>
      <c r="BR670" s="25"/>
      <c r="BS670" s="25"/>
      <c r="BT670" s="25"/>
      <c r="BU670" s="25"/>
      <c r="BV670" s="25"/>
      <c r="BW670" s="25"/>
      <c r="BX670" s="25"/>
      <c r="BY670" s="25"/>
      <c r="BZ670" s="25"/>
      <c r="CA670" s="25"/>
      <c r="CB670" s="25"/>
      <c r="CC670" s="25"/>
      <c r="CD670" s="25"/>
      <c r="CE670" s="25"/>
      <c r="CF670" s="25"/>
      <c r="CG670" s="25"/>
      <c r="CH670" s="25"/>
      <c r="CI670" s="25"/>
      <c r="CJ670" s="25"/>
      <c r="CK670" s="25"/>
      <c r="CL670" s="25"/>
      <c r="CM670" s="25"/>
      <c r="CN670" s="25"/>
      <c r="CO670" s="25"/>
      <c r="CP670" s="25"/>
      <c r="CQ670" s="25"/>
      <c r="CR670" s="25"/>
      <c r="CS670" s="25"/>
      <c r="CT670" s="25"/>
      <c r="CU670" s="25"/>
      <c r="CV670" s="25"/>
      <c r="CW670" s="25"/>
      <c r="CX670" s="25"/>
      <c r="CY670" s="25"/>
      <c r="EW670" s="25"/>
      <c r="EX670" s="25"/>
      <c r="EY670" s="25"/>
      <c r="EZ670" s="25"/>
      <c r="FA670" s="25"/>
      <c r="FB670" s="25"/>
      <c r="FC670" s="25"/>
      <c r="FD670" s="25"/>
      <c r="FE670" s="25"/>
      <c r="FF670" s="25"/>
      <c r="FG670" s="25"/>
      <c r="FH670" s="25"/>
      <c r="FI670" s="25"/>
      <c r="FJ670" s="25"/>
      <c r="FK670" s="25"/>
      <c r="FL670" s="25"/>
      <c r="FM670" s="25"/>
      <c r="FN670" s="25"/>
      <c r="FO670" s="25"/>
      <c r="FP670" s="25"/>
      <c r="FQ670" s="25"/>
      <c r="FR670" s="25"/>
      <c r="FS670" s="25"/>
      <c r="FT670" s="25"/>
      <c r="FU670" s="25"/>
      <c r="FV670" s="25"/>
      <c r="FW670" s="25"/>
      <c r="FX670" s="25"/>
      <c r="FY670" s="25"/>
      <c r="FZ670" s="25"/>
      <c r="GA670" s="25"/>
      <c r="GB670" s="25"/>
      <c r="GC670" s="25"/>
      <c r="GD670" s="25"/>
      <c r="GE670" s="25"/>
      <c r="GF670" s="25"/>
      <c r="GG670" s="25"/>
      <c r="GH670" s="25"/>
      <c r="GI670" s="25"/>
      <c r="GJ670" s="25"/>
      <c r="GK670" s="25"/>
      <c r="GL670" s="25"/>
      <c r="GM670" s="25"/>
      <c r="GN670" s="25"/>
      <c r="GO670" s="25"/>
      <c r="GP670" s="25"/>
      <c r="GQ670" s="25"/>
      <c r="GR670" s="25"/>
      <c r="GS670" s="25"/>
    </row>
    <row r="671">
      <c r="BD671" s="25"/>
      <c r="BE671" s="25"/>
      <c r="BF671" s="25"/>
      <c r="BG671" s="25"/>
      <c r="BH671" s="25"/>
      <c r="BI671" s="25"/>
      <c r="BJ671" s="25"/>
      <c r="BK671" s="25"/>
      <c r="BL671" s="25"/>
      <c r="BM671" s="25"/>
      <c r="BN671" s="25"/>
      <c r="BO671" s="25"/>
      <c r="BP671" s="25"/>
      <c r="BQ671" s="25"/>
      <c r="BR671" s="25"/>
      <c r="BS671" s="25"/>
      <c r="BT671" s="25"/>
      <c r="BU671" s="25"/>
      <c r="BV671" s="25"/>
      <c r="BW671" s="25"/>
      <c r="BX671" s="25"/>
      <c r="BY671" s="25"/>
      <c r="BZ671" s="25"/>
      <c r="CA671" s="25"/>
      <c r="CB671" s="25"/>
      <c r="CC671" s="25"/>
      <c r="CD671" s="25"/>
      <c r="CE671" s="25"/>
      <c r="CF671" s="25"/>
      <c r="CG671" s="25"/>
      <c r="CH671" s="25"/>
      <c r="CI671" s="25"/>
      <c r="CJ671" s="25"/>
      <c r="CK671" s="25"/>
      <c r="CL671" s="25"/>
      <c r="CM671" s="25"/>
      <c r="CN671" s="25"/>
      <c r="CO671" s="25"/>
      <c r="CP671" s="25"/>
      <c r="CQ671" s="25"/>
      <c r="CR671" s="25"/>
      <c r="CS671" s="25"/>
      <c r="CT671" s="25"/>
      <c r="CU671" s="25"/>
      <c r="CV671" s="25"/>
      <c r="CW671" s="25"/>
      <c r="CX671" s="25"/>
      <c r="CY671" s="25"/>
      <c r="EW671" s="25"/>
      <c r="EX671" s="25"/>
      <c r="EY671" s="25"/>
      <c r="EZ671" s="25"/>
      <c r="FA671" s="25"/>
      <c r="FB671" s="25"/>
      <c r="FC671" s="25"/>
      <c r="FD671" s="25"/>
      <c r="FE671" s="25"/>
      <c r="FF671" s="25"/>
      <c r="FG671" s="25"/>
      <c r="FH671" s="25"/>
      <c r="FI671" s="25"/>
      <c r="FJ671" s="25"/>
      <c r="FK671" s="25"/>
      <c r="FL671" s="25"/>
      <c r="FM671" s="25"/>
      <c r="FN671" s="25"/>
      <c r="FO671" s="25"/>
      <c r="FP671" s="25"/>
      <c r="FQ671" s="25"/>
      <c r="FR671" s="25"/>
      <c r="FS671" s="25"/>
      <c r="FT671" s="25"/>
      <c r="FU671" s="25"/>
      <c r="FV671" s="25"/>
      <c r="FW671" s="25"/>
      <c r="FX671" s="25"/>
      <c r="FY671" s="25"/>
      <c r="FZ671" s="25"/>
      <c r="GA671" s="25"/>
      <c r="GB671" s="25"/>
      <c r="GC671" s="25"/>
      <c r="GD671" s="25"/>
      <c r="GE671" s="25"/>
      <c r="GF671" s="25"/>
      <c r="GG671" s="25"/>
      <c r="GH671" s="25"/>
      <c r="GI671" s="25"/>
      <c r="GJ671" s="25"/>
      <c r="GK671" s="25"/>
      <c r="GL671" s="25"/>
      <c r="GM671" s="25"/>
      <c r="GN671" s="25"/>
      <c r="GO671" s="25"/>
      <c r="GP671" s="25"/>
      <c r="GQ671" s="25"/>
      <c r="GR671" s="25"/>
      <c r="GS671" s="25"/>
    </row>
    <row r="672">
      <c r="BD672" s="25"/>
      <c r="BE672" s="25"/>
      <c r="BF672" s="25"/>
      <c r="BG672" s="25"/>
      <c r="BH672" s="25"/>
      <c r="BI672" s="25"/>
      <c r="BJ672" s="25"/>
      <c r="BK672" s="25"/>
      <c r="BL672" s="25"/>
      <c r="BM672" s="25"/>
      <c r="BN672" s="25"/>
      <c r="BO672" s="25"/>
      <c r="BP672" s="25"/>
      <c r="BQ672" s="25"/>
      <c r="BR672" s="25"/>
      <c r="BS672" s="25"/>
      <c r="BT672" s="25"/>
      <c r="BU672" s="25"/>
      <c r="BV672" s="25"/>
      <c r="BW672" s="25"/>
      <c r="BX672" s="25"/>
      <c r="BY672" s="25"/>
      <c r="BZ672" s="25"/>
      <c r="CA672" s="25"/>
      <c r="CB672" s="25"/>
      <c r="CC672" s="25"/>
      <c r="CD672" s="25"/>
      <c r="CE672" s="25"/>
      <c r="CF672" s="25"/>
      <c r="CG672" s="25"/>
      <c r="CH672" s="25"/>
      <c r="CI672" s="25"/>
      <c r="CJ672" s="25"/>
      <c r="CK672" s="25"/>
      <c r="CL672" s="25"/>
      <c r="CM672" s="25"/>
      <c r="CN672" s="25"/>
      <c r="CO672" s="25"/>
      <c r="CP672" s="25"/>
      <c r="CQ672" s="25"/>
      <c r="CR672" s="25"/>
      <c r="CS672" s="25"/>
      <c r="CT672" s="25"/>
      <c r="CU672" s="25"/>
      <c r="CV672" s="25"/>
      <c r="CW672" s="25"/>
      <c r="CX672" s="25"/>
      <c r="CY672" s="25"/>
      <c r="EW672" s="25"/>
      <c r="EX672" s="25"/>
      <c r="EY672" s="25"/>
      <c r="EZ672" s="25"/>
      <c r="FA672" s="25"/>
      <c r="FB672" s="25"/>
      <c r="FC672" s="25"/>
      <c r="FD672" s="25"/>
      <c r="FE672" s="25"/>
      <c r="FF672" s="25"/>
      <c r="FG672" s="25"/>
      <c r="FH672" s="25"/>
      <c r="FI672" s="25"/>
      <c r="FJ672" s="25"/>
      <c r="FK672" s="25"/>
      <c r="FL672" s="25"/>
      <c r="FM672" s="25"/>
      <c r="FN672" s="25"/>
      <c r="FO672" s="25"/>
      <c r="FP672" s="25"/>
      <c r="FQ672" s="25"/>
      <c r="FR672" s="25"/>
      <c r="FS672" s="25"/>
      <c r="FT672" s="25"/>
      <c r="FU672" s="25"/>
      <c r="FV672" s="25"/>
      <c r="FW672" s="25"/>
      <c r="FX672" s="25"/>
      <c r="FY672" s="25"/>
      <c r="FZ672" s="25"/>
      <c r="GA672" s="25"/>
      <c r="GB672" s="25"/>
      <c r="GC672" s="25"/>
      <c r="GD672" s="25"/>
      <c r="GE672" s="25"/>
      <c r="GF672" s="25"/>
      <c r="GG672" s="25"/>
      <c r="GH672" s="25"/>
      <c r="GI672" s="25"/>
      <c r="GJ672" s="25"/>
      <c r="GK672" s="25"/>
      <c r="GL672" s="25"/>
      <c r="GM672" s="25"/>
      <c r="GN672" s="25"/>
      <c r="GO672" s="25"/>
      <c r="GP672" s="25"/>
      <c r="GQ672" s="25"/>
      <c r="GR672" s="25"/>
      <c r="GS672" s="25"/>
    </row>
    <row r="673">
      <c r="BD673" s="25"/>
      <c r="BE673" s="25"/>
      <c r="BF673" s="25"/>
      <c r="BG673" s="25"/>
      <c r="BH673" s="25"/>
      <c r="BI673" s="25"/>
      <c r="BJ673" s="25"/>
      <c r="BK673" s="25"/>
      <c r="BL673" s="25"/>
      <c r="BM673" s="25"/>
      <c r="BN673" s="25"/>
      <c r="BO673" s="25"/>
      <c r="BP673" s="25"/>
      <c r="BQ673" s="25"/>
      <c r="BR673" s="25"/>
      <c r="BS673" s="25"/>
      <c r="BT673" s="25"/>
      <c r="BU673" s="25"/>
      <c r="BV673" s="25"/>
      <c r="BW673" s="25"/>
      <c r="BX673" s="25"/>
      <c r="BY673" s="25"/>
      <c r="BZ673" s="25"/>
      <c r="CA673" s="25"/>
      <c r="CB673" s="25"/>
      <c r="CC673" s="25"/>
      <c r="CD673" s="25"/>
      <c r="CE673" s="25"/>
      <c r="CF673" s="25"/>
      <c r="CG673" s="25"/>
      <c r="CH673" s="25"/>
      <c r="CI673" s="25"/>
      <c r="CJ673" s="25"/>
      <c r="CK673" s="25"/>
      <c r="CL673" s="25"/>
      <c r="CM673" s="25"/>
      <c r="CN673" s="25"/>
      <c r="CO673" s="25"/>
      <c r="CP673" s="25"/>
      <c r="CQ673" s="25"/>
      <c r="CR673" s="25"/>
      <c r="CS673" s="25"/>
      <c r="CT673" s="25"/>
      <c r="CU673" s="25"/>
      <c r="CV673" s="25"/>
      <c r="CW673" s="25"/>
      <c r="CX673" s="25"/>
      <c r="CY673" s="25"/>
      <c r="EW673" s="25"/>
      <c r="EX673" s="25"/>
      <c r="EY673" s="25"/>
      <c r="EZ673" s="25"/>
      <c r="FA673" s="25"/>
      <c r="FB673" s="25"/>
      <c r="FC673" s="25"/>
      <c r="FD673" s="25"/>
      <c r="FE673" s="25"/>
      <c r="FF673" s="25"/>
      <c r="FG673" s="25"/>
      <c r="FH673" s="25"/>
      <c r="FI673" s="25"/>
      <c r="FJ673" s="25"/>
      <c r="FK673" s="25"/>
      <c r="FL673" s="25"/>
      <c r="FM673" s="25"/>
      <c r="FN673" s="25"/>
      <c r="FO673" s="25"/>
      <c r="FP673" s="25"/>
      <c r="FQ673" s="25"/>
      <c r="FR673" s="25"/>
      <c r="FS673" s="25"/>
      <c r="FT673" s="25"/>
      <c r="FU673" s="25"/>
      <c r="FV673" s="25"/>
      <c r="FW673" s="25"/>
      <c r="FX673" s="25"/>
      <c r="FY673" s="25"/>
      <c r="FZ673" s="25"/>
      <c r="GA673" s="25"/>
      <c r="GB673" s="25"/>
      <c r="GC673" s="25"/>
      <c r="GD673" s="25"/>
      <c r="GE673" s="25"/>
      <c r="GF673" s="25"/>
      <c r="GG673" s="25"/>
      <c r="GH673" s="25"/>
      <c r="GI673" s="25"/>
      <c r="GJ673" s="25"/>
      <c r="GK673" s="25"/>
      <c r="GL673" s="25"/>
      <c r="GM673" s="25"/>
      <c r="GN673" s="25"/>
      <c r="GO673" s="25"/>
      <c r="GP673" s="25"/>
      <c r="GQ673" s="25"/>
      <c r="GR673" s="25"/>
      <c r="GS673" s="25"/>
    </row>
    <row r="674">
      <c r="BD674" s="25"/>
      <c r="BE674" s="25"/>
      <c r="BF674" s="25"/>
      <c r="BG674" s="25"/>
      <c r="BH674" s="25"/>
      <c r="BI674" s="25"/>
      <c r="BJ674" s="25"/>
      <c r="BK674" s="25"/>
      <c r="BL674" s="25"/>
      <c r="BM674" s="25"/>
      <c r="BN674" s="25"/>
      <c r="BO674" s="25"/>
      <c r="BP674" s="25"/>
      <c r="BQ674" s="25"/>
      <c r="BR674" s="25"/>
      <c r="BS674" s="25"/>
      <c r="BT674" s="25"/>
      <c r="BU674" s="25"/>
      <c r="BV674" s="25"/>
      <c r="BW674" s="25"/>
      <c r="BX674" s="25"/>
      <c r="BY674" s="25"/>
      <c r="BZ674" s="25"/>
      <c r="CA674" s="25"/>
      <c r="CB674" s="25"/>
      <c r="CC674" s="25"/>
      <c r="CD674" s="25"/>
      <c r="CE674" s="25"/>
      <c r="CF674" s="25"/>
      <c r="CG674" s="25"/>
      <c r="CH674" s="25"/>
      <c r="CI674" s="25"/>
      <c r="CJ674" s="25"/>
      <c r="CK674" s="25"/>
      <c r="CL674" s="25"/>
      <c r="CM674" s="25"/>
      <c r="CN674" s="25"/>
      <c r="CO674" s="25"/>
      <c r="CP674" s="25"/>
      <c r="CQ674" s="25"/>
      <c r="CR674" s="25"/>
      <c r="CS674" s="25"/>
      <c r="CT674" s="25"/>
      <c r="CU674" s="25"/>
      <c r="CV674" s="25"/>
      <c r="CW674" s="25"/>
      <c r="CX674" s="25"/>
      <c r="CY674" s="25"/>
      <c r="EW674" s="25"/>
      <c r="EX674" s="25"/>
      <c r="EY674" s="25"/>
      <c r="EZ674" s="25"/>
      <c r="FA674" s="25"/>
      <c r="FB674" s="25"/>
      <c r="FC674" s="25"/>
      <c r="FD674" s="25"/>
      <c r="FE674" s="25"/>
      <c r="FF674" s="25"/>
      <c r="FG674" s="25"/>
      <c r="FH674" s="25"/>
      <c r="FI674" s="25"/>
      <c r="FJ674" s="25"/>
      <c r="FK674" s="25"/>
      <c r="FL674" s="25"/>
      <c r="FM674" s="25"/>
      <c r="FN674" s="25"/>
      <c r="FO674" s="25"/>
      <c r="FP674" s="25"/>
      <c r="FQ674" s="25"/>
      <c r="FR674" s="25"/>
      <c r="FS674" s="25"/>
      <c r="FT674" s="25"/>
      <c r="FU674" s="25"/>
      <c r="FV674" s="25"/>
      <c r="FW674" s="25"/>
      <c r="FX674" s="25"/>
      <c r="FY674" s="25"/>
      <c r="FZ674" s="25"/>
      <c r="GA674" s="25"/>
      <c r="GB674" s="25"/>
      <c r="GC674" s="25"/>
      <c r="GD674" s="25"/>
      <c r="GE674" s="25"/>
      <c r="GF674" s="25"/>
      <c r="GG674" s="25"/>
      <c r="GH674" s="25"/>
      <c r="GI674" s="25"/>
      <c r="GJ674" s="25"/>
      <c r="GK674" s="25"/>
      <c r="GL674" s="25"/>
      <c r="GM674" s="25"/>
      <c r="GN674" s="25"/>
      <c r="GO674" s="25"/>
      <c r="GP674" s="25"/>
      <c r="GQ674" s="25"/>
      <c r="GR674" s="25"/>
      <c r="GS674" s="25"/>
    </row>
    <row r="675">
      <c r="BD675" s="25"/>
      <c r="BE675" s="25"/>
      <c r="BF675" s="25"/>
      <c r="BG675" s="25"/>
      <c r="BH675" s="25"/>
      <c r="BI675" s="25"/>
      <c r="BJ675" s="25"/>
      <c r="BK675" s="25"/>
      <c r="BL675" s="25"/>
      <c r="BM675" s="25"/>
      <c r="BN675" s="25"/>
      <c r="BO675" s="25"/>
      <c r="BP675" s="25"/>
      <c r="BQ675" s="25"/>
      <c r="BR675" s="25"/>
      <c r="BS675" s="25"/>
      <c r="BT675" s="25"/>
      <c r="BU675" s="25"/>
      <c r="BV675" s="25"/>
      <c r="BW675" s="25"/>
      <c r="BX675" s="25"/>
      <c r="BY675" s="25"/>
      <c r="BZ675" s="25"/>
      <c r="CA675" s="25"/>
      <c r="CB675" s="25"/>
      <c r="CC675" s="25"/>
      <c r="CD675" s="25"/>
      <c r="CE675" s="25"/>
      <c r="CF675" s="25"/>
      <c r="CG675" s="25"/>
      <c r="CH675" s="25"/>
      <c r="CI675" s="25"/>
      <c r="CJ675" s="25"/>
      <c r="CK675" s="25"/>
      <c r="CL675" s="25"/>
      <c r="CM675" s="25"/>
      <c r="CN675" s="25"/>
      <c r="CO675" s="25"/>
      <c r="CP675" s="25"/>
      <c r="CQ675" s="25"/>
      <c r="CR675" s="25"/>
      <c r="CS675" s="25"/>
      <c r="CT675" s="25"/>
      <c r="CU675" s="25"/>
      <c r="CV675" s="25"/>
      <c r="CW675" s="25"/>
      <c r="CX675" s="25"/>
      <c r="CY675" s="25"/>
      <c r="EW675" s="25"/>
      <c r="EX675" s="25"/>
      <c r="EY675" s="25"/>
      <c r="EZ675" s="25"/>
      <c r="FA675" s="25"/>
      <c r="FB675" s="25"/>
      <c r="FC675" s="25"/>
      <c r="FD675" s="25"/>
      <c r="FE675" s="25"/>
      <c r="FF675" s="25"/>
      <c r="FG675" s="25"/>
      <c r="FH675" s="25"/>
      <c r="FI675" s="25"/>
      <c r="FJ675" s="25"/>
      <c r="FK675" s="25"/>
      <c r="FL675" s="25"/>
      <c r="FM675" s="25"/>
      <c r="FN675" s="25"/>
      <c r="FO675" s="25"/>
      <c r="FP675" s="25"/>
      <c r="FQ675" s="25"/>
      <c r="FR675" s="25"/>
      <c r="FS675" s="25"/>
      <c r="FT675" s="25"/>
      <c r="FU675" s="25"/>
      <c r="FV675" s="25"/>
      <c r="FW675" s="25"/>
      <c r="FX675" s="25"/>
      <c r="FY675" s="25"/>
      <c r="FZ675" s="25"/>
      <c r="GA675" s="25"/>
      <c r="GB675" s="25"/>
      <c r="GC675" s="25"/>
      <c r="GD675" s="25"/>
      <c r="GE675" s="25"/>
      <c r="GF675" s="25"/>
      <c r="GG675" s="25"/>
      <c r="GH675" s="25"/>
      <c r="GI675" s="25"/>
      <c r="GJ675" s="25"/>
      <c r="GK675" s="25"/>
      <c r="GL675" s="25"/>
      <c r="GM675" s="25"/>
      <c r="GN675" s="25"/>
      <c r="GO675" s="25"/>
      <c r="GP675" s="25"/>
      <c r="GQ675" s="25"/>
      <c r="GR675" s="25"/>
      <c r="GS675" s="25"/>
    </row>
    <row r="676">
      <c r="BD676" s="25"/>
      <c r="BE676" s="25"/>
      <c r="BF676" s="25"/>
      <c r="BG676" s="25"/>
      <c r="BH676" s="25"/>
      <c r="BI676" s="25"/>
      <c r="BJ676" s="25"/>
      <c r="BK676" s="25"/>
      <c r="BL676" s="25"/>
      <c r="BM676" s="25"/>
      <c r="BN676" s="25"/>
      <c r="BO676" s="25"/>
      <c r="BP676" s="25"/>
      <c r="BQ676" s="25"/>
      <c r="BR676" s="25"/>
      <c r="BS676" s="25"/>
      <c r="BT676" s="25"/>
      <c r="BU676" s="25"/>
      <c r="BV676" s="25"/>
      <c r="BW676" s="25"/>
      <c r="BX676" s="25"/>
      <c r="BY676" s="25"/>
      <c r="BZ676" s="25"/>
      <c r="CA676" s="25"/>
      <c r="CB676" s="25"/>
      <c r="CC676" s="25"/>
      <c r="CD676" s="25"/>
      <c r="CE676" s="25"/>
      <c r="CF676" s="25"/>
      <c r="CG676" s="25"/>
      <c r="CH676" s="25"/>
      <c r="CI676" s="25"/>
      <c r="CJ676" s="25"/>
      <c r="CK676" s="25"/>
      <c r="CL676" s="25"/>
      <c r="CM676" s="25"/>
      <c r="CN676" s="25"/>
      <c r="CO676" s="25"/>
      <c r="CP676" s="25"/>
      <c r="CQ676" s="25"/>
      <c r="CR676" s="25"/>
      <c r="CS676" s="25"/>
      <c r="CT676" s="25"/>
      <c r="CU676" s="25"/>
      <c r="CV676" s="25"/>
      <c r="CW676" s="25"/>
      <c r="CX676" s="25"/>
      <c r="CY676" s="25"/>
      <c r="EW676" s="25"/>
      <c r="EX676" s="25"/>
      <c r="EY676" s="25"/>
      <c r="EZ676" s="25"/>
      <c r="FA676" s="25"/>
      <c r="FB676" s="25"/>
      <c r="FC676" s="25"/>
      <c r="FD676" s="25"/>
      <c r="FE676" s="25"/>
      <c r="FF676" s="25"/>
      <c r="FG676" s="25"/>
      <c r="FH676" s="25"/>
      <c r="FI676" s="25"/>
      <c r="FJ676" s="25"/>
      <c r="FK676" s="25"/>
      <c r="FL676" s="25"/>
      <c r="FM676" s="25"/>
      <c r="FN676" s="25"/>
      <c r="FO676" s="25"/>
      <c r="FP676" s="25"/>
      <c r="FQ676" s="25"/>
      <c r="FR676" s="25"/>
      <c r="FS676" s="25"/>
      <c r="FT676" s="25"/>
      <c r="FU676" s="25"/>
      <c r="FV676" s="25"/>
      <c r="FW676" s="25"/>
      <c r="FX676" s="25"/>
      <c r="FY676" s="25"/>
      <c r="FZ676" s="25"/>
      <c r="GA676" s="25"/>
      <c r="GB676" s="25"/>
      <c r="GC676" s="25"/>
      <c r="GD676" s="25"/>
      <c r="GE676" s="25"/>
      <c r="GF676" s="25"/>
      <c r="GG676" s="25"/>
      <c r="GH676" s="25"/>
      <c r="GI676" s="25"/>
      <c r="GJ676" s="25"/>
      <c r="GK676" s="25"/>
      <c r="GL676" s="25"/>
      <c r="GM676" s="25"/>
      <c r="GN676" s="25"/>
      <c r="GO676" s="25"/>
      <c r="GP676" s="25"/>
      <c r="GQ676" s="25"/>
      <c r="GR676" s="25"/>
      <c r="GS676" s="25"/>
    </row>
    <row r="677">
      <c r="BD677" s="25"/>
      <c r="BE677" s="25"/>
      <c r="BF677" s="25"/>
      <c r="BG677" s="25"/>
      <c r="BH677" s="25"/>
      <c r="BI677" s="25"/>
      <c r="BJ677" s="25"/>
      <c r="BK677" s="25"/>
      <c r="BL677" s="25"/>
      <c r="BM677" s="25"/>
      <c r="BN677" s="25"/>
      <c r="BO677" s="25"/>
      <c r="BP677" s="25"/>
      <c r="BQ677" s="25"/>
      <c r="BR677" s="25"/>
      <c r="BS677" s="25"/>
      <c r="BT677" s="25"/>
      <c r="BU677" s="25"/>
      <c r="BV677" s="25"/>
      <c r="BW677" s="25"/>
      <c r="BX677" s="25"/>
      <c r="BY677" s="25"/>
      <c r="BZ677" s="25"/>
      <c r="CA677" s="25"/>
      <c r="CB677" s="25"/>
      <c r="CC677" s="25"/>
      <c r="CD677" s="25"/>
      <c r="CE677" s="25"/>
      <c r="CF677" s="25"/>
      <c r="CG677" s="25"/>
      <c r="CH677" s="25"/>
      <c r="CI677" s="25"/>
      <c r="CJ677" s="25"/>
      <c r="CK677" s="25"/>
      <c r="CL677" s="25"/>
      <c r="CM677" s="25"/>
      <c r="CN677" s="25"/>
      <c r="CO677" s="25"/>
      <c r="CP677" s="25"/>
      <c r="CQ677" s="25"/>
      <c r="CR677" s="25"/>
      <c r="CS677" s="25"/>
      <c r="CT677" s="25"/>
      <c r="CU677" s="25"/>
      <c r="CV677" s="25"/>
      <c r="CW677" s="25"/>
      <c r="CX677" s="25"/>
      <c r="CY677" s="25"/>
      <c r="EW677" s="25"/>
      <c r="EX677" s="25"/>
      <c r="EY677" s="25"/>
      <c r="EZ677" s="25"/>
      <c r="FA677" s="25"/>
      <c r="FB677" s="25"/>
      <c r="FC677" s="25"/>
      <c r="FD677" s="25"/>
      <c r="FE677" s="25"/>
      <c r="FF677" s="25"/>
      <c r="FG677" s="25"/>
      <c r="FH677" s="25"/>
      <c r="FI677" s="25"/>
      <c r="FJ677" s="25"/>
      <c r="FK677" s="25"/>
      <c r="FL677" s="25"/>
      <c r="FM677" s="25"/>
      <c r="FN677" s="25"/>
      <c r="FO677" s="25"/>
      <c r="FP677" s="25"/>
      <c r="FQ677" s="25"/>
      <c r="FR677" s="25"/>
      <c r="FS677" s="25"/>
      <c r="FT677" s="25"/>
      <c r="FU677" s="25"/>
      <c r="FV677" s="25"/>
      <c r="FW677" s="25"/>
      <c r="FX677" s="25"/>
      <c r="FY677" s="25"/>
      <c r="FZ677" s="25"/>
      <c r="GA677" s="25"/>
      <c r="GB677" s="25"/>
      <c r="GC677" s="25"/>
      <c r="GD677" s="25"/>
      <c r="GE677" s="25"/>
      <c r="GF677" s="25"/>
      <c r="GG677" s="25"/>
      <c r="GH677" s="25"/>
      <c r="GI677" s="25"/>
      <c r="GJ677" s="25"/>
      <c r="GK677" s="25"/>
      <c r="GL677" s="25"/>
      <c r="GM677" s="25"/>
      <c r="GN677" s="25"/>
      <c r="GO677" s="25"/>
      <c r="GP677" s="25"/>
      <c r="GQ677" s="25"/>
      <c r="GR677" s="25"/>
      <c r="GS677" s="25"/>
    </row>
    <row r="678">
      <c r="BD678" s="25"/>
      <c r="BE678" s="25"/>
      <c r="BF678" s="25"/>
      <c r="BG678" s="25"/>
      <c r="BH678" s="25"/>
      <c r="BI678" s="25"/>
      <c r="BJ678" s="25"/>
      <c r="BK678" s="25"/>
      <c r="BL678" s="25"/>
      <c r="BM678" s="25"/>
      <c r="BN678" s="25"/>
      <c r="BO678" s="25"/>
      <c r="BP678" s="25"/>
      <c r="BQ678" s="25"/>
      <c r="BR678" s="25"/>
      <c r="BS678" s="25"/>
      <c r="BT678" s="25"/>
      <c r="BU678" s="25"/>
      <c r="BV678" s="25"/>
      <c r="BW678" s="25"/>
      <c r="BX678" s="25"/>
      <c r="BY678" s="25"/>
      <c r="BZ678" s="25"/>
      <c r="CA678" s="25"/>
      <c r="CB678" s="25"/>
      <c r="CC678" s="25"/>
      <c r="CD678" s="25"/>
      <c r="CE678" s="25"/>
      <c r="CF678" s="25"/>
      <c r="CG678" s="25"/>
      <c r="CH678" s="25"/>
      <c r="CI678" s="25"/>
      <c r="CJ678" s="25"/>
      <c r="CK678" s="25"/>
      <c r="CL678" s="25"/>
      <c r="CM678" s="25"/>
      <c r="CN678" s="25"/>
      <c r="CO678" s="25"/>
      <c r="CP678" s="25"/>
      <c r="CQ678" s="25"/>
      <c r="CR678" s="25"/>
      <c r="CS678" s="25"/>
      <c r="CT678" s="25"/>
      <c r="CU678" s="25"/>
      <c r="CV678" s="25"/>
      <c r="CW678" s="25"/>
      <c r="CX678" s="25"/>
      <c r="CY678" s="25"/>
      <c r="EW678" s="25"/>
      <c r="EX678" s="25"/>
      <c r="EY678" s="25"/>
      <c r="EZ678" s="25"/>
      <c r="FA678" s="25"/>
      <c r="FB678" s="25"/>
      <c r="FC678" s="25"/>
      <c r="FD678" s="25"/>
      <c r="FE678" s="25"/>
      <c r="FF678" s="25"/>
      <c r="FG678" s="25"/>
      <c r="FH678" s="25"/>
      <c r="FI678" s="25"/>
      <c r="FJ678" s="25"/>
      <c r="FK678" s="25"/>
      <c r="FL678" s="25"/>
      <c r="FM678" s="25"/>
      <c r="FN678" s="25"/>
      <c r="FO678" s="25"/>
      <c r="FP678" s="25"/>
      <c r="FQ678" s="25"/>
      <c r="FR678" s="25"/>
      <c r="FS678" s="25"/>
      <c r="FT678" s="25"/>
      <c r="FU678" s="25"/>
      <c r="FV678" s="25"/>
      <c r="FW678" s="25"/>
      <c r="FX678" s="25"/>
      <c r="FY678" s="25"/>
      <c r="FZ678" s="25"/>
      <c r="GA678" s="25"/>
      <c r="GB678" s="25"/>
      <c r="GC678" s="25"/>
      <c r="GD678" s="25"/>
      <c r="GE678" s="25"/>
      <c r="GF678" s="25"/>
      <c r="GG678" s="25"/>
      <c r="GH678" s="25"/>
      <c r="GI678" s="25"/>
      <c r="GJ678" s="25"/>
      <c r="GK678" s="25"/>
      <c r="GL678" s="25"/>
      <c r="GM678" s="25"/>
      <c r="GN678" s="25"/>
      <c r="GO678" s="25"/>
      <c r="GP678" s="25"/>
      <c r="GQ678" s="25"/>
      <c r="GR678" s="25"/>
      <c r="GS678" s="25"/>
    </row>
    <row r="679">
      <c r="BD679" s="25"/>
      <c r="BE679" s="25"/>
      <c r="BF679" s="25"/>
      <c r="BG679" s="25"/>
      <c r="BH679" s="25"/>
      <c r="BI679" s="25"/>
      <c r="BJ679" s="25"/>
      <c r="BK679" s="25"/>
      <c r="BL679" s="25"/>
      <c r="BM679" s="25"/>
      <c r="BN679" s="25"/>
      <c r="BO679" s="25"/>
      <c r="BP679" s="25"/>
      <c r="BQ679" s="25"/>
      <c r="BR679" s="25"/>
      <c r="BS679" s="25"/>
      <c r="BT679" s="25"/>
      <c r="BU679" s="25"/>
      <c r="BV679" s="25"/>
      <c r="BW679" s="25"/>
      <c r="BX679" s="25"/>
      <c r="BY679" s="25"/>
      <c r="BZ679" s="25"/>
      <c r="CA679" s="25"/>
      <c r="CB679" s="25"/>
      <c r="CC679" s="25"/>
      <c r="CD679" s="25"/>
      <c r="CE679" s="25"/>
      <c r="CF679" s="25"/>
      <c r="CG679" s="25"/>
      <c r="CH679" s="25"/>
      <c r="CI679" s="25"/>
      <c r="CJ679" s="25"/>
      <c r="CK679" s="25"/>
      <c r="CL679" s="25"/>
      <c r="CM679" s="25"/>
      <c r="CN679" s="25"/>
      <c r="CO679" s="25"/>
      <c r="CP679" s="25"/>
      <c r="CQ679" s="25"/>
      <c r="CR679" s="25"/>
      <c r="CS679" s="25"/>
      <c r="CT679" s="25"/>
      <c r="CU679" s="25"/>
      <c r="CV679" s="25"/>
      <c r="CW679" s="25"/>
      <c r="CX679" s="25"/>
      <c r="CY679" s="25"/>
      <c r="EW679" s="25"/>
      <c r="EX679" s="25"/>
      <c r="EY679" s="25"/>
      <c r="EZ679" s="25"/>
      <c r="FA679" s="25"/>
      <c r="FB679" s="25"/>
      <c r="FC679" s="25"/>
      <c r="FD679" s="25"/>
      <c r="FE679" s="25"/>
      <c r="FF679" s="25"/>
      <c r="FG679" s="25"/>
      <c r="FH679" s="25"/>
      <c r="FI679" s="25"/>
      <c r="FJ679" s="25"/>
      <c r="FK679" s="25"/>
      <c r="FL679" s="25"/>
      <c r="FM679" s="25"/>
      <c r="FN679" s="25"/>
      <c r="FO679" s="25"/>
      <c r="FP679" s="25"/>
      <c r="FQ679" s="25"/>
      <c r="FR679" s="25"/>
      <c r="FS679" s="25"/>
      <c r="FT679" s="25"/>
      <c r="FU679" s="25"/>
      <c r="FV679" s="25"/>
      <c r="FW679" s="25"/>
      <c r="FX679" s="25"/>
      <c r="FY679" s="25"/>
      <c r="FZ679" s="25"/>
      <c r="GA679" s="25"/>
      <c r="GB679" s="25"/>
      <c r="GC679" s="25"/>
      <c r="GD679" s="25"/>
      <c r="GE679" s="25"/>
      <c r="GF679" s="25"/>
      <c r="GG679" s="25"/>
      <c r="GH679" s="25"/>
      <c r="GI679" s="25"/>
      <c r="GJ679" s="25"/>
      <c r="GK679" s="25"/>
      <c r="GL679" s="25"/>
      <c r="GM679" s="25"/>
      <c r="GN679" s="25"/>
      <c r="GO679" s="25"/>
      <c r="GP679" s="25"/>
      <c r="GQ679" s="25"/>
      <c r="GR679" s="25"/>
      <c r="GS679" s="25"/>
    </row>
    <row r="680">
      <c r="BD680" s="25"/>
      <c r="BE680" s="25"/>
      <c r="BF680" s="25"/>
      <c r="BG680" s="25"/>
      <c r="BH680" s="25"/>
      <c r="BI680" s="25"/>
      <c r="BJ680" s="25"/>
      <c r="BK680" s="25"/>
      <c r="BL680" s="25"/>
      <c r="BM680" s="25"/>
      <c r="BN680" s="25"/>
      <c r="BO680" s="25"/>
      <c r="BP680" s="25"/>
      <c r="BQ680" s="25"/>
      <c r="BR680" s="25"/>
      <c r="BS680" s="25"/>
      <c r="BT680" s="25"/>
      <c r="BU680" s="25"/>
      <c r="BV680" s="25"/>
      <c r="BW680" s="25"/>
      <c r="BX680" s="25"/>
      <c r="BY680" s="25"/>
      <c r="BZ680" s="25"/>
      <c r="CA680" s="25"/>
      <c r="CB680" s="25"/>
      <c r="CC680" s="25"/>
      <c r="CD680" s="25"/>
      <c r="CE680" s="25"/>
      <c r="CF680" s="25"/>
      <c r="CG680" s="25"/>
      <c r="CH680" s="25"/>
      <c r="CI680" s="25"/>
      <c r="CJ680" s="25"/>
      <c r="CK680" s="25"/>
      <c r="CL680" s="25"/>
      <c r="CM680" s="25"/>
      <c r="CN680" s="25"/>
      <c r="CO680" s="25"/>
      <c r="CP680" s="25"/>
      <c r="CQ680" s="25"/>
      <c r="CR680" s="25"/>
      <c r="CS680" s="25"/>
      <c r="CT680" s="25"/>
      <c r="CU680" s="25"/>
      <c r="CV680" s="25"/>
      <c r="CW680" s="25"/>
      <c r="CX680" s="25"/>
      <c r="CY680" s="25"/>
      <c r="EW680" s="25"/>
      <c r="EX680" s="25"/>
      <c r="EY680" s="25"/>
      <c r="EZ680" s="25"/>
      <c r="FA680" s="25"/>
      <c r="FB680" s="25"/>
      <c r="FC680" s="25"/>
      <c r="FD680" s="25"/>
      <c r="FE680" s="25"/>
      <c r="FF680" s="25"/>
      <c r="FG680" s="25"/>
      <c r="FH680" s="25"/>
      <c r="FI680" s="25"/>
      <c r="FJ680" s="25"/>
      <c r="FK680" s="25"/>
      <c r="FL680" s="25"/>
      <c r="FM680" s="25"/>
      <c r="FN680" s="25"/>
      <c r="FO680" s="25"/>
      <c r="FP680" s="25"/>
      <c r="FQ680" s="25"/>
      <c r="FR680" s="25"/>
      <c r="FS680" s="25"/>
      <c r="FT680" s="25"/>
      <c r="FU680" s="25"/>
      <c r="FV680" s="25"/>
      <c r="FW680" s="25"/>
      <c r="FX680" s="25"/>
      <c r="FY680" s="25"/>
      <c r="FZ680" s="25"/>
      <c r="GA680" s="25"/>
      <c r="GB680" s="25"/>
      <c r="GC680" s="25"/>
      <c r="GD680" s="25"/>
      <c r="GE680" s="25"/>
      <c r="GF680" s="25"/>
      <c r="GG680" s="25"/>
      <c r="GH680" s="25"/>
      <c r="GI680" s="25"/>
      <c r="GJ680" s="25"/>
      <c r="GK680" s="25"/>
      <c r="GL680" s="25"/>
      <c r="GM680" s="25"/>
      <c r="GN680" s="25"/>
      <c r="GO680" s="25"/>
      <c r="GP680" s="25"/>
      <c r="GQ680" s="25"/>
      <c r="GR680" s="25"/>
      <c r="GS680" s="25"/>
    </row>
    <row r="681">
      <c r="BD681" s="25"/>
      <c r="BE681" s="25"/>
      <c r="BF681" s="25"/>
      <c r="BG681" s="25"/>
      <c r="BH681" s="25"/>
      <c r="BI681" s="25"/>
      <c r="BJ681" s="25"/>
      <c r="BK681" s="25"/>
      <c r="BL681" s="25"/>
      <c r="BM681" s="25"/>
      <c r="BN681" s="25"/>
      <c r="BO681" s="25"/>
      <c r="BP681" s="25"/>
      <c r="BQ681" s="25"/>
      <c r="BR681" s="25"/>
      <c r="BS681" s="25"/>
      <c r="BT681" s="25"/>
      <c r="BU681" s="25"/>
      <c r="BV681" s="25"/>
      <c r="BW681" s="25"/>
      <c r="BX681" s="25"/>
      <c r="BY681" s="25"/>
      <c r="BZ681" s="25"/>
      <c r="CA681" s="25"/>
      <c r="CB681" s="25"/>
      <c r="CC681" s="25"/>
      <c r="CD681" s="25"/>
      <c r="CE681" s="25"/>
      <c r="CF681" s="25"/>
      <c r="CG681" s="25"/>
      <c r="CH681" s="25"/>
      <c r="CI681" s="25"/>
      <c r="CJ681" s="25"/>
      <c r="CK681" s="25"/>
      <c r="CL681" s="25"/>
      <c r="CM681" s="25"/>
      <c r="CN681" s="25"/>
      <c r="CO681" s="25"/>
      <c r="CP681" s="25"/>
      <c r="CQ681" s="25"/>
      <c r="CR681" s="25"/>
      <c r="CS681" s="25"/>
      <c r="CT681" s="25"/>
      <c r="CU681" s="25"/>
      <c r="CV681" s="25"/>
      <c r="CW681" s="25"/>
      <c r="CX681" s="25"/>
      <c r="CY681" s="25"/>
      <c r="EW681" s="25"/>
      <c r="EX681" s="25"/>
      <c r="EY681" s="25"/>
      <c r="EZ681" s="25"/>
      <c r="FA681" s="25"/>
      <c r="FB681" s="25"/>
      <c r="FC681" s="25"/>
      <c r="FD681" s="25"/>
      <c r="FE681" s="25"/>
      <c r="FF681" s="25"/>
      <c r="FG681" s="25"/>
      <c r="FH681" s="25"/>
      <c r="FI681" s="25"/>
      <c r="FJ681" s="25"/>
      <c r="FK681" s="25"/>
      <c r="FL681" s="25"/>
      <c r="FM681" s="25"/>
      <c r="FN681" s="25"/>
      <c r="FO681" s="25"/>
      <c r="FP681" s="25"/>
      <c r="FQ681" s="25"/>
      <c r="FR681" s="25"/>
      <c r="FS681" s="25"/>
      <c r="FT681" s="25"/>
      <c r="FU681" s="25"/>
      <c r="FV681" s="25"/>
      <c r="FW681" s="25"/>
      <c r="FX681" s="25"/>
      <c r="FY681" s="25"/>
      <c r="FZ681" s="25"/>
      <c r="GA681" s="25"/>
      <c r="GB681" s="25"/>
      <c r="GC681" s="25"/>
      <c r="GD681" s="25"/>
      <c r="GE681" s="25"/>
      <c r="GF681" s="25"/>
      <c r="GG681" s="25"/>
      <c r="GH681" s="25"/>
      <c r="GI681" s="25"/>
      <c r="GJ681" s="25"/>
      <c r="GK681" s="25"/>
      <c r="GL681" s="25"/>
      <c r="GM681" s="25"/>
      <c r="GN681" s="25"/>
      <c r="GO681" s="25"/>
      <c r="GP681" s="25"/>
      <c r="GQ681" s="25"/>
      <c r="GR681" s="25"/>
      <c r="GS681" s="25"/>
    </row>
    <row r="682">
      <c r="BD682" s="25"/>
      <c r="BE682" s="25"/>
      <c r="BF682" s="25"/>
      <c r="BG682" s="25"/>
      <c r="BH682" s="25"/>
      <c r="BI682" s="25"/>
      <c r="BJ682" s="25"/>
      <c r="BK682" s="25"/>
      <c r="BL682" s="25"/>
      <c r="BM682" s="25"/>
      <c r="BN682" s="25"/>
      <c r="BO682" s="25"/>
      <c r="BP682" s="25"/>
      <c r="BQ682" s="25"/>
      <c r="BR682" s="25"/>
      <c r="BS682" s="25"/>
      <c r="BT682" s="25"/>
      <c r="BU682" s="25"/>
      <c r="BV682" s="25"/>
      <c r="BW682" s="25"/>
      <c r="BX682" s="25"/>
      <c r="BY682" s="25"/>
      <c r="BZ682" s="25"/>
      <c r="CA682" s="25"/>
      <c r="CB682" s="25"/>
      <c r="CC682" s="25"/>
      <c r="CD682" s="25"/>
      <c r="CE682" s="25"/>
      <c r="CF682" s="25"/>
      <c r="CG682" s="25"/>
      <c r="CH682" s="25"/>
      <c r="CI682" s="25"/>
      <c r="CJ682" s="25"/>
      <c r="CK682" s="25"/>
      <c r="CL682" s="25"/>
      <c r="CM682" s="25"/>
      <c r="CN682" s="25"/>
      <c r="CO682" s="25"/>
      <c r="CP682" s="25"/>
      <c r="CQ682" s="25"/>
      <c r="CR682" s="25"/>
      <c r="CS682" s="25"/>
      <c r="CT682" s="25"/>
      <c r="CU682" s="25"/>
      <c r="CV682" s="25"/>
      <c r="CW682" s="25"/>
      <c r="CX682" s="25"/>
      <c r="CY682" s="25"/>
      <c r="EW682" s="25"/>
      <c r="EX682" s="25"/>
      <c r="EY682" s="25"/>
      <c r="EZ682" s="25"/>
      <c r="FA682" s="25"/>
      <c r="FB682" s="25"/>
      <c r="FC682" s="25"/>
      <c r="FD682" s="25"/>
      <c r="FE682" s="25"/>
      <c r="FF682" s="25"/>
      <c r="FG682" s="25"/>
      <c r="FH682" s="25"/>
      <c r="FI682" s="25"/>
      <c r="FJ682" s="25"/>
      <c r="FK682" s="25"/>
      <c r="FL682" s="25"/>
      <c r="FM682" s="25"/>
      <c r="FN682" s="25"/>
      <c r="FO682" s="25"/>
      <c r="FP682" s="25"/>
      <c r="FQ682" s="25"/>
      <c r="FR682" s="25"/>
      <c r="FS682" s="25"/>
      <c r="FT682" s="25"/>
      <c r="FU682" s="25"/>
      <c r="FV682" s="25"/>
      <c r="FW682" s="25"/>
      <c r="FX682" s="25"/>
      <c r="FY682" s="25"/>
      <c r="FZ682" s="25"/>
      <c r="GA682" s="25"/>
      <c r="GB682" s="25"/>
      <c r="GC682" s="25"/>
      <c r="GD682" s="25"/>
      <c r="GE682" s="25"/>
      <c r="GF682" s="25"/>
      <c r="GG682" s="25"/>
      <c r="GH682" s="25"/>
      <c r="GI682" s="25"/>
      <c r="GJ682" s="25"/>
      <c r="GK682" s="25"/>
      <c r="GL682" s="25"/>
      <c r="GM682" s="25"/>
      <c r="GN682" s="25"/>
      <c r="GO682" s="25"/>
      <c r="GP682" s="25"/>
      <c r="GQ682" s="25"/>
      <c r="GR682" s="25"/>
      <c r="GS682" s="25"/>
    </row>
    <row r="683">
      <c r="BD683" s="25"/>
      <c r="BE683" s="25"/>
      <c r="BF683" s="25"/>
      <c r="BG683" s="25"/>
      <c r="BH683" s="25"/>
      <c r="BI683" s="25"/>
      <c r="BJ683" s="25"/>
      <c r="BK683" s="25"/>
      <c r="BL683" s="25"/>
      <c r="BM683" s="25"/>
      <c r="BN683" s="25"/>
      <c r="BO683" s="25"/>
      <c r="BP683" s="25"/>
      <c r="BQ683" s="25"/>
      <c r="BR683" s="25"/>
      <c r="BS683" s="25"/>
      <c r="BT683" s="25"/>
      <c r="BU683" s="25"/>
      <c r="BV683" s="25"/>
      <c r="BW683" s="25"/>
      <c r="BX683" s="25"/>
      <c r="BY683" s="25"/>
      <c r="BZ683" s="25"/>
      <c r="CA683" s="25"/>
      <c r="CB683" s="25"/>
      <c r="CC683" s="25"/>
      <c r="CD683" s="25"/>
      <c r="CE683" s="25"/>
      <c r="CF683" s="25"/>
      <c r="CG683" s="25"/>
      <c r="CH683" s="25"/>
      <c r="CI683" s="25"/>
      <c r="CJ683" s="25"/>
      <c r="CK683" s="25"/>
      <c r="CL683" s="25"/>
      <c r="CM683" s="25"/>
      <c r="CN683" s="25"/>
      <c r="CO683" s="25"/>
      <c r="CP683" s="25"/>
      <c r="CQ683" s="25"/>
      <c r="CR683" s="25"/>
      <c r="CS683" s="25"/>
      <c r="CT683" s="25"/>
      <c r="CU683" s="25"/>
      <c r="CV683" s="25"/>
      <c r="CW683" s="25"/>
      <c r="CX683" s="25"/>
      <c r="CY683" s="25"/>
      <c r="EW683" s="25"/>
      <c r="EX683" s="25"/>
      <c r="EY683" s="25"/>
      <c r="EZ683" s="25"/>
      <c r="FA683" s="25"/>
      <c r="FB683" s="25"/>
      <c r="FC683" s="25"/>
      <c r="FD683" s="25"/>
      <c r="FE683" s="25"/>
      <c r="FF683" s="25"/>
      <c r="FG683" s="25"/>
      <c r="FH683" s="25"/>
      <c r="FI683" s="25"/>
      <c r="FJ683" s="25"/>
      <c r="FK683" s="25"/>
      <c r="FL683" s="25"/>
      <c r="FM683" s="25"/>
      <c r="FN683" s="25"/>
      <c r="FO683" s="25"/>
      <c r="FP683" s="25"/>
      <c r="FQ683" s="25"/>
      <c r="FR683" s="25"/>
      <c r="FS683" s="25"/>
      <c r="FT683" s="25"/>
      <c r="FU683" s="25"/>
      <c r="FV683" s="25"/>
      <c r="FW683" s="25"/>
      <c r="FX683" s="25"/>
      <c r="FY683" s="25"/>
      <c r="FZ683" s="25"/>
      <c r="GA683" s="25"/>
      <c r="GB683" s="25"/>
      <c r="GC683" s="25"/>
      <c r="GD683" s="25"/>
      <c r="GE683" s="25"/>
      <c r="GF683" s="25"/>
      <c r="GG683" s="25"/>
      <c r="GH683" s="25"/>
      <c r="GI683" s="25"/>
      <c r="GJ683" s="25"/>
      <c r="GK683" s="25"/>
      <c r="GL683" s="25"/>
      <c r="GM683" s="25"/>
      <c r="GN683" s="25"/>
      <c r="GO683" s="25"/>
      <c r="GP683" s="25"/>
      <c r="GQ683" s="25"/>
      <c r="GR683" s="25"/>
      <c r="GS683" s="25"/>
    </row>
    <row r="684">
      <c r="BD684" s="25"/>
      <c r="BE684" s="25"/>
      <c r="BF684" s="25"/>
      <c r="BG684" s="25"/>
      <c r="BH684" s="25"/>
      <c r="BI684" s="25"/>
      <c r="BJ684" s="25"/>
      <c r="BK684" s="25"/>
      <c r="BL684" s="25"/>
      <c r="BM684" s="25"/>
      <c r="BN684" s="25"/>
      <c r="BO684" s="25"/>
      <c r="BP684" s="25"/>
      <c r="BQ684" s="25"/>
      <c r="BR684" s="25"/>
      <c r="BS684" s="25"/>
      <c r="BT684" s="25"/>
      <c r="BU684" s="25"/>
      <c r="BV684" s="25"/>
      <c r="BW684" s="25"/>
      <c r="BX684" s="25"/>
      <c r="BY684" s="25"/>
      <c r="BZ684" s="25"/>
      <c r="CA684" s="25"/>
      <c r="CB684" s="25"/>
      <c r="CC684" s="25"/>
      <c r="CD684" s="25"/>
      <c r="CE684" s="25"/>
      <c r="CF684" s="25"/>
      <c r="CG684" s="25"/>
      <c r="CH684" s="25"/>
      <c r="CI684" s="25"/>
      <c r="CJ684" s="25"/>
      <c r="CK684" s="25"/>
      <c r="CL684" s="25"/>
      <c r="CM684" s="25"/>
      <c r="CN684" s="25"/>
      <c r="CO684" s="25"/>
      <c r="CP684" s="25"/>
      <c r="CQ684" s="25"/>
      <c r="CR684" s="25"/>
      <c r="CS684" s="25"/>
      <c r="CT684" s="25"/>
      <c r="CU684" s="25"/>
      <c r="CV684" s="25"/>
      <c r="CW684" s="25"/>
      <c r="CX684" s="25"/>
      <c r="CY684" s="25"/>
      <c r="EW684" s="25"/>
      <c r="EX684" s="25"/>
      <c r="EY684" s="25"/>
      <c r="EZ684" s="25"/>
      <c r="FA684" s="25"/>
      <c r="FB684" s="25"/>
      <c r="FC684" s="25"/>
      <c r="FD684" s="25"/>
      <c r="FE684" s="25"/>
      <c r="FF684" s="25"/>
      <c r="FG684" s="25"/>
      <c r="FH684" s="25"/>
      <c r="FI684" s="25"/>
      <c r="FJ684" s="25"/>
      <c r="FK684" s="25"/>
      <c r="FL684" s="25"/>
      <c r="FM684" s="25"/>
      <c r="FN684" s="25"/>
      <c r="FO684" s="25"/>
      <c r="FP684" s="25"/>
      <c r="FQ684" s="25"/>
      <c r="FR684" s="25"/>
      <c r="FS684" s="25"/>
      <c r="FT684" s="25"/>
      <c r="FU684" s="25"/>
      <c r="FV684" s="25"/>
      <c r="FW684" s="25"/>
      <c r="FX684" s="25"/>
      <c r="FY684" s="25"/>
      <c r="FZ684" s="25"/>
      <c r="GA684" s="25"/>
      <c r="GB684" s="25"/>
      <c r="GC684" s="25"/>
      <c r="GD684" s="25"/>
      <c r="GE684" s="25"/>
      <c r="GF684" s="25"/>
      <c r="GG684" s="25"/>
      <c r="GH684" s="25"/>
      <c r="GI684" s="25"/>
      <c r="GJ684" s="25"/>
      <c r="GK684" s="25"/>
      <c r="GL684" s="25"/>
      <c r="GM684" s="25"/>
      <c r="GN684" s="25"/>
      <c r="GO684" s="25"/>
      <c r="GP684" s="25"/>
      <c r="GQ684" s="25"/>
      <c r="GR684" s="25"/>
      <c r="GS684" s="25"/>
    </row>
    <row r="685">
      <c r="BD685" s="25"/>
      <c r="BE685" s="25"/>
      <c r="BF685" s="25"/>
      <c r="BG685" s="25"/>
      <c r="BH685" s="25"/>
      <c r="BI685" s="25"/>
      <c r="BJ685" s="25"/>
      <c r="BK685" s="25"/>
      <c r="BL685" s="25"/>
      <c r="BM685" s="25"/>
      <c r="BN685" s="25"/>
      <c r="BO685" s="25"/>
      <c r="BP685" s="25"/>
      <c r="BQ685" s="25"/>
      <c r="BR685" s="25"/>
      <c r="BS685" s="25"/>
      <c r="BT685" s="25"/>
      <c r="BU685" s="25"/>
      <c r="BV685" s="25"/>
      <c r="BW685" s="25"/>
      <c r="BX685" s="25"/>
      <c r="BY685" s="25"/>
      <c r="BZ685" s="25"/>
      <c r="CA685" s="25"/>
      <c r="CB685" s="25"/>
      <c r="CC685" s="25"/>
      <c r="CD685" s="25"/>
      <c r="CE685" s="25"/>
      <c r="CF685" s="25"/>
      <c r="CG685" s="25"/>
      <c r="CH685" s="25"/>
      <c r="CI685" s="25"/>
      <c r="CJ685" s="25"/>
      <c r="CK685" s="25"/>
      <c r="CL685" s="25"/>
      <c r="CM685" s="25"/>
      <c r="CN685" s="25"/>
      <c r="CO685" s="25"/>
      <c r="CP685" s="25"/>
      <c r="CQ685" s="25"/>
      <c r="CR685" s="25"/>
      <c r="CS685" s="25"/>
      <c r="CT685" s="25"/>
      <c r="CU685" s="25"/>
      <c r="CV685" s="25"/>
      <c r="CW685" s="25"/>
      <c r="CX685" s="25"/>
      <c r="CY685" s="25"/>
      <c r="EW685" s="25"/>
      <c r="EX685" s="25"/>
      <c r="EY685" s="25"/>
      <c r="EZ685" s="25"/>
      <c r="FA685" s="25"/>
      <c r="FB685" s="25"/>
      <c r="FC685" s="25"/>
      <c r="FD685" s="25"/>
      <c r="FE685" s="25"/>
      <c r="FF685" s="25"/>
      <c r="FG685" s="25"/>
      <c r="FH685" s="25"/>
      <c r="FI685" s="25"/>
      <c r="FJ685" s="25"/>
      <c r="FK685" s="25"/>
      <c r="FL685" s="25"/>
      <c r="FM685" s="25"/>
      <c r="FN685" s="25"/>
      <c r="FO685" s="25"/>
      <c r="FP685" s="25"/>
      <c r="FQ685" s="25"/>
      <c r="FR685" s="25"/>
      <c r="FS685" s="25"/>
      <c r="FT685" s="25"/>
      <c r="FU685" s="25"/>
      <c r="FV685" s="25"/>
      <c r="FW685" s="25"/>
      <c r="FX685" s="25"/>
      <c r="FY685" s="25"/>
      <c r="FZ685" s="25"/>
      <c r="GA685" s="25"/>
      <c r="GB685" s="25"/>
      <c r="GC685" s="25"/>
      <c r="GD685" s="25"/>
      <c r="GE685" s="25"/>
      <c r="GF685" s="25"/>
      <c r="GG685" s="25"/>
      <c r="GH685" s="25"/>
      <c r="GI685" s="25"/>
      <c r="GJ685" s="25"/>
      <c r="GK685" s="25"/>
      <c r="GL685" s="25"/>
      <c r="GM685" s="25"/>
      <c r="GN685" s="25"/>
      <c r="GO685" s="25"/>
      <c r="GP685" s="25"/>
      <c r="GQ685" s="25"/>
      <c r="GR685" s="25"/>
      <c r="GS685" s="25"/>
    </row>
    <row r="686">
      <c r="BD686" s="25"/>
      <c r="BE686" s="25"/>
      <c r="BF686" s="25"/>
      <c r="BG686" s="25"/>
      <c r="BH686" s="25"/>
      <c r="BI686" s="25"/>
      <c r="BJ686" s="25"/>
      <c r="BK686" s="25"/>
      <c r="BL686" s="25"/>
      <c r="BM686" s="25"/>
      <c r="BN686" s="25"/>
      <c r="BO686" s="25"/>
      <c r="BP686" s="25"/>
      <c r="BQ686" s="25"/>
      <c r="BR686" s="25"/>
      <c r="BS686" s="25"/>
      <c r="BT686" s="25"/>
      <c r="BU686" s="25"/>
      <c r="BV686" s="25"/>
      <c r="BW686" s="25"/>
      <c r="BX686" s="25"/>
      <c r="BY686" s="25"/>
      <c r="BZ686" s="25"/>
      <c r="CA686" s="25"/>
      <c r="CB686" s="25"/>
      <c r="CC686" s="25"/>
      <c r="CD686" s="25"/>
      <c r="CE686" s="25"/>
      <c r="CF686" s="25"/>
      <c r="CG686" s="25"/>
      <c r="CH686" s="25"/>
      <c r="CI686" s="25"/>
      <c r="CJ686" s="25"/>
      <c r="CK686" s="25"/>
      <c r="CL686" s="25"/>
      <c r="CM686" s="25"/>
      <c r="CN686" s="25"/>
      <c r="CO686" s="25"/>
      <c r="CP686" s="25"/>
      <c r="CQ686" s="25"/>
      <c r="CR686" s="25"/>
      <c r="CS686" s="25"/>
      <c r="CT686" s="25"/>
      <c r="CU686" s="25"/>
      <c r="CV686" s="25"/>
      <c r="CW686" s="25"/>
      <c r="CX686" s="25"/>
      <c r="CY686" s="25"/>
      <c r="EW686" s="25"/>
      <c r="EX686" s="25"/>
      <c r="EY686" s="25"/>
      <c r="EZ686" s="25"/>
      <c r="FA686" s="25"/>
      <c r="FB686" s="25"/>
      <c r="FC686" s="25"/>
      <c r="FD686" s="25"/>
      <c r="FE686" s="25"/>
      <c r="FF686" s="25"/>
      <c r="FG686" s="25"/>
      <c r="FH686" s="25"/>
      <c r="FI686" s="25"/>
      <c r="FJ686" s="25"/>
      <c r="FK686" s="25"/>
      <c r="FL686" s="25"/>
      <c r="FM686" s="25"/>
      <c r="FN686" s="25"/>
      <c r="FO686" s="25"/>
      <c r="FP686" s="25"/>
      <c r="FQ686" s="25"/>
      <c r="FR686" s="25"/>
      <c r="FS686" s="25"/>
      <c r="FT686" s="25"/>
      <c r="FU686" s="25"/>
      <c r="FV686" s="25"/>
      <c r="FW686" s="25"/>
      <c r="FX686" s="25"/>
      <c r="FY686" s="25"/>
      <c r="FZ686" s="25"/>
      <c r="GA686" s="25"/>
      <c r="GB686" s="25"/>
      <c r="GC686" s="25"/>
      <c r="GD686" s="25"/>
      <c r="GE686" s="25"/>
      <c r="GF686" s="25"/>
      <c r="GG686" s="25"/>
      <c r="GH686" s="25"/>
      <c r="GI686" s="25"/>
      <c r="GJ686" s="25"/>
      <c r="GK686" s="25"/>
      <c r="GL686" s="25"/>
      <c r="GM686" s="25"/>
      <c r="GN686" s="25"/>
      <c r="GO686" s="25"/>
      <c r="GP686" s="25"/>
      <c r="GQ686" s="25"/>
      <c r="GR686" s="25"/>
      <c r="GS686" s="25"/>
    </row>
    <row r="687">
      <c r="BD687" s="25"/>
      <c r="BE687" s="25"/>
      <c r="BF687" s="25"/>
      <c r="BG687" s="25"/>
      <c r="BH687" s="25"/>
      <c r="BI687" s="25"/>
      <c r="BJ687" s="25"/>
      <c r="BK687" s="25"/>
      <c r="BL687" s="25"/>
      <c r="BM687" s="25"/>
      <c r="BN687" s="25"/>
      <c r="BO687" s="25"/>
      <c r="BP687" s="25"/>
      <c r="BQ687" s="25"/>
      <c r="BR687" s="25"/>
      <c r="BS687" s="25"/>
      <c r="BT687" s="25"/>
      <c r="BU687" s="25"/>
      <c r="BV687" s="25"/>
      <c r="BW687" s="25"/>
      <c r="BX687" s="25"/>
      <c r="BY687" s="25"/>
      <c r="BZ687" s="25"/>
      <c r="CA687" s="25"/>
      <c r="CB687" s="25"/>
      <c r="CC687" s="25"/>
      <c r="CD687" s="25"/>
      <c r="CE687" s="25"/>
      <c r="CF687" s="25"/>
      <c r="CG687" s="25"/>
      <c r="CH687" s="25"/>
      <c r="CI687" s="25"/>
      <c r="CJ687" s="25"/>
      <c r="CK687" s="25"/>
      <c r="CL687" s="25"/>
      <c r="CM687" s="25"/>
      <c r="CN687" s="25"/>
      <c r="CO687" s="25"/>
      <c r="CP687" s="25"/>
      <c r="CQ687" s="25"/>
      <c r="CR687" s="25"/>
      <c r="CS687" s="25"/>
      <c r="CT687" s="25"/>
      <c r="CU687" s="25"/>
      <c r="CV687" s="25"/>
      <c r="CW687" s="25"/>
      <c r="CX687" s="25"/>
      <c r="CY687" s="25"/>
      <c r="EW687" s="25"/>
      <c r="EX687" s="25"/>
      <c r="EY687" s="25"/>
      <c r="EZ687" s="25"/>
      <c r="FA687" s="25"/>
      <c r="FB687" s="25"/>
      <c r="FC687" s="25"/>
      <c r="FD687" s="25"/>
      <c r="FE687" s="25"/>
      <c r="FF687" s="25"/>
      <c r="FG687" s="25"/>
      <c r="FH687" s="25"/>
      <c r="FI687" s="25"/>
      <c r="FJ687" s="25"/>
      <c r="FK687" s="25"/>
      <c r="FL687" s="25"/>
      <c r="FM687" s="25"/>
      <c r="FN687" s="25"/>
      <c r="FO687" s="25"/>
      <c r="FP687" s="25"/>
      <c r="FQ687" s="25"/>
      <c r="FR687" s="25"/>
      <c r="FS687" s="25"/>
      <c r="FT687" s="25"/>
      <c r="FU687" s="25"/>
      <c r="FV687" s="25"/>
      <c r="FW687" s="25"/>
      <c r="FX687" s="25"/>
      <c r="FY687" s="25"/>
      <c r="FZ687" s="25"/>
      <c r="GA687" s="25"/>
      <c r="GB687" s="25"/>
      <c r="GC687" s="25"/>
      <c r="GD687" s="25"/>
      <c r="GE687" s="25"/>
      <c r="GF687" s="25"/>
      <c r="GG687" s="25"/>
      <c r="GH687" s="25"/>
      <c r="GI687" s="25"/>
      <c r="GJ687" s="25"/>
      <c r="GK687" s="25"/>
      <c r="GL687" s="25"/>
      <c r="GM687" s="25"/>
      <c r="GN687" s="25"/>
      <c r="GO687" s="25"/>
      <c r="GP687" s="25"/>
      <c r="GQ687" s="25"/>
      <c r="GR687" s="25"/>
      <c r="GS687" s="25"/>
    </row>
    <row r="688">
      <c r="BD688" s="25"/>
      <c r="BE688" s="25"/>
      <c r="BF688" s="25"/>
      <c r="BG688" s="25"/>
      <c r="BH688" s="25"/>
      <c r="BI688" s="25"/>
      <c r="BJ688" s="25"/>
      <c r="BK688" s="25"/>
      <c r="BL688" s="25"/>
      <c r="BM688" s="25"/>
      <c r="BN688" s="25"/>
      <c r="BO688" s="25"/>
      <c r="BP688" s="25"/>
      <c r="BQ688" s="25"/>
      <c r="BR688" s="25"/>
      <c r="BS688" s="25"/>
      <c r="BT688" s="25"/>
      <c r="BU688" s="25"/>
      <c r="BV688" s="25"/>
      <c r="BW688" s="25"/>
      <c r="BX688" s="25"/>
      <c r="BY688" s="25"/>
      <c r="BZ688" s="25"/>
      <c r="CA688" s="25"/>
      <c r="CB688" s="25"/>
      <c r="CC688" s="25"/>
      <c r="CD688" s="25"/>
      <c r="CE688" s="25"/>
      <c r="CF688" s="25"/>
      <c r="CG688" s="25"/>
      <c r="CH688" s="25"/>
      <c r="CI688" s="25"/>
      <c r="CJ688" s="25"/>
      <c r="CK688" s="25"/>
      <c r="CL688" s="25"/>
      <c r="CM688" s="25"/>
      <c r="CN688" s="25"/>
      <c r="CO688" s="25"/>
      <c r="CP688" s="25"/>
      <c r="CQ688" s="25"/>
      <c r="CR688" s="25"/>
      <c r="CS688" s="25"/>
      <c r="CT688" s="25"/>
      <c r="CU688" s="25"/>
      <c r="CV688" s="25"/>
      <c r="CW688" s="25"/>
      <c r="CX688" s="25"/>
      <c r="CY688" s="25"/>
      <c r="EW688" s="25"/>
      <c r="EX688" s="25"/>
      <c r="EY688" s="25"/>
      <c r="EZ688" s="25"/>
      <c r="FA688" s="25"/>
      <c r="FB688" s="25"/>
      <c r="FC688" s="25"/>
      <c r="FD688" s="25"/>
      <c r="FE688" s="25"/>
      <c r="FF688" s="25"/>
      <c r="FG688" s="25"/>
      <c r="FH688" s="25"/>
      <c r="FI688" s="25"/>
      <c r="FJ688" s="25"/>
      <c r="FK688" s="25"/>
      <c r="FL688" s="25"/>
      <c r="FM688" s="25"/>
      <c r="FN688" s="25"/>
      <c r="FO688" s="25"/>
      <c r="FP688" s="25"/>
      <c r="FQ688" s="25"/>
      <c r="FR688" s="25"/>
      <c r="FS688" s="25"/>
      <c r="FT688" s="25"/>
      <c r="FU688" s="25"/>
      <c r="FV688" s="25"/>
      <c r="FW688" s="25"/>
      <c r="FX688" s="25"/>
      <c r="FY688" s="25"/>
      <c r="FZ688" s="25"/>
      <c r="GA688" s="25"/>
      <c r="GB688" s="25"/>
      <c r="GC688" s="25"/>
      <c r="GD688" s="25"/>
      <c r="GE688" s="25"/>
      <c r="GF688" s="25"/>
      <c r="GG688" s="25"/>
      <c r="GH688" s="25"/>
      <c r="GI688" s="25"/>
      <c r="GJ688" s="25"/>
      <c r="GK688" s="25"/>
      <c r="GL688" s="25"/>
      <c r="GM688" s="25"/>
      <c r="GN688" s="25"/>
      <c r="GO688" s="25"/>
      <c r="GP688" s="25"/>
      <c r="GQ688" s="25"/>
      <c r="GR688" s="25"/>
      <c r="GS688" s="25"/>
    </row>
    <row r="689">
      <c r="BD689" s="25"/>
      <c r="BE689" s="25"/>
      <c r="BF689" s="25"/>
      <c r="BG689" s="25"/>
      <c r="BH689" s="25"/>
      <c r="BI689" s="25"/>
      <c r="BJ689" s="25"/>
      <c r="BK689" s="25"/>
      <c r="BL689" s="25"/>
      <c r="BM689" s="25"/>
      <c r="BN689" s="25"/>
      <c r="BO689" s="25"/>
      <c r="BP689" s="25"/>
      <c r="BQ689" s="25"/>
      <c r="BR689" s="25"/>
      <c r="BS689" s="25"/>
      <c r="BT689" s="25"/>
      <c r="BU689" s="25"/>
      <c r="BV689" s="25"/>
      <c r="BW689" s="25"/>
      <c r="BX689" s="25"/>
      <c r="BY689" s="25"/>
      <c r="BZ689" s="25"/>
      <c r="CA689" s="25"/>
      <c r="CB689" s="25"/>
      <c r="CC689" s="25"/>
      <c r="CD689" s="25"/>
      <c r="CE689" s="25"/>
      <c r="CF689" s="25"/>
      <c r="CG689" s="25"/>
      <c r="CH689" s="25"/>
      <c r="CI689" s="25"/>
      <c r="CJ689" s="25"/>
      <c r="CK689" s="25"/>
      <c r="CL689" s="25"/>
      <c r="CM689" s="25"/>
      <c r="CN689" s="25"/>
      <c r="CO689" s="25"/>
      <c r="CP689" s="25"/>
      <c r="CQ689" s="25"/>
      <c r="CR689" s="25"/>
      <c r="CS689" s="25"/>
      <c r="CT689" s="25"/>
      <c r="CU689" s="25"/>
      <c r="CV689" s="25"/>
      <c r="CW689" s="25"/>
      <c r="CX689" s="25"/>
      <c r="CY689" s="25"/>
      <c r="EW689" s="25"/>
      <c r="EX689" s="25"/>
      <c r="EY689" s="25"/>
      <c r="EZ689" s="25"/>
      <c r="FA689" s="25"/>
      <c r="FB689" s="25"/>
      <c r="FC689" s="25"/>
      <c r="FD689" s="25"/>
      <c r="FE689" s="25"/>
      <c r="FF689" s="25"/>
      <c r="FG689" s="25"/>
      <c r="FH689" s="25"/>
      <c r="FI689" s="25"/>
      <c r="FJ689" s="25"/>
      <c r="FK689" s="25"/>
      <c r="FL689" s="25"/>
      <c r="FM689" s="25"/>
      <c r="FN689" s="25"/>
      <c r="FO689" s="25"/>
      <c r="FP689" s="25"/>
      <c r="FQ689" s="25"/>
      <c r="FR689" s="25"/>
      <c r="FS689" s="25"/>
      <c r="FT689" s="25"/>
      <c r="FU689" s="25"/>
      <c r="FV689" s="25"/>
      <c r="FW689" s="25"/>
      <c r="FX689" s="25"/>
      <c r="FY689" s="25"/>
      <c r="FZ689" s="25"/>
      <c r="GA689" s="25"/>
      <c r="GB689" s="25"/>
      <c r="GC689" s="25"/>
      <c r="GD689" s="25"/>
      <c r="GE689" s="25"/>
      <c r="GF689" s="25"/>
      <c r="GG689" s="25"/>
      <c r="GH689" s="25"/>
      <c r="GI689" s="25"/>
      <c r="GJ689" s="25"/>
      <c r="GK689" s="25"/>
      <c r="GL689" s="25"/>
      <c r="GM689" s="25"/>
      <c r="GN689" s="25"/>
      <c r="GO689" s="25"/>
      <c r="GP689" s="25"/>
      <c r="GQ689" s="25"/>
      <c r="GR689" s="25"/>
      <c r="GS689" s="25"/>
    </row>
    <row r="690">
      <c r="BD690" s="25"/>
      <c r="BE690" s="25"/>
      <c r="BF690" s="25"/>
      <c r="BG690" s="25"/>
      <c r="BH690" s="25"/>
      <c r="BI690" s="25"/>
      <c r="BJ690" s="25"/>
      <c r="BK690" s="25"/>
      <c r="BL690" s="25"/>
      <c r="BM690" s="25"/>
      <c r="BN690" s="25"/>
      <c r="BO690" s="25"/>
      <c r="BP690" s="25"/>
      <c r="BQ690" s="25"/>
      <c r="BR690" s="25"/>
      <c r="BS690" s="25"/>
      <c r="BT690" s="25"/>
      <c r="BU690" s="25"/>
      <c r="BV690" s="25"/>
      <c r="BW690" s="25"/>
      <c r="BX690" s="25"/>
      <c r="BY690" s="25"/>
      <c r="BZ690" s="25"/>
      <c r="CA690" s="25"/>
      <c r="CB690" s="25"/>
      <c r="CC690" s="25"/>
      <c r="CD690" s="25"/>
      <c r="CE690" s="25"/>
      <c r="CF690" s="25"/>
      <c r="CG690" s="25"/>
      <c r="CH690" s="25"/>
      <c r="CI690" s="25"/>
      <c r="CJ690" s="25"/>
      <c r="CK690" s="25"/>
      <c r="CL690" s="25"/>
      <c r="CM690" s="25"/>
      <c r="CN690" s="25"/>
      <c r="CO690" s="25"/>
      <c r="CP690" s="25"/>
      <c r="CQ690" s="25"/>
      <c r="CR690" s="25"/>
      <c r="CS690" s="25"/>
      <c r="CT690" s="25"/>
      <c r="CU690" s="25"/>
      <c r="CV690" s="25"/>
      <c r="CW690" s="25"/>
      <c r="CX690" s="25"/>
      <c r="CY690" s="25"/>
      <c r="EW690" s="25"/>
      <c r="EX690" s="25"/>
      <c r="EY690" s="25"/>
      <c r="EZ690" s="25"/>
      <c r="FA690" s="25"/>
      <c r="FB690" s="25"/>
      <c r="FC690" s="25"/>
      <c r="FD690" s="25"/>
      <c r="FE690" s="25"/>
      <c r="FF690" s="25"/>
      <c r="FG690" s="25"/>
      <c r="FH690" s="25"/>
      <c r="FI690" s="25"/>
      <c r="FJ690" s="25"/>
      <c r="FK690" s="25"/>
      <c r="FL690" s="25"/>
      <c r="FM690" s="25"/>
      <c r="FN690" s="25"/>
      <c r="FO690" s="25"/>
      <c r="FP690" s="25"/>
      <c r="FQ690" s="25"/>
      <c r="FR690" s="25"/>
      <c r="FS690" s="25"/>
      <c r="FT690" s="25"/>
      <c r="FU690" s="25"/>
      <c r="FV690" s="25"/>
      <c r="FW690" s="25"/>
      <c r="FX690" s="25"/>
      <c r="FY690" s="25"/>
      <c r="FZ690" s="25"/>
      <c r="GA690" s="25"/>
      <c r="GB690" s="25"/>
      <c r="GC690" s="25"/>
      <c r="GD690" s="25"/>
      <c r="GE690" s="25"/>
      <c r="GF690" s="25"/>
      <c r="GG690" s="25"/>
      <c r="GH690" s="25"/>
      <c r="GI690" s="25"/>
      <c r="GJ690" s="25"/>
      <c r="GK690" s="25"/>
      <c r="GL690" s="25"/>
      <c r="GM690" s="25"/>
      <c r="GN690" s="25"/>
      <c r="GO690" s="25"/>
      <c r="GP690" s="25"/>
      <c r="GQ690" s="25"/>
      <c r="GR690" s="25"/>
      <c r="GS690" s="25"/>
    </row>
    <row r="691">
      <c r="BD691" s="25"/>
      <c r="BE691" s="25"/>
      <c r="BF691" s="25"/>
      <c r="BG691" s="25"/>
      <c r="BH691" s="25"/>
      <c r="BI691" s="25"/>
      <c r="BJ691" s="25"/>
      <c r="BK691" s="25"/>
      <c r="BL691" s="25"/>
      <c r="BM691" s="25"/>
      <c r="BN691" s="25"/>
      <c r="BO691" s="25"/>
      <c r="BP691" s="25"/>
      <c r="BQ691" s="25"/>
      <c r="BR691" s="25"/>
      <c r="BS691" s="25"/>
      <c r="BT691" s="25"/>
      <c r="BU691" s="25"/>
      <c r="BV691" s="25"/>
      <c r="BW691" s="25"/>
      <c r="BX691" s="25"/>
      <c r="BY691" s="25"/>
      <c r="BZ691" s="25"/>
      <c r="CA691" s="25"/>
      <c r="CB691" s="25"/>
      <c r="CC691" s="25"/>
      <c r="CD691" s="25"/>
      <c r="CE691" s="25"/>
      <c r="CF691" s="25"/>
      <c r="CG691" s="25"/>
      <c r="CH691" s="25"/>
      <c r="CI691" s="25"/>
      <c r="CJ691" s="25"/>
      <c r="CK691" s="25"/>
      <c r="CL691" s="25"/>
      <c r="CM691" s="25"/>
      <c r="CN691" s="25"/>
      <c r="CO691" s="25"/>
      <c r="CP691" s="25"/>
      <c r="CQ691" s="25"/>
      <c r="CR691" s="25"/>
      <c r="CS691" s="25"/>
      <c r="CT691" s="25"/>
      <c r="CU691" s="25"/>
      <c r="CV691" s="25"/>
      <c r="CW691" s="25"/>
      <c r="CX691" s="25"/>
      <c r="CY691" s="25"/>
      <c r="EW691" s="25"/>
      <c r="EX691" s="25"/>
      <c r="EY691" s="25"/>
      <c r="EZ691" s="25"/>
      <c r="FA691" s="25"/>
      <c r="FB691" s="25"/>
      <c r="FC691" s="25"/>
      <c r="FD691" s="25"/>
      <c r="FE691" s="25"/>
      <c r="FF691" s="25"/>
      <c r="FG691" s="25"/>
      <c r="FH691" s="25"/>
      <c r="FI691" s="25"/>
      <c r="FJ691" s="25"/>
      <c r="FK691" s="25"/>
      <c r="FL691" s="25"/>
      <c r="FM691" s="25"/>
      <c r="FN691" s="25"/>
      <c r="FO691" s="25"/>
      <c r="FP691" s="25"/>
      <c r="FQ691" s="25"/>
      <c r="FR691" s="25"/>
      <c r="FS691" s="25"/>
      <c r="FT691" s="25"/>
      <c r="FU691" s="25"/>
      <c r="FV691" s="25"/>
      <c r="FW691" s="25"/>
      <c r="FX691" s="25"/>
      <c r="FY691" s="25"/>
      <c r="FZ691" s="25"/>
      <c r="GA691" s="25"/>
      <c r="GB691" s="25"/>
      <c r="GC691" s="25"/>
      <c r="GD691" s="25"/>
      <c r="GE691" s="25"/>
      <c r="GF691" s="25"/>
      <c r="GG691" s="25"/>
      <c r="GH691" s="25"/>
      <c r="GI691" s="25"/>
      <c r="GJ691" s="25"/>
      <c r="GK691" s="25"/>
      <c r="GL691" s="25"/>
      <c r="GM691" s="25"/>
      <c r="GN691" s="25"/>
      <c r="GO691" s="25"/>
      <c r="GP691" s="25"/>
      <c r="GQ691" s="25"/>
      <c r="GR691" s="25"/>
      <c r="GS691" s="25"/>
    </row>
    <row r="692">
      <c r="BD692" s="25"/>
      <c r="BE692" s="25"/>
      <c r="BF692" s="25"/>
      <c r="BG692" s="25"/>
      <c r="BH692" s="25"/>
      <c r="BI692" s="25"/>
      <c r="BJ692" s="25"/>
      <c r="BK692" s="25"/>
      <c r="BL692" s="25"/>
      <c r="BM692" s="25"/>
      <c r="BN692" s="25"/>
      <c r="BO692" s="25"/>
      <c r="BP692" s="25"/>
      <c r="BQ692" s="25"/>
      <c r="BR692" s="25"/>
      <c r="BS692" s="25"/>
      <c r="BT692" s="25"/>
      <c r="BU692" s="25"/>
      <c r="BV692" s="25"/>
      <c r="BW692" s="25"/>
      <c r="BX692" s="25"/>
      <c r="BY692" s="25"/>
      <c r="BZ692" s="25"/>
      <c r="CA692" s="25"/>
      <c r="CB692" s="25"/>
      <c r="CC692" s="25"/>
      <c r="CD692" s="25"/>
      <c r="CE692" s="25"/>
      <c r="CF692" s="25"/>
      <c r="CG692" s="25"/>
      <c r="CH692" s="25"/>
      <c r="CI692" s="25"/>
      <c r="CJ692" s="25"/>
      <c r="CK692" s="25"/>
      <c r="CL692" s="25"/>
      <c r="CM692" s="25"/>
      <c r="CN692" s="25"/>
      <c r="CO692" s="25"/>
      <c r="CP692" s="25"/>
      <c r="CQ692" s="25"/>
      <c r="CR692" s="25"/>
      <c r="CS692" s="25"/>
      <c r="CT692" s="25"/>
      <c r="CU692" s="25"/>
      <c r="CV692" s="25"/>
      <c r="CW692" s="25"/>
      <c r="CX692" s="25"/>
      <c r="CY692" s="25"/>
      <c r="EW692" s="25"/>
      <c r="EX692" s="25"/>
      <c r="EY692" s="25"/>
      <c r="EZ692" s="25"/>
      <c r="FA692" s="25"/>
      <c r="FB692" s="25"/>
      <c r="FC692" s="25"/>
      <c r="FD692" s="25"/>
      <c r="FE692" s="25"/>
      <c r="FF692" s="25"/>
      <c r="FG692" s="25"/>
      <c r="FH692" s="25"/>
      <c r="FI692" s="25"/>
      <c r="FJ692" s="25"/>
      <c r="FK692" s="25"/>
      <c r="FL692" s="25"/>
      <c r="FM692" s="25"/>
      <c r="FN692" s="25"/>
      <c r="FO692" s="25"/>
      <c r="FP692" s="25"/>
      <c r="FQ692" s="25"/>
      <c r="FR692" s="25"/>
      <c r="FS692" s="25"/>
      <c r="FT692" s="25"/>
      <c r="FU692" s="25"/>
      <c r="FV692" s="25"/>
      <c r="FW692" s="25"/>
      <c r="FX692" s="25"/>
      <c r="FY692" s="25"/>
      <c r="FZ692" s="25"/>
      <c r="GA692" s="25"/>
      <c r="GB692" s="25"/>
      <c r="GC692" s="25"/>
      <c r="GD692" s="25"/>
      <c r="GE692" s="25"/>
      <c r="GF692" s="25"/>
      <c r="GG692" s="25"/>
      <c r="GH692" s="25"/>
      <c r="GI692" s="25"/>
      <c r="GJ692" s="25"/>
      <c r="GK692" s="25"/>
      <c r="GL692" s="25"/>
      <c r="GM692" s="25"/>
      <c r="GN692" s="25"/>
      <c r="GO692" s="25"/>
      <c r="GP692" s="25"/>
      <c r="GQ692" s="25"/>
      <c r="GR692" s="25"/>
      <c r="GS692" s="25"/>
    </row>
    <row r="693">
      <c r="BD693" s="25"/>
      <c r="BE693" s="25"/>
      <c r="BF693" s="25"/>
      <c r="BG693" s="25"/>
      <c r="BH693" s="25"/>
      <c r="BI693" s="25"/>
      <c r="BJ693" s="25"/>
      <c r="BK693" s="25"/>
      <c r="BL693" s="25"/>
      <c r="BM693" s="25"/>
      <c r="BN693" s="25"/>
      <c r="BO693" s="25"/>
      <c r="BP693" s="25"/>
      <c r="BQ693" s="25"/>
      <c r="BR693" s="25"/>
      <c r="BS693" s="25"/>
      <c r="BT693" s="25"/>
      <c r="BU693" s="25"/>
      <c r="BV693" s="25"/>
      <c r="BW693" s="25"/>
      <c r="BX693" s="25"/>
      <c r="BY693" s="25"/>
      <c r="BZ693" s="25"/>
      <c r="CA693" s="25"/>
      <c r="CB693" s="25"/>
      <c r="CC693" s="25"/>
      <c r="CD693" s="25"/>
      <c r="CE693" s="25"/>
      <c r="CF693" s="25"/>
      <c r="CG693" s="25"/>
      <c r="CH693" s="25"/>
      <c r="CI693" s="25"/>
      <c r="CJ693" s="25"/>
      <c r="CK693" s="25"/>
      <c r="CL693" s="25"/>
      <c r="CM693" s="25"/>
      <c r="CN693" s="25"/>
      <c r="CO693" s="25"/>
      <c r="CP693" s="25"/>
      <c r="CQ693" s="25"/>
      <c r="CR693" s="25"/>
      <c r="CS693" s="25"/>
      <c r="CT693" s="25"/>
      <c r="CU693" s="25"/>
      <c r="CV693" s="25"/>
      <c r="CW693" s="25"/>
      <c r="CX693" s="25"/>
      <c r="CY693" s="25"/>
      <c r="EW693" s="25"/>
      <c r="EX693" s="25"/>
      <c r="EY693" s="25"/>
      <c r="EZ693" s="25"/>
      <c r="FA693" s="25"/>
      <c r="FB693" s="25"/>
      <c r="FC693" s="25"/>
      <c r="FD693" s="25"/>
      <c r="FE693" s="25"/>
      <c r="FF693" s="25"/>
      <c r="FG693" s="25"/>
      <c r="FH693" s="25"/>
      <c r="FI693" s="25"/>
      <c r="FJ693" s="25"/>
      <c r="FK693" s="25"/>
      <c r="FL693" s="25"/>
      <c r="FM693" s="25"/>
      <c r="FN693" s="25"/>
      <c r="FO693" s="25"/>
      <c r="FP693" s="25"/>
      <c r="FQ693" s="25"/>
      <c r="FR693" s="25"/>
      <c r="FS693" s="25"/>
      <c r="FT693" s="25"/>
      <c r="FU693" s="25"/>
      <c r="FV693" s="25"/>
      <c r="FW693" s="25"/>
      <c r="FX693" s="25"/>
      <c r="FY693" s="25"/>
      <c r="FZ693" s="25"/>
      <c r="GA693" s="25"/>
      <c r="GB693" s="25"/>
      <c r="GC693" s="25"/>
      <c r="GD693" s="25"/>
      <c r="GE693" s="25"/>
      <c r="GF693" s="25"/>
      <c r="GG693" s="25"/>
      <c r="GH693" s="25"/>
      <c r="GI693" s="25"/>
      <c r="GJ693" s="25"/>
      <c r="GK693" s="25"/>
      <c r="GL693" s="25"/>
      <c r="GM693" s="25"/>
      <c r="GN693" s="25"/>
      <c r="GO693" s="25"/>
      <c r="GP693" s="25"/>
      <c r="GQ693" s="25"/>
      <c r="GR693" s="25"/>
      <c r="GS693" s="25"/>
    </row>
    <row r="694">
      <c r="BD694" s="25"/>
      <c r="BE694" s="25"/>
      <c r="BF694" s="25"/>
      <c r="BG694" s="25"/>
      <c r="BH694" s="25"/>
      <c r="BI694" s="25"/>
      <c r="BJ694" s="25"/>
      <c r="BK694" s="25"/>
      <c r="BL694" s="25"/>
      <c r="BM694" s="25"/>
      <c r="BN694" s="25"/>
      <c r="BO694" s="25"/>
      <c r="BP694" s="25"/>
      <c r="BQ694" s="25"/>
      <c r="BR694" s="25"/>
      <c r="BS694" s="25"/>
      <c r="BT694" s="25"/>
      <c r="BU694" s="25"/>
      <c r="BV694" s="25"/>
      <c r="BW694" s="25"/>
      <c r="BX694" s="25"/>
      <c r="BY694" s="25"/>
      <c r="BZ694" s="25"/>
      <c r="CA694" s="25"/>
      <c r="CB694" s="25"/>
      <c r="CC694" s="25"/>
      <c r="CD694" s="25"/>
      <c r="CE694" s="25"/>
      <c r="CF694" s="25"/>
      <c r="CG694" s="25"/>
      <c r="CH694" s="25"/>
      <c r="CI694" s="25"/>
      <c r="CJ694" s="25"/>
      <c r="CK694" s="25"/>
      <c r="CL694" s="25"/>
      <c r="CM694" s="25"/>
      <c r="CN694" s="25"/>
      <c r="CO694" s="25"/>
      <c r="CP694" s="25"/>
      <c r="CQ694" s="25"/>
      <c r="CR694" s="25"/>
      <c r="CS694" s="25"/>
      <c r="CT694" s="25"/>
      <c r="CU694" s="25"/>
      <c r="CV694" s="25"/>
      <c r="CW694" s="25"/>
      <c r="CX694" s="25"/>
      <c r="CY694" s="25"/>
      <c r="EW694" s="25"/>
      <c r="EX694" s="25"/>
      <c r="EY694" s="25"/>
      <c r="EZ694" s="25"/>
      <c r="FA694" s="25"/>
      <c r="FB694" s="25"/>
      <c r="FC694" s="25"/>
      <c r="FD694" s="25"/>
      <c r="FE694" s="25"/>
      <c r="FF694" s="25"/>
      <c r="FG694" s="25"/>
      <c r="FH694" s="25"/>
      <c r="FI694" s="25"/>
      <c r="FJ694" s="25"/>
      <c r="FK694" s="25"/>
      <c r="FL694" s="25"/>
      <c r="FM694" s="25"/>
      <c r="FN694" s="25"/>
      <c r="FO694" s="25"/>
      <c r="FP694" s="25"/>
      <c r="FQ694" s="25"/>
      <c r="FR694" s="25"/>
      <c r="FS694" s="25"/>
      <c r="FT694" s="25"/>
      <c r="FU694" s="25"/>
      <c r="FV694" s="25"/>
      <c r="FW694" s="25"/>
      <c r="FX694" s="25"/>
      <c r="FY694" s="25"/>
      <c r="FZ694" s="25"/>
      <c r="GA694" s="25"/>
      <c r="GB694" s="25"/>
      <c r="GC694" s="25"/>
      <c r="GD694" s="25"/>
      <c r="GE694" s="25"/>
      <c r="GF694" s="25"/>
      <c r="GG694" s="25"/>
      <c r="GH694" s="25"/>
      <c r="GI694" s="25"/>
      <c r="GJ694" s="25"/>
      <c r="GK694" s="25"/>
      <c r="GL694" s="25"/>
      <c r="GM694" s="25"/>
      <c r="GN694" s="25"/>
      <c r="GO694" s="25"/>
      <c r="GP694" s="25"/>
      <c r="GQ694" s="25"/>
      <c r="GR694" s="25"/>
      <c r="GS694" s="25"/>
    </row>
    <row r="695">
      <c r="BD695" s="25"/>
      <c r="BE695" s="25"/>
      <c r="BF695" s="25"/>
      <c r="BG695" s="25"/>
      <c r="BH695" s="25"/>
      <c r="BI695" s="25"/>
      <c r="BJ695" s="25"/>
      <c r="BK695" s="25"/>
      <c r="BL695" s="25"/>
      <c r="BM695" s="25"/>
      <c r="BN695" s="25"/>
      <c r="BO695" s="25"/>
      <c r="BP695" s="25"/>
      <c r="BQ695" s="25"/>
      <c r="BR695" s="25"/>
      <c r="BS695" s="25"/>
      <c r="BT695" s="25"/>
      <c r="BU695" s="25"/>
      <c r="BV695" s="25"/>
      <c r="BW695" s="25"/>
      <c r="BX695" s="25"/>
      <c r="BY695" s="25"/>
      <c r="BZ695" s="25"/>
      <c r="CA695" s="25"/>
      <c r="CB695" s="25"/>
      <c r="CC695" s="25"/>
      <c r="CD695" s="25"/>
      <c r="CE695" s="25"/>
      <c r="CF695" s="25"/>
      <c r="CG695" s="25"/>
      <c r="CH695" s="25"/>
      <c r="CI695" s="25"/>
      <c r="CJ695" s="25"/>
      <c r="CK695" s="25"/>
      <c r="CL695" s="25"/>
      <c r="CM695" s="25"/>
      <c r="CN695" s="25"/>
      <c r="CO695" s="25"/>
      <c r="CP695" s="25"/>
      <c r="CQ695" s="25"/>
      <c r="CR695" s="25"/>
      <c r="CS695" s="25"/>
      <c r="CT695" s="25"/>
      <c r="CU695" s="25"/>
      <c r="CV695" s="25"/>
      <c r="CW695" s="25"/>
      <c r="CX695" s="25"/>
      <c r="CY695" s="25"/>
      <c r="EW695" s="25"/>
      <c r="EX695" s="25"/>
      <c r="EY695" s="25"/>
      <c r="EZ695" s="25"/>
      <c r="FA695" s="25"/>
      <c r="FB695" s="25"/>
      <c r="FC695" s="25"/>
      <c r="FD695" s="25"/>
      <c r="FE695" s="25"/>
      <c r="FF695" s="25"/>
      <c r="FG695" s="25"/>
      <c r="FH695" s="25"/>
      <c r="FI695" s="25"/>
      <c r="FJ695" s="25"/>
      <c r="FK695" s="25"/>
      <c r="FL695" s="25"/>
      <c r="FM695" s="25"/>
      <c r="FN695" s="25"/>
      <c r="FO695" s="25"/>
      <c r="FP695" s="25"/>
      <c r="FQ695" s="25"/>
      <c r="FR695" s="25"/>
      <c r="FS695" s="25"/>
      <c r="FT695" s="25"/>
      <c r="FU695" s="25"/>
      <c r="FV695" s="25"/>
      <c r="FW695" s="25"/>
      <c r="FX695" s="25"/>
      <c r="FY695" s="25"/>
      <c r="FZ695" s="25"/>
      <c r="GA695" s="25"/>
      <c r="GB695" s="25"/>
      <c r="GC695" s="25"/>
      <c r="GD695" s="25"/>
      <c r="GE695" s="25"/>
      <c r="GF695" s="25"/>
      <c r="GG695" s="25"/>
      <c r="GH695" s="25"/>
      <c r="GI695" s="25"/>
      <c r="GJ695" s="25"/>
      <c r="GK695" s="25"/>
      <c r="GL695" s="25"/>
      <c r="GM695" s="25"/>
      <c r="GN695" s="25"/>
      <c r="GO695" s="25"/>
      <c r="GP695" s="25"/>
      <c r="GQ695" s="25"/>
      <c r="GR695" s="25"/>
      <c r="GS695" s="25"/>
    </row>
    <row r="696">
      <c r="BD696" s="25"/>
      <c r="BE696" s="25"/>
      <c r="BF696" s="25"/>
      <c r="BG696" s="25"/>
      <c r="BH696" s="25"/>
      <c r="BI696" s="25"/>
      <c r="BJ696" s="25"/>
      <c r="BK696" s="25"/>
      <c r="BL696" s="25"/>
      <c r="BM696" s="25"/>
      <c r="BN696" s="25"/>
      <c r="BO696" s="25"/>
      <c r="BP696" s="25"/>
      <c r="BQ696" s="25"/>
      <c r="BR696" s="25"/>
      <c r="BS696" s="25"/>
      <c r="BT696" s="25"/>
      <c r="BU696" s="25"/>
      <c r="BV696" s="25"/>
      <c r="BW696" s="25"/>
      <c r="BX696" s="25"/>
      <c r="BY696" s="25"/>
      <c r="BZ696" s="25"/>
      <c r="CA696" s="25"/>
      <c r="CB696" s="25"/>
      <c r="CC696" s="25"/>
      <c r="CD696" s="25"/>
      <c r="CE696" s="25"/>
      <c r="CF696" s="25"/>
      <c r="CG696" s="25"/>
      <c r="CH696" s="25"/>
      <c r="CI696" s="25"/>
      <c r="CJ696" s="25"/>
      <c r="CK696" s="25"/>
      <c r="CL696" s="25"/>
      <c r="CM696" s="25"/>
      <c r="CN696" s="25"/>
      <c r="CO696" s="25"/>
      <c r="CP696" s="25"/>
      <c r="CQ696" s="25"/>
      <c r="CR696" s="25"/>
      <c r="CS696" s="25"/>
      <c r="CT696" s="25"/>
      <c r="CU696" s="25"/>
      <c r="CV696" s="25"/>
      <c r="CW696" s="25"/>
      <c r="CX696" s="25"/>
      <c r="CY696" s="25"/>
      <c r="EW696" s="25"/>
      <c r="EX696" s="25"/>
      <c r="EY696" s="25"/>
      <c r="EZ696" s="25"/>
      <c r="FA696" s="25"/>
      <c r="FB696" s="25"/>
      <c r="FC696" s="25"/>
      <c r="FD696" s="25"/>
      <c r="FE696" s="25"/>
      <c r="FF696" s="25"/>
      <c r="FG696" s="25"/>
      <c r="FH696" s="25"/>
      <c r="FI696" s="25"/>
      <c r="FJ696" s="25"/>
      <c r="FK696" s="25"/>
      <c r="FL696" s="25"/>
      <c r="FM696" s="25"/>
      <c r="FN696" s="25"/>
      <c r="FO696" s="25"/>
      <c r="FP696" s="25"/>
      <c r="FQ696" s="25"/>
      <c r="FR696" s="25"/>
      <c r="FS696" s="25"/>
      <c r="FT696" s="25"/>
      <c r="FU696" s="25"/>
      <c r="FV696" s="25"/>
      <c r="FW696" s="25"/>
      <c r="FX696" s="25"/>
      <c r="FY696" s="25"/>
      <c r="FZ696" s="25"/>
      <c r="GA696" s="25"/>
      <c r="GB696" s="25"/>
      <c r="GC696" s="25"/>
      <c r="GD696" s="25"/>
      <c r="GE696" s="25"/>
      <c r="GF696" s="25"/>
      <c r="GG696" s="25"/>
      <c r="GH696" s="25"/>
      <c r="GI696" s="25"/>
      <c r="GJ696" s="25"/>
      <c r="GK696" s="25"/>
      <c r="GL696" s="25"/>
      <c r="GM696" s="25"/>
      <c r="GN696" s="25"/>
      <c r="GO696" s="25"/>
      <c r="GP696" s="25"/>
      <c r="GQ696" s="25"/>
      <c r="GR696" s="25"/>
      <c r="GS696" s="25"/>
    </row>
    <row r="697">
      <c r="BD697" s="25"/>
      <c r="BE697" s="25"/>
      <c r="BF697" s="25"/>
      <c r="BG697" s="25"/>
      <c r="BH697" s="25"/>
      <c r="BI697" s="25"/>
      <c r="BJ697" s="25"/>
      <c r="BK697" s="25"/>
      <c r="BL697" s="25"/>
      <c r="BM697" s="25"/>
      <c r="BN697" s="25"/>
      <c r="BO697" s="25"/>
      <c r="BP697" s="25"/>
      <c r="BQ697" s="25"/>
      <c r="BR697" s="25"/>
      <c r="BS697" s="25"/>
      <c r="BT697" s="25"/>
      <c r="BU697" s="25"/>
      <c r="BV697" s="25"/>
      <c r="BW697" s="25"/>
      <c r="BX697" s="25"/>
      <c r="BY697" s="25"/>
      <c r="BZ697" s="25"/>
      <c r="CA697" s="25"/>
      <c r="CB697" s="25"/>
      <c r="CC697" s="25"/>
      <c r="CD697" s="25"/>
      <c r="CE697" s="25"/>
      <c r="CF697" s="25"/>
      <c r="CG697" s="25"/>
      <c r="CH697" s="25"/>
      <c r="CI697" s="25"/>
      <c r="CJ697" s="25"/>
      <c r="CK697" s="25"/>
      <c r="CL697" s="25"/>
      <c r="CM697" s="25"/>
      <c r="CN697" s="25"/>
      <c r="CO697" s="25"/>
      <c r="CP697" s="25"/>
      <c r="CQ697" s="25"/>
      <c r="CR697" s="25"/>
      <c r="CS697" s="25"/>
      <c r="CT697" s="25"/>
      <c r="CU697" s="25"/>
      <c r="CV697" s="25"/>
      <c r="CW697" s="25"/>
      <c r="CX697" s="25"/>
      <c r="CY697" s="25"/>
      <c r="EW697" s="25"/>
      <c r="EX697" s="25"/>
      <c r="EY697" s="25"/>
      <c r="EZ697" s="25"/>
      <c r="FA697" s="25"/>
      <c r="FB697" s="25"/>
      <c r="FC697" s="25"/>
      <c r="FD697" s="25"/>
      <c r="FE697" s="25"/>
      <c r="FF697" s="25"/>
      <c r="FG697" s="25"/>
      <c r="FH697" s="25"/>
      <c r="FI697" s="25"/>
      <c r="FJ697" s="25"/>
      <c r="FK697" s="25"/>
      <c r="FL697" s="25"/>
      <c r="FM697" s="25"/>
      <c r="FN697" s="25"/>
      <c r="FO697" s="25"/>
      <c r="FP697" s="25"/>
      <c r="FQ697" s="25"/>
      <c r="FR697" s="25"/>
      <c r="FS697" s="25"/>
      <c r="FT697" s="25"/>
      <c r="FU697" s="25"/>
      <c r="FV697" s="25"/>
      <c r="FW697" s="25"/>
      <c r="FX697" s="25"/>
      <c r="FY697" s="25"/>
      <c r="FZ697" s="25"/>
      <c r="GA697" s="25"/>
      <c r="GB697" s="25"/>
      <c r="GC697" s="25"/>
      <c r="GD697" s="25"/>
      <c r="GE697" s="25"/>
      <c r="GF697" s="25"/>
      <c r="GG697" s="25"/>
      <c r="GH697" s="25"/>
      <c r="GI697" s="25"/>
      <c r="GJ697" s="25"/>
      <c r="GK697" s="25"/>
      <c r="GL697" s="25"/>
      <c r="GM697" s="25"/>
      <c r="GN697" s="25"/>
      <c r="GO697" s="25"/>
      <c r="GP697" s="25"/>
      <c r="GQ697" s="25"/>
      <c r="GR697" s="25"/>
      <c r="GS697" s="25"/>
    </row>
    <row r="698">
      <c r="BD698" s="25"/>
      <c r="BE698" s="25"/>
      <c r="BF698" s="25"/>
      <c r="BG698" s="25"/>
      <c r="BH698" s="25"/>
      <c r="BI698" s="25"/>
      <c r="BJ698" s="25"/>
      <c r="BK698" s="25"/>
      <c r="BL698" s="25"/>
      <c r="BM698" s="25"/>
      <c r="BN698" s="25"/>
      <c r="BO698" s="25"/>
      <c r="BP698" s="25"/>
      <c r="BQ698" s="25"/>
      <c r="BR698" s="25"/>
      <c r="BS698" s="25"/>
      <c r="BT698" s="25"/>
      <c r="BU698" s="25"/>
      <c r="BV698" s="25"/>
      <c r="BW698" s="25"/>
      <c r="BX698" s="25"/>
      <c r="BY698" s="25"/>
      <c r="BZ698" s="25"/>
      <c r="CA698" s="25"/>
      <c r="CB698" s="25"/>
      <c r="CC698" s="25"/>
      <c r="CD698" s="25"/>
      <c r="CE698" s="25"/>
      <c r="CF698" s="25"/>
      <c r="CG698" s="25"/>
      <c r="CH698" s="25"/>
      <c r="CI698" s="25"/>
      <c r="CJ698" s="25"/>
      <c r="CK698" s="25"/>
      <c r="CL698" s="25"/>
      <c r="CM698" s="25"/>
      <c r="CN698" s="25"/>
      <c r="CO698" s="25"/>
      <c r="CP698" s="25"/>
      <c r="CQ698" s="25"/>
      <c r="CR698" s="25"/>
      <c r="CS698" s="25"/>
      <c r="CT698" s="25"/>
      <c r="CU698" s="25"/>
      <c r="CV698" s="25"/>
      <c r="CW698" s="25"/>
      <c r="CX698" s="25"/>
      <c r="CY698" s="25"/>
      <c r="EW698" s="25"/>
      <c r="EX698" s="25"/>
      <c r="EY698" s="25"/>
      <c r="EZ698" s="25"/>
      <c r="FA698" s="25"/>
      <c r="FB698" s="25"/>
      <c r="FC698" s="25"/>
      <c r="FD698" s="25"/>
      <c r="FE698" s="25"/>
      <c r="FF698" s="25"/>
      <c r="FG698" s="25"/>
      <c r="FH698" s="25"/>
      <c r="FI698" s="25"/>
      <c r="FJ698" s="25"/>
      <c r="FK698" s="25"/>
      <c r="FL698" s="25"/>
      <c r="FM698" s="25"/>
      <c r="FN698" s="25"/>
      <c r="FO698" s="25"/>
      <c r="FP698" s="25"/>
      <c r="FQ698" s="25"/>
      <c r="FR698" s="25"/>
      <c r="FS698" s="25"/>
      <c r="FT698" s="25"/>
      <c r="FU698" s="25"/>
      <c r="FV698" s="25"/>
      <c r="FW698" s="25"/>
      <c r="FX698" s="25"/>
      <c r="FY698" s="25"/>
      <c r="FZ698" s="25"/>
      <c r="GA698" s="25"/>
      <c r="GB698" s="25"/>
      <c r="GC698" s="25"/>
      <c r="GD698" s="25"/>
      <c r="GE698" s="25"/>
      <c r="GF698" s="25"/>
      <c r="GG698" s="25"/>
      <c r="GH698" s="25"/>
      <c r="GI698" s="25"/>
      <c r="GJ698" s="25"/>
      <c r="GK698" s="25"/>
      <c r="GL698" s="25"/>
      <c r="GM698" s="25"/>
      <c r="GN698" s="25"/>
      <c r="GO698" s="25"/>
      <c r="GP698" s="25"/>
      <c r="GQ698" s="25"/>
      <c r="GR698" s="25"/>
      <c r="GS698" s="25"/>
    </row>
    <row r="699">
      <c r="BD699" s="25"/>
      <c r="BE699" s="25"/>
      <c r="BF699" s="25"/>
      <c r="BG699" s="25"/>
      <c r="BH699" s="25"/>
      <c r="BI699" s="25"/>
      <c r="BJ699" s="25"/>
      <c r="BK699" s="25"/>
      <c r="BL699" s="25"/>
      <c r="BM699" s="25"/>
      <c r="BN699" s="25"/>
      <c r="BO699" s="25"/>
      <c r="BP699" s="25"/>
      <c r="BQ699" s="25"/>
      <c r="BR699" s="25"/>
      <c r="BS699" s="25"/>
      <c r="BT699" s="25"/>
      <c r="BU699" s="25"/>
      <c r="BV699" s="25"/>
      <c r="BW699" s="25"/>
      <c r="BX699" s="25"/>
      <c r="BY699" s="25"/>
      <c r="BZ699" s="25"/>
      <c r="CA699" s="25"/>
      <c r="CB699" s="25"/>
      <c r="CC699" s="25"/>
      <c r="CD699" s="25"/>
      <c r="CE699" s="25"/>
      <c r="CF699" s="25"/>
      <c r="CG699" s="25"/>
      <c r="CH699" s="25"/>
      <c r="CI699" s="25"/>
      <c r="CJ699" s="25"/>
      <c r="CK699" s="25"/>
      <c r="CL699" s="25"/>
      <c r="CM699" s="25"/>
      <c r="CN699" s="25"/>
      <c r="CO699" s="25"/>
      <c r="CP699" s="25"/>
      <c r="CQ699" s="25"/>
      <c r="CR699" s="25"/>
      <c r="CS699" s="25"/>
      <c r="CT699" s="25"/>
      <c r="CU699" s="25"/>
      <c r="CV699" s="25"/>
      <c r="CW699" s="25"/>
      <c r="CX699" s="25"/>
      <c r="CY699" s="25"/>
      <c r="EW699" s="25"/>
      <c r="EX699" s="25"/>
      <c r="EY699" s="25"/>
      <c r="EZ699" s="25"/>
      <c r="FA699" s="25"/>
      <c r="FB699" s="25"/>
      <c r="FC699" s="25"/>
      <c r="FD699" s="25"/>
      <c r="FE699" s="25"/>
      <c r="FF699" s="25"/>
      <c r="FG699" s="25"/>
      <c r="FH699" s="25"/>
      <c r="FI699" s="25"/>
      <c r="FJ699" s="25"/>
      <c r="FK699" s="25"/>
      <c r="FL699" s="25"/>
      <c r="FM699" s="25"/>
      <c r="FN699" s="25"/>
      <c r="FO699" s="25"/>
      <c r="FP699" s="25"/>
      <c r="FQ699" s="25"/>
      <c r="FR699" s="25"/>
      <c r="FS699" s="25"/>
      <c r="FT699" s="25"/>
      <c r="FU699" s="25"/>
      <c r="FV699" s="25"/>
      <c r="FW699" s="25"/>
      <c r="FX699" s="25"/>
      <c r="FY699" s="25"/>
      <c r="FZ699" s="25"/>
      <c r="GA699" s="25"/>
      <c r="GB699" s="25"/>
      <c r="GC699" s="25"/>
      <c r="GD699" s="25"/>
      <c r="GE699" s="25"/>
      <c r="GF699" s="25"/>
      <c r="GG699" s="25"/>
      <c r="GH699" s="25"/>
      <c r="GI699" s="25"/>
      <c r="GJ699" s="25"/>
      <c r="GK699" s="25"/>
      <c r="GL699" s="25"/>
      <c r="GM699" s="25"/>
      <c r="GN699" s="25"/>
      <c r="GO699" s="25"/>
      <c r="GP699" s="25"/>
      <c r="GQ699" s="25"/>
      <c r="GR699" s="25"/>
      <c r="GS699" s="25"/>
    </row>
    <row r="700">
      <c r="BD700" s="25"/>
      <c r="BE700" s="25"/>
      <c r="BF700" s="25"/>
      <c r="BG700" s="25"/>
      <c r="BH700" s="25"/>
      <c r="BI700" s="25"/>
      <c r="BJ700" s="25"/>
      <c r="BK700" s="25"/>
      <c r="BL700" s="25"/>
      <c r="BM700" s="25"/>
      <c r="BN700" s="25"/>
      <c r="BO700" s="25"/>
      <c r="BP700" s="25"/>
      <c r="BQ700" s="25"/>
      <c r="BR700" s="25"/>
      <c r="BS700" s="25"/>
      <c r="BT700" s="25"/>
      <c r="BU700" s="25"/>
      <c r="BV700" s="25"/>
      <c r="BW700" s="25"/>
      <c r="BX700" s="25"/>
      <c r="BY700" s="25"/>
      <c r="BZ700" s="25"/>
      <c r="CA700" s="25"/>
      <c r="CB700" s="25"/>
      <c r="CC700" s="25"/>
      <c r="CD700" s="25"/>
      <c r="CE700" s="25"/>
      <c r="CF700" s="25"/>
      <c r="CG700" s="25"/>
      <c r="CH700" s="25"/>
      <c r="CI700" s="25"/>
      <c r="CJ700" s="25"/>
      <c r="CK700" s="25"/>
      <c r="CL700" s="25"/>
      <c r="CM700" s="25"/>
      <c r="CN700" s="25"/>
      <c r="CO700" s="25"/>
      <c r="CP700" s="25"/>
      <c r="CQ700" s="25"/>
      <c r="CR700" s="25"/>
      <c r="CS700" s="25"/>
      <c r="CT700" s="25"/>
      <c r="CU700" s="25"/>
      <c r="CV700" s="25"/>
      <c r="CW700" s="25"/>
      <c r="CX700" s="25"/>
      <c r="CY700" s="25"/>
      <c r="EW700" s="25"/>
      <c r="EX700" s="25"/>
      <c r="EY700" s="25"/>
      <c r="EZ700" s="25"/>
      <c r="FA700" s="25"/>
      <c r="FB700" s="25"/>
      <c r="FC700" s="25"/>
      <c r="FD700" s="25"/>
      <c r="FE700" s="25"/>
      <c r="FF700" s="25"/>
      <c r="FG700" s="25"/>
      <c r="FH700" s="25"/>
      <c r="FI700" s="25"/>
      <c r="FJ700" s="25"/>
      <c r="FK700" s="25"/>
      <c r="FL700" s="25"/>
      <c r="FM700" s="25"/>
      <c r="FN700" s="25"/>
      <c r="FO700" s="25"/>
      <c r="FP700" s="25"/>
      <c r="FQ700" s="25"/>
      <c r="FR700" s="25"/>
      <c r="FS700" s="25"/>
      <c r="FT700" s="25"/>
      <c r="FU700" s="25"/>
      <c r="FV700" s="25"/>
      <c r="FW700" s="25"/>
      <c r="FX700" s="25"/>
      <c r="FY700" s="25"/>
      <c r="FZ700" s="25"/>
      <c r="GA700" s="25"/>
      <c r="GB700" s="25"/>
      <c r="GC700" s="25"/>
      <c r="GD700" s="25"/>
      <c r="GE700" s="25"/>
      <c r="GF700" s="25"/>
      <c r="GG700" s="25"/>
      <c r="GH700" s="25"/>
      <c r="GI700" s="25"/>
      <c r="GJ700" s="25"/>
      <c r="GK700" s="25"/>
      <c r="GL700" s="25"/>
      <c r="GM700" s="25"/>
      <c r="GN700" s="25"/>
      <c r="GO700" s="25"/>
      <c r="GP700" s="25"/>
      <c r="GQ700" s="25"/>
      <c r="GR700" s="25"/>
      <c r="GS700" s="25"/>
    </row>
    <row r="701">
      <c r="BD701" s="25"/>
      <c r="BE701" s="25"/>
      <c r="BF701" s="25"/>
      <c r="BG701" s="25"/>
      <c r="BH701" s="25"/>
      <c r="BI701" s="25"/>
      <c r="BJ701" s="25"/>
      <c r="BK701" s="25"/>
      <c r="BL701" s="25"/>
      <c r="BM701" s="25"/>
      <c r="BN701" s="25"/>
      <c r="BO701" s="25"/>
      <c r="BP701" s="25"/>
      <c r="BQ701" s="25"/>
      <c r="BR701" s="25"/>
      <c r="BS701" s="25"/>
      <c r="BT701" s="25"/>
      <c r="BU701" s="25"/>
      <c r="BV701" s="25"/>
      <c r="BW701" s="25"/>
      <c r="BX701" s="25"/>
      <c r="BY701" s="25"/>
      <c r="BZ701" s="25"/>
      <c r="CA701" s="25"/>
      <c r="CB701" s="25"/>
      <c r="CC701" s="25"/>
      <c r="CD701" s="25"/>
      <c r="CE701" s="25"/>
      <c r="CF701" s="25"/>
      <c r="CG701" s="25"/>
      <c r="CH701" s="25"/>
      <c r="CI701" s="25"/>
      <c r="CJ701" s="25"/>
      <c r="CK701" s="25"/>
      <c r="CL701" s="25"/>
      <c r="CM701" s="25"/>
      <c r="CN701" s="25"/>
      <c r="CO701" s="25"/>
      <c r="CP701" s="25"/>
      <c r="CQ701" s="25"/>
      <c r="CR701" s="25"/>
      <c r="CS701" s="25"/>
      <c r="CT701" s="25"/>
      <c r="CU701" s="25"/>
      <c r="CV701" s="25"/>
      <c r="CW701" s="25"/>
      <c r="CX701" s="25"/>
      <c r="CY701" s="25"/>
      <c r="EW701" s="25"/>
      <c r="EX701" s="25"/>
      <c r="EY701" s="25"/>
      <c r="EZ701" s="25"/>
      <c r="FA701" s="25"/>
      <c r="FB701" s="25"/>
      <c r="FC701" s="25"/>
      <c r="FD701" s="25"/>
      <c r="FE701" s="25"/>
      <c r="FF701" s="25"/>
      <c r="FG701" s="25"/>
      <c r="FH701" s="25"/>
      <c r="FI701" s="25"/>
      <c r="FJ701" s="25"/>
      <c r="FK701" s="25"/>
      <c r="FL701" s="25"/>
      <c r="FM701" s="25"/>
      <c r="FN701" s="25"/>
      <c r="FO701" s="25"/>
      <c r="FP701" s="25"/>
      <c r="FQ701" s="25"/>
      <c r="FR701" s="25"/>
      <c r="FS701" s="25"/>
      <c r="FT701" s="25"/>
      <c r="FU701" s="25"/>
      <c r="FV701" s="25"/>
      <c r="FW701" s="25"/>
      <c r="FX701" s="25"/>
      <c r="FY701" s="25"/>
      <c r="FZ701" s="25"/>
      <c r="GA701" s="25"/>
      <c r="GB701" s="25"/>
      <c r="GC701" s="25"/>
      <c r="GD701" s="25"/>
      <c r="GE701" s="25"/>
      <c r="GF701" s="25"/>
      <c r="GG701" s="25"/>
      <c r="GH701" s="25"/>
      <c r="GI701" s="25"/>
      <c r="GJ701" s="25"/>
      <c r="GK701" s="25"/>
      <c r="GL701" s="25"/>
      <c r="GM701" s="25"/>
      <c r="GN701" s="25"/>
      <c r="GO701" s="25"/>
      <c r="GP701" s="25"/>
      <c r="GQ701" s="25"/>
      <c r="GR701" s="25"/>
      <c r="GS701" s="25"/>
    </row>
    <row r="702">
      <c r="BD702" s="25"/>
      <c r="BE702" s="25"/>
      <c r="BF702" s="25"/>
      <c r="BG702" s="25"/>
      <c r="BH702" s="25"/>
      <c r="BI702" s="25"/>
      <c r="BJ702" s="25"/>
      <c r="BK702" s="25"/>
      <c r="BL702" s="25"/>
      <c r="BM702" s="25"/>
      <c r="BN702" s="25"/>
      <c r="BO702" s="25"/>
      <c r="BP702" s="25"/>
      <c r="BQ702" s="25"/>
      <c r="BR702" s="25"/>
      <c r="BS702" s="25"/>
      <c r="BT702" s="25"/>
      <c r="BU702" s="25"/>
      <c r="BV702" s="25"/>
      <c r="BW702" s="25"/>
      <c r="BX702" s="25"/>
      <c r="BY702" s="25"/>
      <c r="BZ702" s="25"/>
      <c r="CA702" s="25"/>
      <c r="CB702" s="25"/>
      <c r="CC702" s="25"/>
      <c r="CD702" s="25"/>
      <c r="CE702" s="25"/>
      <c r="CF702" s="25"/>
      <c r="CG702" s="25"/>
      <c r="CH702" s="25"/>
      <c r="CI702" s="25"/>
      <c r="CJ702" s="25"/>
      <c r="CK702" s="25"/>
      <c r="CL702" s="25"/>
      <c r="CM702" s="25"/>
      <c r="CN702" s="25"/>
      <c r="CO702" s="25"/>
      <c r="CP702" s="25"/>
      <c r="CQ702" s="25"/>
      <c r="CR702" s="25"/>
      <c r="CS702" s="25"/>
      <c r="CT702" s="25"/>
      <c r="CU702" s="25"/>
      <c r="CV702" s="25"/>
      <c r="CW702" s="25"/>
      <c r="CX702" s="25"/>
      <c r="CY702" s="25"/>
      <c r="EW702" s="25"/>
      <c r="EX702" s="25"/>
      <c r="EY702" s="25"/>
      <c r="EZ702" s="25"/>
      <c r="FA702" s="25"/>
      <c r="FB702" s="25"/>
      <c r="FC702" s="25"/>
      <c r="FD702" s="25"/>
      <c r="FE702" s="25"/>
      <c r="FF702" s="25"/>
      <c r="FG702" s="25"/>
      <c r="FH702" s="25"/>
      <c r="FI702" s="25"/>
      <c r="FJ702" s="25"/>
      <c r="FK702" s="25"/>
      <c r="FL702" s="25"/>
      <c r="FM702" s="25"/>
      <c r="FN702" s="25"/>
      <c r="FO702" s="25"/>
      <c r="FP702" s="25"/>
      <c r="FQ702" s="25"/>
      <c r="FR702" s="25"/>
      <c r="FS702" s="25"/>
      <c r="FT702" s="25"/>
      <c r="FU702" s="25"/>
      <c r="FV702" s="25"/>
      <c r="FW702" s="25"/>
      <c r="FX702" s="25"/>
      <c r="FY702" s="25"/>
      <c r="FZ702" s="25"/>
      <c r="GA702" s="25"/>
      <c r="GB702" s="25"/>
      <c r="GC702" s="25"/>
      <c r="GD702" s="25"/>
      <c r="GE702" s="25"/>
      <c r="GF702" s="25"/>
      <c r="GG702" s="25"/>
      <c r="GH702" s="25"/>
      <c r="GI702" s="25"/>
      <c r="GJ702" s="25"/>
      <c r="GK702" s="25"/>
      <c r="GL702" s="25"/>
      <c r="GM702" s="25"/>
      <c r="GN702" s="25"/>
      <c r="GO702" s="25"/>
      <c r="GP702" s="25"/>
      <c r="GQ702" s="25"/>
      <c r="GR702" s="25"/>
      <c r="GS702" s="25"/>
    </row>
    <row r="703">
      <c r="BD703" s="25"/>
      <c r="BE703" s="25"/>
      <c r="BF703" s="25"/>
      <c r="BG703" s="25"/>
      <c r="BH703" s="25"/>
      <c r="BI703" s="25"/>
      <c r="BJ703" s="25"/>
      <c r="BK703" s="25"/>
      <c r="BL703" s="25"/>
      <c r="BM703" s="25"/>
      <c r="BN703" s="25"/>
      <c r="BO703" s="25"/>
      <c r="BP703" s="25"/>
      <c r="BQ703" s="25"/>
      <c r="BR703" s="25"/>
      <c r="BS703" s="25"/>
      <c r="BT703" s="25"/>
      <c r="BU703" s="25"/>
      <c r="BV703" s="25"/>
      <c r="BW703" s="25"/>
      <c r="BX703" s="25"/>
      <c r="BY703" s="25"/>
      <c r="BZ703" s="25"/>
      <c r="CA703" s="25"/>
      <c r="CB703" s="25"/>
      <c r="CC703" s="25"/>
      <c r="CD703" s="25"/>
      <c r="CE703" s="25"/>
      <c r="CF703" s="25"/>
      <c r="CG703" s="25"/>
      <c r="CH703" s="25"/>
      <c r="CI703" s="25"/>
      <c r="CJ703" s="25"/>
      <c r="CK703" s="25"/>
      <c r="CL703" s="25"/>
      <c r="CM703" s="25"/>
      <c r="CN703" s="25"/>
      <c r="CO703" s="25"/>
      <c r="CP703" s="25"/>
      <c r="CQ703" s="25"/>
      <c r="CR703" s="25"/>
      <c r="CS703" s="25"/>
      <c r="CT703" s="25"/>
      <c r="CU703" s="25"/>
      <c r="CV703" s="25"/>
      <c r="CW703" s="25"/>
      <c r="CX703" s="25"/>
      <c r="CY703" s="25"/>
      <c r="EW703" s="25"/>
      <c r="EX703" s="25"/>
      <c r="EY703" s="25"/>
      <c r="EZ703" s="25"/>
      <c r="FA703" s="25"/>
      <c r="FB703" s="25"/>
      <c r="FC703" s="25"/>
      <c r="FD703" s="25"/>
      <c r="FE703" s="25"/>
      <c r="FF703" s="25"/>
      <c r="FG703" s="25"/>
      <c r="FH703" s="25"/>
      <c r="FI703" s="25"/>
      <c r="FJ703" s="25"/>
      <c r="FK703" s="25"/>
      <c r="FL703" s="25"/>
      <c r="FM703" s="25"/>
      <c r="FN703" s="25"/>
      <c r="FO703" s="25"/>
      <c r="FP703" s="25"/>
      <c r="FQ703" s="25"/>
      <c r="FR703" s="25"/>
      <c r="FS703" s="25"/>
      <c r="FT703" s="25"/>
      <c r="FU703" s="25"/>
      <c r="FV703" s="25"/>
      <c r="FW703" s="25"/>
      <c r="FX703" s="25"/>
      <c r="FY703" s="25"/>
      <c r="FZ703" s="25"/>
      <c r="GA703" s="25"/>
      <c r="GB703" s="25"/>
      <c r="GC703" s="25"/>
      <c r="GD703" s="25"/>
      <c r="GE703" s="25"/>
      <c r="GF703" s="25"/>
      <c r="GG703" s="25"/>
      <c r="GH703" s="25"/>
      <c r="GI703" s="25"/>
      <c r="GJ703" s="25"/>
      <c r="GK703" s="25"/>
      <c r="GL703" s="25"/>
      <c r="GM703" s="25"/>
      <c r="GN703" s="25"/>
      <c r="GO703" s="25"/>
      <c r="GP703" s="25"/>
      <c r="GQ703" s="25"/>
      <c r="GR703" s="25"/>
      <c r="GS703" s="25"/>
    </row>
    <row r="704">
      <c r="BD704" s="25"/>
      <c r="BE704" s="25"/>
      <c r="BF704" s="25"/>
      <c r="BG704" s="25"/>
      <c r="BH704" s="25"/>
      <c r="BI704" s="25"/>
      <c r="BJ704" s="25"/>
      <c r="BK704" s="25"/>
      <c r="BL704" s="25"/>
      <c r="BM704" s="25"/>
      <c r="BN704" s="25"/>
      <c r="BO704" s="25"/>
      <c r="BP704" s="25"/>
      <c r="BQ704" s="25"/>
      <c r="BR704" s="25"/>
      <c r="BS704" s="25"/>
      <c r="BT704" s="25"/>
      <c r="BU704" s="25"/>
      <c r="BV704" s="25"/>
      <c r="BW704" s="25"/>
      <c r="BX704" s="25"/>
      <c r="BY704" s="25"/>
      <c r="BZ704" s="25"/>
      <c r="CA704" s="25"/>
      <c r="CB704" s="25"/>
      <c r="CC704" s="25"/>
      <c r="CD704" s="25"/>
      <c r="CE704" s="25"/>
      <c r="CF704" s="25"/>
      <c r="CG704" s="25"/>
      <c r="CH704" s="25"/>
      <c r="CI704" s="25"/>
      <c r="CJ704" s="25"/>
      <c r="CK704" s="25"/>
      <c r="CL704" s="25"/>
      <c r="CM704" s="25"/>
      <c r="CN704" s="25"/>
      <c r="CO704" s="25"/>
      <c r="CP704" s="25"/>
      <c r="CQ704" s="25"/>
      <c r="CR704" s="25"/>
      <c r="CS704" s="25"/>
      <c r="CT704" s="25"/>
      <c r="CU704" s="25"/>
      <c r="CV704" s="25"/>
      <c r="CW704" s="25"/>
      <c r="CX704" s="25"/>
      <c r="CY704" s="25"/>
      <c r="EW704" s="25"/>
      <c r="EX704" s="25"/>
      <c r="EY704" s="25"/>
      <c r="EZ704" s="25"/>
      <c r="FA704" s="25"/>
      <c r="FB704" s="25"/>
      <c r="FC704" s="25"/>
      <c r="FD704" s="25"/>
      <c r="FE704" s="25"/>
      <c r="FF704" s="25"/>
      <c r="FG704" s="25"/>
      <c r="FH704" s="25"/>
      <c r="FI704" s="25"/>
      <c r="FJ704" s="25"/>
      <c r="FK704" s="25"/>
      <c r="FL704" s="25"/>
      <c r="FM704" s="25"/>
      <c r="FN704" s="25"/>
      <c r="FO704" s="25"/>
      <c r="FP704" s="25"/>
      <c r="FQ704" s="25"/>
      <c r="FR704" s="25"/>
      <c r="FS704" s="25"/>
      <c r="FT704" s="25"/>
      <c r="FU704" s="25"/>
      <c r="FV704" s="25"/>
      <c r="FW704" s="25"/>
      <c r="FX704" s="25"/>
      <c r="FY704" s="25"/>
      <c r="FZ704" s="25"/>
      <c r="GA704" s="25"/>
      <c r="GB704" s="25"/>
      <c r="GC704" s="25"/>
      <c r="GD704" s="25"/>
      <c r="GE704" s="25"/>
      <c r="GF704" s="25"/>
      <c r="GG704" s="25"/>
      <c r="GH704" s="25"/>
      <c r="GI704" s="25"/>
      <c r="GJ704" s="25"/>
      <c r="GK704" s="25"/>
      <c r="GL704" s="25"/>
      <c r="GM704" s="25"/>
      <c r="GN704" s="25"/>
      <c r="GO704" s="25"/>
      <c r="GP704" s="25"/>
      <c r="GQ704" s="25"/>
      <c r="GR704" s="25"/>
      <c r="GS704" s="25"/>
    </row>
    <row r="705">
      <c r="BD705" s="25"/>
      <c r="BE705" s="25"/>
      <c r="BF705" s="25"/>
      <c r="BG705" s="25"/>
      <c r="BH705" s="25"/>
      <c r="BI705" s="25"/>
      <c r="BJ705" s="25"/>
      <c r="BK705" s="25"/>
      <c r="BL705" s="25"/>
      <c r="BM705" s="25"/>
      <c r="BN705" s="25"/>
      <c r="BO705" s="25"/>
      <c r="BP705" s="25"/>
      <c r="BQ705" s="25"/>
      <c r="BR705" s="25"/>
      <c r="BS705" s="25"/>
      <c r="BT705" s="25"/>
      <c r="BU705" s="25"/>
      <c r="BV705" s="25"/>
      <c r="BW705" s="25"/>
      <c r="BX705" s="25"/>
      <c r="BY705" s="25"/>
      <c r="BZ705" s="25"/>
      <c r="CA705" s="25"/>
      <c r="CB705" s="25"/>
      <c r="CC705" s="25"/>
      <c r="CD705" s="25"/>
      <c r="CE705" s="25"/>
      <c r="CF705" s="25"/>
      <c r="CG705" s="25"/>
      <c r="CH705" s="25"/>
      <c r="CI705" s="25"/>
      <c r="CJ705" s="25"/>
      <c r="CK705" s="25"/>
      <c r="CL705" s="25"/>
      <c r="CM705" s="25"/>
      <c r="CN705" s="25"/>
      <c r="CO705" s="25"/>
      <c r="CP705" s="25"/>
      <c r="CQ705" s="25"/>
      <c r="CR705" s="25"/>
      <c r="CS705" s="25"/>
      <c r="CT705" s="25"/>
      <c r="CU705" s="25"/>
      <c r="CV705" s="25"/>
      <c r="CW705" s="25"/>
      <c r="CX705" s="25"/>
      <c r="CY705" s="25"/>
      <c r="EW705" s="25"/>
      <c r="EX705" s="25"/>
      <c r="EY705" s="25"/>
      <c r="EZ705" s="25"/>
      <c r="FA705" s="25"/>
      <c r="FB705" s="25"/>
      <c r="FC705" s="25"/>
      <c r="FD705" s="25"/>
      <c r="FE705" s="25"/>
      <c r="FF705" s="25"/>
      <c r="FG705" s="25"/>
      <c r="FH705" s="25"/>
      <c r="FI705" s="25"/>
      <c r="FJ705" s="25"/>
      <c r="FK705" s="25"/>
      <c r="FL705" s="25"/>
      <c r="FM705" s="25"/>
      <c r="FN705" s="25"/>
      <c r="FO705" s="25"/>
      <c r="FP705" s="25"/>
      <c r="FQ705" s="25"/>
      <c r="FR705" s="25"/>
      <c r="FS705" s="25"/>
      <c r="FT705" s="25"/>
      <c r="FU705" s="25"/>
      <c r="FV705" s="25"/>
      <c r="FW705" s="25"/>
      <c r="FX705" s="25"/>
      <c r="FY705" s="25"/>
      <c r="FZ705" s="25"/>
      <c r="GA705" s="25"/>
      <c r="GB705" s="25"/>
      <c r="GC705" s="25"/>
      <c r="GD705" s="25"/>
      <c r="GE705" s="25"/>
      <c r="GF705" s="25"/>
      <c r="GG705" s="25"/>
      <c r="GH705" s="25"/>
      <c r="GI705" s="25"/>
      <c r="GJ705" s="25"/>
      <c r="GK705" s="25"/>
      <c r="GL705" s="25"/>
      <c r="GM705" s="25"/>
      <c r="GN705" s="25"/>
      <c r="GO705" s="25"/>
      <c r="GP705" s="25"/>
      <c r="GQ705" s="25"/>
      <c r="GR705" s="25"/>
      <c r="GS705" s="25"/>
    </row>
    <row r="706">
      <c r="BD706" s="25"/>
      <c r="BE706" s="25"/>
      <c r="BF706" s="25"/>
      <c r="BG706" s="25"/>
      <c r="BH706" s="25"/>
      <c r="BI706" s="25"/>
      <c r="BJ706" s="25"/>
      <c r="BK706" s="25"/>
      <c r="BL706" s="25"/>
      <c r="BM706" s="25"/>
      <c r="BN706" s="25"/>
      <c r="BO706" s="25"/>
      <c r="BP706" s="25"/>
      <c r="BQ706" s="25"/>
      <c r="BR706" s="25"/>
      <c r="BS706" s="25"/>
      <c r="BT706" s="25"/>
      <c r="BU706" s="25"/>
      <c r="BV706" s="25"/>
      <c r="BW706" s="25"/>
      <c r="BX706" s="25"/>
      <c r="BY706" s="25"/>
      <c r="BZ706" s="25"/>
      <c r="CA706" s="25"/>
      <c r="CB706" s="25"/>
      <c r="CC706" s="25"/>
      <c r="CD706" s="25"/>
      <c r="CE706" s="25"/>
      <c r="CF706" s="25"/>
      <c r="CG706" s="25"/>
      <c r="CH706" s="25"/>
      <c r="CI706" s="25"/>
      <c r="CJ706" s="25"/>
      <c r="CK706" s="25"/>
      <c r="CL706" s="25"/>
      <c r="CM706" s="25"/>
      <c r="CN706" s="25"/>
      <c r="CO706" s="25"/>
      <c r="CP706" s="25"/>
      <c r="CQ706" s="25"/>
      <c r="CR706" s="25"/>
      <c r="CS706" s="25"/>
      <c r="CT706" s="25"/>
      <c r="CU706" s="25"/>
      <c r="CV706" s="25"/>
      <c r="CW706" s="25"/>
      <c r="CX706" s="25"/>
      <c r="CY706" s="25"/>
      <c r="EW706" s="25"/>
      <c r="EX706" s="25"/>
      <c r="EY706" s="25"/>
      <c r="EZ706" s="25"/>
      <c r="FA706" s="25"/>
      <c r="FB706" s="25"/>
      <c r="FC706" s="25"/>
      <c r="FD706" s="25"/>
      <c r="FE706" s="25"/>
      <c r="FF706" s="25"/>
      <c r="FG706" s="25"/>
      <c r="FH706" s="25"/>
      <c r="FI706" s="25"/>
      <c r="FJ706" s="25"/>
      <c r="FK706" s="25"/>
      <c r="FL706" s="25"/>
      <c r="FM706" s="25"/>
      <c r="FN706" s="25"/>
      <c r="FO706" s="25"/>
      <c r="FP706" s="25"/>
      <c r="FQ706" s="25"/>
      <c r="FR706" s="25"/>
      <c r="FS706" s="25"/>
      <c r="FT706" s="25"/>
      <c r="FU706" s="25"/>
      <c r="FV706" s="25"/>
      <c r="FW706" s="25"/>
      <c r="FX706" s="25"/>
      <c r="FY706" s="25"/>
      <c r="FZ706" s="25"/>
      <c r="GA706" s="25"/>
      <c r="GB706" s="25"/>
      <c r="GC706" s="25"/>
      <c r="GD706" s="25"/>
      <c r="GE706" s="25"/>
      <c r="GF706" s="25"/>
      <c r="GG706" s="25"/>
      <c r="GH706" s="25"/>
      <c r="GI706" s="25"/>
      <c r="GJ706" s="25"/>
      <c r="GK706" s="25"/>
      <c r="GL706" s="25"/>
      <c r="GM706" s="25"/>
      <c r="GN706" s="25"/>
      <c r="GO706" s="25"/>
      <c r="GP706" s="25"/>
      <c r="GQ706" s="25"/>
      <c r="GR706" s="25"/>
      <c r="GS706" s="25"/>
    </row>
    <row r="707">
      <c r="BD707" s="25"/>
      <c r="BE707" s="25"/>
      <c r="BF707" s="25"/>
      <c r="BG707" s="25"/>
      <c r="BH707" s="25"/>
      <c r="BI707" s="25"/>
      <c r="BJ707" s="25"/>
      <c r="BK707" s="25"/>
      <c r="BL707" s="25"/>
      <c r="BM707" s="25"/>
      <c r="BN707" s="25"/>
      <c r="BO707" s="25"/>
      <c r="BP707" s="25"/>
      <c r="BQ707" s="25"/>
      <c r="BR707" s="25"/>
      <c r="BS707" s="25"/>
      <c r="BT707" s="25"/>
      <c r="BU707" s="25"/>
      <c r="BV707" s="25"/>
      <c r="BW707" s="25"/>
      <c r="BX707" s="25"/>
      <c r="BY707" s="25"/>
      <c r="BZ707" s="25"/>
      <c r="CA707" s="25"/>
      <c r="CB707" s="25"/>
      <c r="CC707" s="25"/>
      <c r="CD707" s="25"/>
      <c r="CE707" s="25"/>
      <c r="CF707" s="25"/>
      <c r="CG707" s="25"/>
      <c r="CH707" s="25"/>
      <c r="CI707" s="25"/>
      <c r="CJ707" s="25"/>
      <c r="CK707" s="25"/>
      <c r="CL707" s="25"/>
      <c r="CM707" s="25"/>
      <c r="CN707" s="25"/>
      <c r="CO707" s="25"/>
      <c r="CP707" s="25"/>
      <c r="CQ707" s="25"/>
      <c r="CR707" s="25"/>
      <c r="CS707" s="25"/>
      <c r="CT707" s="25"/>
      <c r="CU707" s="25"/>
      <c r="CV707" s="25"/>
      <c r="CW707" s="25"/>
      <c r="CX707" s="25"/>
      <c r="CY707" s="25"/>
      <c r="EW707" s="25"/>
      <c r="EX707" s="25"/>
      <c r="EY707" s="25"/>
      <c r="EZ707" s="25"/>
      <c r="FA707" s="25"/>
      <c r="FB707" s="25"/>
      <c r="FC707" s="25"/>
      <c r="FD707" s="25"/>
      <c r="FE707" s="25"/>
      <c r="FF707" s="25"/>
      <c r="FG707" s="25"/>
      <c r="FH707" s="25"/>
      <c r="FI707" s="25"/>
      <c r="FJ707" s="25"/>
      <c r="FK707" s="25"/>
      <c r="FL707" s="25"/>
      <c r="FM707" s="25"/>
      <c r="FN707" s="25"/>
      <c r="FO707" s="25"/>
      <c r="FP707" s="25"/>
      <c r="FQ707" s="25"/>
      <c r="FR707" s="25"/>
      <c r="FS707" s="25"/>
      <c r="FT707" s="25"/>
      <c r="FU707" s="25"/>
      <c r="FV707" s="25"/>
      <c r="FW707" s="25"/>
      <c r="FX707" s="25"/>
      <c r="FY707" s="25"/>
      <c r="FZ707" s="25"/>
      <c r="GA707" s="25"/>
      <c r="GB707" s="25"/>
      <c r="GC707" s="25"/>
      <c r="GD707" s="25"/>
      <c r="GE707" s="25"/>
      <c r="GF707" s="25"/>
      <c r="GG707" s="25"/>
      <c r="GH707" s="25"/>
      <c r="GI707" s="25"/>
      <c r="GJ707" s="25"/>
      <c r="GK707" s="25"/>
      <c r="GL707" s="25"/>
      <c r="GM707" s="25"/>
      <c r="GN707" s="25"/>
      <c r="GO707" s="25"/>
      <c r="GP707" s="25"/>
      <c r="GQ707" s="25"/>
      <c r="GR707" s="25"/>
      <c r="GS707" s="25"/>
    </row>
    <row r="708">
      <c r="BD708" s="25"/>
      <c r="BE708" s="25"/>
      <c r="BF708" s="25"/>
      <c r="BG708" s="25"/>
      <c r="BH708" s="25"/>
      <c r="BI708" s="25"/>
      <c r="BJ708" s="25"/>
      <c r="BK708" s="25"/>
      <c r="BL708" s="25"/>
      <c r="BM708" s="25"/>
      <c r="BN708" s="25"/>
      <c r="BO708" s="25"/>
      <c r="BP708" s="25"/>
      <c r="BQ708" s="25"/>
      <c r="BR708" s="25"/>
      <c r="BS708" s="25"/>
      <c r="BT708" s="25"/>
      <c r="BU708" s="25"/>
      <c r="BV708" s="25"/>
      <c r="BW708" s="25"/>
      <c r="BX708" s="25"/>
      <c r="BY708" s="25"/>
      <c r="BZ708" s="25"/>
      <c r="CA708" s="25"/>
      <c r="CB708" s="25"/>
      <c r="CC708" s="25"/>
      <c r="CD708" s="25"/>
      <c r="CE708" s="25"/>
      <c r="CF708" s="25"/>
      <c r="CG708" s="25"/>
      <c r="CH708" s="25"/>
      <c r="CI708" s="25"/>
      <c r="CJ708" s="25"/>
      <c r="CK708" s="25"/>
      <c r="CL708" s="25"/>
      <c r="CM708" s="25"/>
      <c r="CN708" s="25"/>
      <c r="CO708" s="25"/>
      <c r="CP708" s="25"/>
      <c r="CQ708" s="25"/>
      <c r="CR708" s="25"/>
      <c r="CS708" s="25"/>
      <c r="CT708" s="25"/>
      <c r="CU708" s="25"/>
      <c r="CV708" s="25"/>
      <c r="CW708" s="25"/>
      <c r="CX708" s="25"/>
      <c r="CY708" s="25"/>
      <c r="EW708" s="25"/>
      <c r="EX708" s="25"/>
      <c r="EY708" s="25"/>
      <c r="EZ708" s="25"/>
      <c r="FA708" s="25"/>
      <c r="FB708" s="25"/>
      <c r="FC708" s="25"/>
      <c r="FD708" s="25"/>
      <c r="FE708" s="25"/>
      <c r="FF708" s="25"/>
      <c r="FG708" s="25"/>
      <c r="FH708" s="25"/>
      <c r="FI708" s="25"/>
      <c r="FJ708" s="25"/>
      <c r="FK708" s="25"/>
      <c r="FL708" s="25"/>
      <c r="FM708" s="25"/>
      <c r="FN708" s="25"/>
      <c r="FO708" s="25"/>
      <c r="FP708" s="25"/>
      <c r="FQ708" s="25"/>
      <c r="FR708" s="25"/>
      <c r="FS708" s="25"/>
      <c r="FT708" s="25"/>
      <c r="FU708" s="25"/>
      <c r="FV708" s="25"/>
      <c r="FW708" s="25"/>
      <c r="FX708" s="25"/>
      <c r="FY708" s="25"/>
      <c r="FZ708" s="25"/>
      <c r="GA708" s="25"/>
      <c r="GB708" s="25"/>
      <c r="GC708" s="25"/>
      <c r="GD708" s="25"/>
      <c r="GE708" s="25"/>
      <c r="GF708" s="25"/>
      <c r="GG708" s="25"/>
      <c r="GH708" s="25"/>
      <c r="GI708" s="25"/>
      <c r="GJ708" s="25"/>
      <c r="GK708" s="25"/>
      <c r="GL708" s="25"/>
      <c r="GM708" s="25"/>
      <c r="GN708" s="25"/>
      <c r="GO708" s="25"/>
      <c r="GP708" s="25"/>
      <c r="GQ708" s="25"/>
      <c r="GR708" s="25"/>
      <c r="GS708" s="25"/>
    </row>
    <row r="709">
      <c r="BD709" s="25"/>
      <c r="BE709" s="25"/>
      <c r="BF709" s="25"/>
      <c r="BG709" s="25"/>
      <c r="BH709" s="25"/>
      <c r="BI709" s="25"/>
      <c r="BJ709" s="25"/>
      <c r="BK709" s="25"/>
      <c r="BL709" s="25"/>
      <c r="BM709" s="25"/>
      <c r="BN709" s="25"/>
      <c r="BO709" s="25"/>
      <c r="BP709" s="25"/>
      <c r="BQ709" s="25"/>
      <c r="BR709" s="25"/>
      <c r="BS709" s="25"/>
      <c r="BT709" s="25"/>
      <c r="BU709" s="25"/>
      <c r="BV709" s="25"/>
      <c r="BW709" s="25"/>
      <c r="BX709" s="25"/>
      <c r="BY709" s="25"/>
      <c r="BZ709" s="25"/>
      <c r="CA709" s="25"/>
      <c r="CB709" s="25"/>
      <c r="CC709" s="25"/>
      <c r="CD709" s="25"/>
      <c r="CE709" s="25"/>
      <c r="CF709" s="25"/>
      <c r="CG709" s="25"/>
      <c r="CH709" s="25"/>
      <c r="CI709" s="25"/>
      <c r="CJ709" s="25"/>
      <c r="CK709" s="25"/>
      <c r="CL709" s="25"/>
      <c r="CM709" s="25"/>
      <c r="CN709" s="25"/>
      <c r="CO709" s="25"/>
      <c r="CP709" s="25"/>
      <c r="CQ709" s="25"/>
      <c r="CR709" s="25"/>
      <c r="CS709" s="25"/>
      <c r="CT709" s="25"/>
      <c r="CU709" s="25"/>
      <c r="CV709" s="25"/>
      <c r="CW709" s="25"/>
      <c r="CX709" s="25"/>
      <c r="CY709" s="25"/>
      <c r="EW709" s="25"/>
      <c r="EX709" s="25"/>
      <c r="EY709" s="25"/>
      <c r="EZ709" s="25"/>
      <c r="FA709" s="25"/>
      <c r="FB709" s="25"/>
      <c r="FC709" s="25"/>
      <c r="FD709" s="25"/>
      <c r="FE709" s="25"/>
      <c r="FF709" s="25"/>
      <c r="FG709" s="25"/>
      <c r="FH709" s="25"/>
      <c r="FI709" s="25"/>
      <c r="FJ709" s="25"/>
      <c r="FK709" s="25"/>
      <c r="FL709" s="25"/>
      <c r="FM709" s="25"/>
      <c r="FN709" s="25"/>
      <c r="FO709" s="25"/>
      <c r="FP709" s="25"/>
      <c r="FQ709" s="25"/>
      <c r="FR709" s="25"/>
      <c r="FS709" s="25"/>
      <c r="FT709" s="25"/>
      <c r="FU709" s="25"/>
      <c r="FV709" s="25"/>
      <c r="FW709" s="25"/>
      <c r="FX709" s="25"/>
      <c r="FY709" s="25"/>
      <c r="FZ709" s="25"/>
      <c r="GA709" s="25"/>
      <c r="GB709" s="25"/>
      <c r="GC709" s="25"/>
      <c r="GD709" s="25"/>
      <c r="GE709" s="25"/>
      <c r="GF709" s="25"/>
      <c r="GG709" s="25"/>
      <c r="GH709" s="25"/>
      <c r="GI709" s="25"/>
      <c r="GJ709" s="25"/>
      <c r="GK709" s="25"/>
      <c r="GL709" s="25"/>
      <c r="GM709" s="25"/>
      <c r="GN709" s="25"/>
      <c r="GO709" s="25"/>
      <c r="GP709" s="25"/>
      <c r="GQ709" s="25"/>
      <c r="GR709" s="25"/>
      <c r="GS709" s="25"/>
    </row>
    <row r="710">
      <c r="BD710" s="25"/>
      <c r="BE710" s="25"/>
      <c r="BF710" s="25"/>
      <c r="BG710" s="25"/>
      <c r="BH710" s="25"/>
      <c r="BI710" s="25"/>
      <c r="BJ710" s="25"/>
      <c r="BK710" s="25"/>
      <c r="BL710" s="25"/>
      <c r="BM710" s="25"/>
      <c r="BN710" s="25"/>
      <c r="BO710" s="25"/>
      <c r="BP710" s="25"/>
      <c r="BQ710" s="25"/>
      <c r="BR710" s="25"/>
      <c r="BS710" s="25"/>
      <c r="BT710" s="25"/>
      <c r="BU710" s="25"/>
      <c r="BV710" s="25"/>
      <c r="BW710" s="25"/>
      <c r="BX710" s="25"/>
      <c r="BY710" s="25"/>
      <c r="BZ710" s="25"/>
      <c r="CA710" s="25"/>
      <c r="CB710" s="25"/>
      <c r="CC710" s="25"/>
      <c r="CD710" s="25"/>
      <c r="CE710" s="25"/>
      <c r="CF710" s="25"/>
      <c r="CG710" s="25"/>
      <c r="CH710" s="25"/>
      <c r="CI710" s="25"/>
      <c r="CJ710" s="25"/>
      <c r="CK710" s="25"/>
      <c r="CL710" s="25"/>
      <c r="CM710" s="25"/>
      <c r="CN710" s="25"/>
      <c r="CO710" s="25"/>
      <c r="CP710" s="25"/>
      <c r="CQ710" s="25"/>
      <c r="CR710" s="25"/>
      <c r="CS710" s="25"/>
      <c r="CT710" s="25"/>
      <c r="CU710" s="25"/>
      <c r="CV710" s="25"/>
      <c r="CW710" s="25"/>
      <c r="CX710" s="25"/>
      <c r="CY710" s="25"/>
      <c r="EW710" s="25"/>
      <c r="EX710" s="25"/>
      <c r="EY710" s="25"/>
      <c r="EZ710" s="25"/>
      <c r="FA710" s="25"/>
      <c r="FB710" s="25"/>
      <c r="FC710" s="25"/>
      <c r="FD710" s="25"/>
      <c r="FE710" s="25"/>
      <c r="FF710" s="25"/>
      <c r="FG710" s="25"/>
      <c r="FH710" s="25"/>
      <c r="FI710" s="25"/>
      <c r="FJ710" s="25"/>
      <c r="FK710" s="25"/>
      <c r="FL710" s="25"/>
      <c r="FM710" s="25"/>
      <c r="FN710" s="25"/>
      <c r="FO710" s="25"/>
      <c r="FP710" s="25"/>
      <c r="FQ710" s="25"/>
      <c r="FR710" s="25"/>
      <c r="FS710" s="25"/>
      <c r="FT710" s="25"/>
      <c r="FU710" s="25"/>
      <c r="FV710" s="25"/>
      <c r="FW710" s="25"/>
      <c r="FX710" s="25"/>
      <c r="FY710" s="25"/>
      <c r="FZ710" s="25"/>
      <c r="GA710" s="25"/>
      <c r="GB710" s="25"/>
      <c r="GC710" s="25"/>
      <c r="GD710" s="25"/>
      <c r="GE710" s="25"/>
      <c r="GF710" s="25"/>
      <c r="GG710" s="25"/>
      <c r="GH710" s="25"/>
      <c r="GI710" s="25"/>
      <c r="GJ710" s="25"/>
      <c r="GK710" s="25"/>
      <c r="GL710" s="25"/>
      <c r="GM710" s="25"/>
      <c r="GN710" s="25"/>
      <c r="GO710" s="25"/>
      <c r="GP710" s="25"/>
      <c r="GQ710" s="25"/>
      <c r="GR710" s="25"/>
      <c r="GS710" s="25"/>
    </row>
    <row r="711">
      <c r="BD711" s="25"/>
      <c r="BE711" s="25"/>
      <c r="BF711" s="25"/>
      <c r="BG711" s="25"/>
      <c r="BH711" s="25"/>
      <c r="BI711" s="25"/>
      <c r="BJ711" s="25"/>
      <c r="BK711" s="25"/>
      <c r="BL711" s="25"/>
      <c r="BM711" s="25"/>
      <c r="BN711" s="25"/>
      <c r="BO711" s="25"/>
      <c r="BP711" s="25"/>
      <c r="BQ711" s="25"/>
      <c r="BR711" s="25"/>
      <c r="BS711" s="25"/>
      <c r="BT711" s="25"/>
      <c r="BU711" s="25"/>
      <c r="BV711" s="25"/>
      <c r="BW711" s="25"/>
      <c r="BX711" s="25"/>
      <c r="BY711" s="25"/>
      <c r="BZ711" s="25"/>
      <c r="CA711" s="25"/>
      <c r="CB711" s="25"/>
      <c r="CC711" s="25"/>
      <c r="CD711" s="25"/>
      <c r="CE711" s="25"/>
      <c r="CF711" s="25"/>
      <c r="CG711" s="25"/>
      <c r="CH711" s="25"/>
      <c r="CI711" s="25"/>
      <c r="CJ711" s="25"/>
      <c r="CK711" s="25"/>
      <c r="CL711" s="25"/>
      <c r="CM711" s="25"/>
      <c r="CN711" s="25"/>
      <c r="CO711" s="25"/>
      <c r="CP711" s="25"/>
      <c r="CQ711" s="25"/>
      <c r="CR711" s="25"/>
      <c r="CS711" s="25"/>
      <c r="CT711" s="25"/>
      <c r="CU711" s="25"/>
      <c r="CV711" s="25"/>
      <c r="CW711" s="25"/>
      <c r="CX711" s="25"/>
      <c r="CY711" s="25"/>
      <c r="EW711" s="25"/>
      <c r="EX711" s="25"/>
      <c r="EY711" s="25"/>
      <c r="EZ711" s="25"/>
      <c r="FA711" s="25"/>
      <c r="FB711" s="25"/>
      <c r="FC711" s="25"/>
      <c r="FD711" s="25"/>
      <c r="FE711" s="25"/>
      <c r="FF711" s="25"/>
      <c r="FG711" s="25"/>
      <c r="FH711" s="25"/>
      <c r="FI711" s="25"/>
      <c r="FJ711" s="25"/>
      <c r="FK711" s="25"/>
      <c r="FL711" s="25"/>
      <c r="FM711" s="25"/>
      <c r="FN711" s="25"/>
      <c r="FO711" s="25"/>
      <c r="FP711" s="25"/>
      <c r="FQ711" s="25"/>
      <c r="FR711" s="25"/>
      <c r="FS711" s="25"/>
      <c r="FT711" s="25"/>
      <c r="FU711" s="25"/>
      <c r="FV711" s="25"/>
      <c r="FW711" s="25"/>
      <c r="FX711" s="25"/>
      <c r="FY711" s="25"/>
      <c r="FZ711" s="25"/>
      <c r="GA711" s="25"/>
      <c r="GB711" s="25"/>
      <c r="GC711" s="25"/>
      <c r="GD711" s="25"/>
      <c r="GE711" s="25"/>
      <c r="GF711" s="25"/>
      <c r="GG711" s="25"/>
      <c r="GH711" s="25"/>
      <c r="GI711" s="25"/>
      <c r="GJ711" s="25"/>
      <c r="GK711" s="25"/>
      <c r="GL711" s="25"/>
      <c r="GM711" s="25"/>
      <c r="GN711" s="25"/>
      <c r="GO711" s="25"/>
      <c r="GP711" s="25"/>
      <c r="GQ711" s="25"/>
      <c r="GR711" s="25"/>
      <c r="GS711" s="25"/>
    </row>
    <row r="712">
      <c r="BD712" s="25"/>
      <c r="BE712" s="25"/>
      <c r="BF712" s="25"/>
      <c r="BG712" s="25"/>
      <c r="BH712" s="25"/>
      <c r="BI712" s="25"/>
      <c r="BJ712" s="25"/>
      <c r="BK712" s="25"/>
      <c r="BL712" s="25"/>
      <c r="BM712" s="25"/>
      <c r="BN712" s="25"/>
      <c r="BO712" s="25"/>
      <c r="BP712" s="25"/>
      <c r="BQ712" s="25"/>
      <c r="BR712" s="25"/>
      <c r="BS712" s="25"/>
      <c r="BT712" s="25"/>
      <c r="BU712" s="25"/>
      <c r="BV712" s="25"/>
      <c r="BW712" s="25"/>
      <c r="BX712" s="25"/>
      <c r="BY712" s="25"/>
      <c r="BZ712" s="25"/>
      <c r="CA712" s="25"/>
      <c r="CB712" s="25"/>
      <c r="CC712" s="25"/>
      <c r="CD712" s="25"/>
      <c r="CE712" s="25"/>
      <c r="CF712" s="25"/>
      <c r="CG712" s="25"/>
      <c r="CH712" s="25"/>
      <c r="CI712" s="25"/>
      <c r="CJ712" s="25"/>
      <c r="CK712" s="25"/>
      <c r="CL712" s="25"/>
      <c r="CM712" s="25"/>
      <c r="CN712" s="25"/>
      <c r="CO712" s="25"/>
      <c r="CP712" s="25"/>
      <c r="CQ712" s="25"/>
      <c r="CR712" s="25"/>
      <c r="CS712" s="25"/>
      <c r="CT712" s="25"/>
      <c r="CU712" s="25"/>
      <c r="CV712" s="25"/>
      <c r="CW712" s="25"/>
      <c r="CX712" s="25"/>
      <c r="CY712" s="25"/>
      <c r="EW712" s="25"/>
      <c r="EX712" s="25"/>
      <c r="EY712" s="25"/>
      <c r="EZ712" s="25"/>
      <c r="FA712" s="25"/>
      <c r="FB712" s="25"/>
      <c r="FC712" s="25"/>
      <c r="FD712" s="25"/>
      <c r="FE712" s="25"/>
      <c r="FF712" s="25"/>
      <c r="FG712" s="25"/>
      <c r="FH712" s="25"/>
      <c r="FI712" s="25"/>
      <c r="FJ712" s="25"/>
      <c r="FK712" s="25"/>
      <c r="FL712" s="25"/>
      <c r="FM712" s="25"/>
      <c r="FN712" s="25"/>
      <c r="FO712" s="25"/>
      <c r="FP712" s="25"/>
      <c r="FQ712" s="25"/>
      <c r="FR712" s="25"/>
      <c r="FS712" s="25"/>
      <c r="FT712" s="25"/>
      <c r="FU712" s="25"/>
      <c r="FV712" s="25"/>
      <c r="FW712" s="25"/>
      <c r="FX712" s="25"/>
      <c r="FY712" s="25"/>
      <c r="FZ712" s="25"/>
      <c r="GA712" s="25"/>
      <c r="GB712" s="25"/>
      <c r="GC712" s="25"/>
      <c r="GD712" s="25"/>
      <c r="GE712" s="25"/>
      <c r="GF712" s="25"/>
      <c r="GG712" s="25"/>
      <c r="GH712" s="25"/>
      <c r="GI712" s="25"/>
      <c r="GJ712" s="25"/>
      <c r="GK712" s="25"/>
      <c r="GL712" s="25"/>
      <c r="GM712" s="25"/>
      <c r="GN712" s="25"/>
      <c r="GO712" s="25"/>
      <c r="GP712" s="25"/>
      <c r="GQ712" s="25"/>
      <c r="GR712" s="25"/>
      <c r="GS712" s="25"/>
    </row>
    <row r="713">
      <c r="BD713" s="25"/>
      <c r="BE713" s="25"/>
      <c r="BF713" s="25"/>
      <c r="BG713" s="25"/>
      <c r="BH713" s="25"/>
      <c r="BI713" s="25"/>
      <c r="BJ713" s="25"/>
      <c r="BK713" s="25"/>
      <c r="BL713" s="25"/>
      <c r="BM713" s="25"/>
      <c r="BN713" s="25"/>
      <c r="BO713" s="25"/>
      <c r="BP713" s="25"/>
      <c r="BQ713" s="25"/>
      <c r="BR713" s="25"/>
      <c r="BS713" s="25"/>
      <c r="BT713" s="25"/>
      <c r="BU713" s="25"/>
      <c r="BV713" s="25"/>
      <c r="BW713" s="25"/>
      <c r="BX713" s="25"/>
      <c r="BY713" s="25"/>
      <c r="BZ713" s="25"/>
      <c r="CA713" s="25"/>
      <c r="CB713" s="25"/>
      <c r="CC713" s="25"/>
      <c r="CD713" s="25"/>
      <c r="CE713" s="25"/>
      <c r="CF713" s="25"/>
      <c r="CG713" s="25"/>
      <c r="CH713" s="25"/>
      <c r="CI713" s="25"/>
      <c r="CJ713" s="25"/>
      <c r="CK713" s="25"/>
      <c r="CL713" s="25"/>
      <c r="CM713" s="25"/>
      <c r="CN713" s="25"/>
      <c r="CO713" s="25"/>
      <c r="CP713" s="25"/>
      <c r="CQ713" s="25"/>
      <c r="CR713" s="25"/>
      <c r="CS713" s="25"/>
      <c r="CT713" s="25"/>
      <c r="CU713" s="25"/>
      <c r="CV713" s="25"/>
      <c r="CW713" s="25"/>
      <c r="CX713" s="25"/>
      <c r="CY713" s="25"/>
      <c r="EW713" s="25"/>
      <c r="EX713" s="25"/>
      <c r="EY713" s="25"/>
      <c r="EZ713" s="25"/>
      <c r="FA713" s="25"/>
      <c r="FB713" s="25"/>
      <c r="FC713" s="25"/>
      <c r="FD713" s="25"/>
      <c r="FE713" s="25"/>
      <c r="FF713" s="25"/>
      <c r="FG713" s="25"/>
      <c r="FH713" s="25"/>
      <c r="FI713" s="25"/>
      <c r="FJ713" s="25"/>
      <c r="FK713" s="25"/>
      <c r="FL713" s="25"/>
      <c r="FM713" s="25"/>
      <c r="FN713" s="25"/>
      <c r="FO713" s="25"/>
      <c r="FP713" s="25"/>
      <c r="FQ713" s="25"/>
      <c r="FR713" s="25"/>
      <c r="FS713" s="25"/>
      <c r="FT713" s="25"/>
      <c r="FU713" s="25"/>
      <c r="FV713" s="25"/>
      <c r="FW713" s="25"/>
      <c r="FX713" s="25"/>
      <c r="FY713" s="25"/>
      <c r="FZ713" s="25"/>
      <c r="GA713" s="25"/>
      <c r="GB713" s="25"/>
      <c r="GC713" s="25"/>
      <c r="GD713" s="25"/>
      <c r="GE713" s="25"/>
      <c r="GF713" s="25"/>
      <c r="GG713" s="25"/>
      <c r="GH713" s="25"/>
      <c r="GI713" s="25"/>
      <c r="GJ713" s="25"/>
      <c r="GK713" s="25"/>
      <c r="GL713" s="25"/>
      <c r="GM713" s="25"/>
      <c r="GN713" s="25"/>
      <c r="GO713" s="25"/>
      <c r="GP713" s="25"/>
      <c r="GQ713" s="25"/>
      <c r="GR713" s="25"/>
      <c r="GS713" s="25"/>
    </row>
    <row r="714">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EW714" s="25"/>
      <c r="EX714" s="25"/>
      <c r="EY714" s="25"/>
      <c r="EZ714" s="25"/>
      <c r="FA714" s="25"/>
      <c r="FB714" s="25"/>
      <c r="FC714" s="25"/>
      <c r="FD714" s="25"/>
      <c r="FE714" s="25"/>
      <c r="FF714" s="25"/>
      <c r="FG714" s="25"/>
      <c r="FH714" s="25"/>
      <c r="FI714" s="25"/>
      <c r="FJ714" s="25"/>
      <c r="FK714" s="25"/>
      <c r="FL714" s="25"/>
      <c r="FM714" s="25"/>
      <c r="FN714" s="25"/>
      <c r="FO714" s="25"/>
      <c r="FP714" s="25"/>
      <c r="FQ714" s="25"/>
      <c r="FR714" s="25"/>
      <c r="FS714" s="25"/>
      <c r="FT714" s="25"/>
      <c r="FU714" s="25"/>
      <c r="FV714" s="25"/>
      <c r="FW714" s="25"/>
      <c r="FX714" s="25"/>
      <c r="FY714" s="25"/>
      <c r="FZ714" s="25"/>
      <c r="GA714" s="25"/>
      <c r="GB714" s="25"/>
      <c r="GC714" s="25"/>
      <c r="GD714" s="25"/>
      <c r="GE714" s="25"/>
      <c r="GF714" s="25"/>
      <c r="GG714" s="25"/>
      <c r="GH714" s="25"/>
      <c r="GI714" s="25"/>
      <c r="GJ714" s="25"/>
      <c r="GK714" s="25"/>
      <c r="GL714" s="25"/>
      <c r="GM714" s="25"/>
      <c r="GN714" s="25"/>
      <c r="GO714" s="25"/>
      <c r="GP714" s="25"/>
      <c r="GQ714" s="25"/>
      <c r="GR714" s="25"/>
      <c r="GS714" s="25"/>
    </row>
    <row r="715">
      <c r="BD715" s="25"/>
      <c r="BE715" s="25"/>
      <c r="BF715" s="25"/>
      <c r="BG715" s="25"/>
      <c r="BH715" s="25"/>
      <c r="BI715" s="25"/>
      <c r="BJ715" s="25"/>
      <c r="BK715" s="25"/>
      <c r="BL715" s="25"/>
      <c r="BM715" s="25"/>
      <c r="BN715" s="25"/>
      <c r="BO715" s="25"/>
      <c r="BP715" s="25"/>
      <c r="BQ715" s="25"/>
      <c r="BR715" s="25"/>
      <c r="BS715" s="25"/>
      <c r="BT715" s="25"/>
      <c r="BU715" s="25"/>
      <c r="BV715" s="25"/>
      <c r="BW715" s="25"/>
      <c r="BX715" s="25"/>
      <c r="BY715" s="25"/>
      <c r="BZ715" s="25"/>
      <c r="CA715" s="25"/>
      <c r="CB715" s="25"/>
      <c r="CC715" s="25"/>
      <c r="CD715" s="25"/>
      <c r="CE715" s="25"/>
      <c r="CF715" s="25"/>
      <c r="CG715" s="25"/>
      <c r="CH715" s="25"/>
      <c r="CI715" s="25"/>
      <c r="CJ715" s="25"/>
      <c r="CK715" s="25"/>
      <c r="CL715" s="25"/>
      <c r="CM715" s="25"/>
      <c r="CN715" s="25"/>
      <c r="CO715" s="25"/>
      <c r="CP715" s="25"/>
      <c r="CQ715" s="25"/>
      <c r="CR715" s="25"/>
      <c r="CS715" s="25"/>
      <c r="CT715" s="25"/>
      <c r="CU715" s="25"/>
      <c r="CV715" s="25"/>
      <c r="CW715" s="25"/>
      <c r="CX715" s="25"/>
      <c r="CY715" s="25"/>
      <c r="EW715" s="25"/>
      <c r="EX715" s="25"/>
      <c r="EY715" s="25"/>
      <c r="EZ715" s="25"/>
      <c r="FA715" s="25"/>
      <c r="FB715" s="25"/>
      <c r="FC715" s="25"/>
      <c r="FD715" s="25"/>
      <c r="FE715" s="25"/>
      <c r="FF715" s="25"/>
      <c r="FG715" s="25"/>
      <c r="FH715" s="25"/>
      <c r="FI715" s="25"/>
      <c r="FJ715" s="25"/>
      <c r="FK715" s="25"/>
      <c r="FL715" s="25"/>
      <c r="FM715" s="25"/>
      <c r="FN715" s="25"/>
      <c r="FO715" s="25"/>
      <c r="FP715" s="25"/>
      <c r="FQ715" s="25"/>
      <c r="FR715" s="25"/>
      <c r="FS715" s="25"/>
      <c r="FT715" s="25"/>
      <c r="FU715" s="25"/>
      <c r="FV715" s="25"/>
      <c r="FW715" s="25"/>
      <c r="FX715" s="25"/>
      <c r="FY715" s="25"/>
      <c r="FZ715" s="25"/>
      <c r="GA715" s="25"/>
      <c r="GB715" s="25"/>
      <c r="GC715" s="25"/>
      <c r="GD715" s="25"/>
      <c r="GE715" s="25"/>
      <c r="GF715" s="25"/>
      <c r="GG715" s="25"/>
      <c r="GH715" s="25"/>
      <c r="GI715" s="25"/>
      <c r="GJ715" s="25"/>
      <c r="GK715" s="25"/>
      <c r="GL715" s="25"/>
      <c r="GM715" s="25"/>
      <c r="GN715" s="25"/>
      <c r="GO715" s="25"/>
      <c r="GP715" s="25"/>
      <c r="GQ715" s="25"/>
      <c r="GR715" s="25"/>
      <c r="GS715" s="25"/>
    </row>
    <row r="716">
      <c r="BD716" s="25"/>
      <c r="BE716" s="25"/>
      <c r="BF716" s="25"/>
      <c r="BG716" s="25"/>
      <c r="BH716" s="25"/>
      <c r="BI716" s="25"/>
      <c r="BJ716" s="25"/>
      <c r="BK716" s="25"/>
      <c r="BL716" s="25"/>
      <c r="BM716" s="25"/>
      <c r="BN716" s="25"/>
      <c r="BO716" s="25"/>
      <c r="BP716" s="25"/>
      <c r="BQ716" s="25"/>
      <c r="BR716" s="25"/>
      <c r="BS716" s="25"/>
      <c r="BT716" s="25"/>
      <c r="BU716" s="25"/>
      <c r="BV716" s="25"/>
      <c r="BW716" s="25"/>
      <c r="BX716" s="25"/>
      <c r="BY716" s="25"/>
      <c r="BZ716" s="25"/>
      <c r="CA716" s="25"/>
      <c r="CB716" s="25"/>
      <c r="CC716" s="25"/>
      <c r="CD716" s="25"/>
      <c r="CE716" s="25"/>
      <c r="CF716" s="25"/>
      <c r="CG716" s="25"/>
      <c r="CH716" s="25"/>
      <c r="CI716" s="25"/>
      <c r="CJ716" s="25"/>
      <c r="CK716" s="25"/>
      <c r="CL716" s="25"/>
      <c r="CM716" s="25"/>
      <c r="CN716" s="25"/>
      <c r="CO716" s="25"/>
      <c r="CP716" s="25"/>
      <c r="CQ716" s="25"/>
      <c r="CR716" s="25"/>
      <c r="CS716" s="25"/>
      <c r="CT716" s="25"/>
      <c r="CU716" s="25"/>
      <c r="CV716" s="25"/>
      <c r="CW716" s="25"/>
      <c r="CX716" s="25"/>
      <c r="CY716" s="25"/>
      <c r="EW716" s="25"/>
      <c r="EX716" s="25"/>
      <c r="EY716" s="25"/>
      <c r="EZ716" s="25"/>
      <c r="FA716" s="25"/>
      <c r="FB716" s="25"/>
      <c r="FC716" s="25"/>
      <c r="FD716" s="25"/>
      <c r="FE716" s="25"/>
      <c r="FF716" s="25"/>
      <c r="FG716" s="25"/>
      <c r="FH716" s="25"/>
      <c r="FI716" s="25"/>
      <c r="FJ716" s="25"/>
      <c r="FK716" s="25"/>
      <c r="FL716" s="25"/>
      <c r="FM716" s="25"/>
      <c r="FN716" s="25"/>
      <c r="FO716" s="25"/>
      <c r="FP716" s="25"/>
      <c r="FQ716" s="25"/>
      <c r="FR716" s="25"/>
      <c r="FS716" s="25"/>
      <c r="FT716" s="25"/>
      <c r="FU716" s="25"/>
      <c r="FV716" s="25"/>
      <c r="FW716" s="25"/>
      <c r="FX716" s="25"/>
      <c r="FY716" s="25"/>
      <c r="FZ716" s="25"/>
      <c r="GA716" s="25"/>
      <c r="GB716" s="25"/>
      <c r="GC716" s="25"/>
      <c r="GD716" s="25"/>
      <c r="GE716" s="25"/>
      <c r="GF716" s="25"/>
      <c r="GG716" s="25"/>
      <c r="GH716" s="25"/>
      <c r="GI716" s="25"/>
      <c r="GJ716" s="25"/>
      <c r="GK716" s="25"/>
      <c r="GL716" s="25"/>
      <c r="GM716" s="25"/>
      <c r="GN716" s="25"/>
      <c r="GO716" s="25"/>
      <c r="GP716" s="25"/>
      <c r="GQ716" s="25"/>
      <c r="GR716" s="25"/>
      <c r="GS716" s="25"/>
    </row>
    <row r="717">
      <c r="BD717" s="25"/>
      <c r="BE717" s="25"/>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5"/>
      <c r="CC717" s="25"/>
      <c r="CD717" s="25"/>
      <c r="CE717" s="25"/>
      <c r="CF717" s="25"/>
      <c r="CG717" s="25"/>
      <c r="CH717" s="25"/>
      <c r="CI717" s="25"/>
      <c r="CJ717" s="25"/>
      <c r="CK717" s="25"/>
      <c r="CL717" s="25"/>
      <c r="CM717" s="25"/>
      <c r="CN717" s="25"/>
      <c r="CO717" s="25"/>
      <c r="CP717" s="25"/>
      <c r="CQ717" s="25"/>
      <c r="CR717" s="25"/>
      <c r="CS717" s="25"/>
      <c r="CT717" s="25"/>
      <c r="CU717" s="25"/>
      <c r="CV717" s="25"/>
      <c r="CW717" s="25"/>
      <c r="CX717" s="25"/>
      <c r="CY717" s="25"/>
      <c r="EW717" s="25"/>
      <c r="EX717" s="25"/>
      <c r="EY717" s="25"/>
      <c r="EZ717" s="25"/>
      <c r="FA717" s="25"/>
      <c r="FB717" s="25"/>
      <c r="FC717" s="25"/>
      <c r="FD717" s="25"/>
      <c r="FE717" s="25"/>
      <c r="FF717" s="25"/>
      <c r="FG717" s="25"/>
      <c r="FH717" s="25"/>
      <c r="FI717" s="25"/>
      <c r="FJ717" s="25"/>
      <c r="FK717" s="25"/>
      <c r="FL717" s="25"/>
      <c r="FM717" s="25"/>
      <c r="FN717" s="25"/>
      <c r="FO717" s="25"/>
      <c r="FP717" s="25"/>
      <c r="FQ717" s="25"/>
      <c r="FR717" s="25"/>
      <c r="FS717" s="25"/>
      <c r="FT717" s="25"/>
      <c r="FU717" s="25"/>
      <c r="FV717" s="25"/>
      <c r="FW717" s="25"/>
      <c r="FX717" s="25"/>
      <c r="FY717" s="25"/>
      <c r="FZ717" s="25"/>
      <c r="GA717" s="25"/>
      <c r="GB717" s="25"/>
      <c r="GC717" s="25"/>
      <c r="GD717" s="25"/>
      <c r="GE717" s="25"/>
      <c r="GF717" s="25"/>
      <c r="GG717" s="25"/>
      <c r="GH717" s="25"/>
      <c r="GI717" s="25"/>
      <c r="GJ717" s="25"/>
      <c r="GK717" s="25"/>
      <c r="GL717" s="25"/>
      <c r="GM717" s="25"/>
      <c r="GN717" s="25"/>
      <c r="GO717" s="25"/>
      <c r="GP717" s="25"/>
      <c r="GQ717" s="25"/>
      <c r="GR717" s="25"/>
      <c r="GS717" s="25"/>
    </row>
    <row r="718">
      <c r="BD718" s="25"/>
      <c r="BE718" s="25"/>
      <c r="BF718" s="25"/>
      <c r="BG718" s="25"/>
      <c r="BH718" s="25"/>
      <c r="BI718" s="25"/>
      <c r="BJ718" s="25"/>
      <c r="BK718" s="25"/>
      <c r="BL718" s="25"/>
      <c r="BM718" s="25"/>
      <c r="BN718" s="25"/>
      <c r="BO718" s="25"/>
      <c r="BP718" s="25"/>
      <c r="BQ718" s="25"/>
      <c r="BR718" s="25"/>
      <c r="BS718" s="25"/>
      <c r="BT718" s="25"/>
      <c r="BU718" s="25"/>
      <c r="BV718" s="25"/>
      <c r="BW718" s="25"/>
      <c r="BX718" s="25"/>
      <c r="BY718" s="25"/>
      <c r="BZ718" s="25"/>
      <c r="CA718" s="25"/>
      <c r="CB718" s="25"/>
      <c r="CC718" s="25"/>
      <c r="CD718" s="25"/>
      <c r="CE718" s="25"/>
      <c r="CF718" s="25"/>
      <c r="CG718" s="25"/>
      <c r="CH718" s="25"/>
      <c r="CI718" s="25"/>
      <c r="CJ718" s="25"/>
      <c r="CK718" s="25"/>
      <c r="CL718" s="25"/>
      <c r="CM718" s="25"/>
      <c r="CN718" s="25"/>
      <c r="CO718" s="25"/>
      <c r="CP718" s="25"/>
      <c r="CQ718" s="25"/>
      <c r="CR718" s="25"/>
      <c r="CS718" s="25"/>
      <c r="CT718" s="25"/>
      <c r="CU718" s="25"/>
      <c r="CV718" s="25"/>
      <c r="CW718" s="25"/>
      <c r="CX718" s="25"/>
      <c r="CY718" s="25"/>
      <c r="EW718" s="25"/>
      <c r="EX718" s="25"/>
      <c r="EY718" s="25"/>
      <c r="EZ718" s="25"/>
      <c r="FA718" s="25"/>
      <c r="FB718" s="25"/>
      <c r="FC718" s="25"/>
      <c r="FD718" s="25"/>
      <c r="FE718" s="25"/>
      <c r="FF718" s="25"/>
      <c r="FG718" s="25"/>
      <c r="FH718" s="25"/>
      <c r="FI718" s="25"/>
      <c r="FJ718" s="25"/>
      <c r="FK718" s="25"/>
      <c r="FL718" s="25"/>
      <c r="FM718" s="25"/>
      <c r="FN718" s="25"/>
      <c r="FO718" s="25"/>
      <c r="FP718" s="25"/>
      <c r="FQ718" s="25"/>
      <c r="FR718" s="25"/>
      <c r="FS718" s="25"/>
      <c r="FT718" s="25"/>
      <c r="FU718" s="25"/>
      <c r="FV718" s="25"/>
      <c r="FW718" s="25"/>
      <c r="FX718" s="25"/>
      <c r="FY718" s="25"/>
      <c r="FZ718" s="25"/>
      <c r="GA718" s="25"/>
      <c r="GB718" s="25"/>
      <c r="GC718" s="25"/>
      <c r="GD718" s="25"/>
      <c r="GE718" s="25"/>
      <c r="GF718" s="25"/>
      <c r="GG718" s="25"/>
      <c r="GH718" s="25"/>
      <c r="GI718" s="25"/>
      <c r="GJ718" s="25"/>
      <c r="GK718" s="25"/>
      <c r="GL718" s="25"/>
      <c r="GM718" s="25"/>
      <c r="GN718" s="25"/>
      <c r="GO718" s="25"/>
      <c r="GP718" s="25"/>
      <c r="GQ718" s="25"/>
      <c r="GR718" s="25"/>
      <c r="GS718" s="25"/>
    </row>
    <row r="719">
      <c r="BD719" s="25"/>
      <c r="BE719" s="25"/>
      <c r="BF719" s="25"/>
      <c r="BG719" s="25"/>
      <c r="BH719" s="25"/>
      <c r="BI719" s="25"/>
      <c r="BJ719" s="25"/>
      <c r="BK719" s="25"/>
      <c r="BL719" s="25"/>
      <c r="BM719" s="25"/>
      <c r="BN719" s="25"/>
      <c r="BO719" s="25"/>
      <c r="BP719" s="25"/>
      <c r="BQ719" s="25"/>
      <c r="BR719" s="25"/>
      <c r="BS719" s="25"/>
      <c r="BT719" s="25"/>
      <c r="BU719" s="25"/>
      <c r="BV719" s="25"/>
      <c r="BW719" s="25"/>
      <c r="BX719" s="25"/>
      <c r="BY719" s="25"/>
      <c r="BZ719" s="25"/>
      <c r="CA719" s="25"/>
      <c r="CB719" s="25"/>
      <c r="CC719" s="25"/>
      <c r="CD719" s="25"/>
      <c r="CE719" s="25"/>
      <c r="CF719" s="25"/>
      <c r="CG719" s="25"/>
      <c r="CH719" s="25"/>
      <c r="CI719" s="25"/>
      <c r="CJ719" s="25"/>
      <c r="CK719" s="25"/>
      <c r="CL719" s="25"/>
      <c r="CM719" s="25"/>
      <c r="CN719" s="25"/>
      <c r="CO719" s="25"/>
      <c r="CP719" s="25"/>
      <c r="CQ719" s="25"/>
      <c r="CR719" s="25"/>
      <c r="CS719" s="25"/>
      <c r="CT719" s="25"/>
      <c r="CU719" s="25"/>
      <c r="CV719" s="25"/>
      <c r="CW719" s="25"/>
      <c r="CX719" s="25"/>
      <c r="CY719" s="25"/>
      <c r="EW719" s="25"/>
      <c r="EX719" s="25"/>
      <c r="EY719" s="25"/>
      <c r="EZ719" s="25"/>
      <c r="FA719" s="25"/>
      <c r="FB719" s="25"/>
      <c r="FC719" s="25"/>
      <c r="FD719" s="25"/>
      <c r="FE719" s="25"/>
      <c r="FF719" s="25"/>
      <c r="FG719" s="25"/>
      <c r="FH719" s="25"/>
      <c r="FI719" s="25"/>
      <c r="FJ719" s="25"/>
      <c r="FK719" s="25"/>
      <c r="FL719" s="25"/>
      <c r="FM719" s="25"/>
      <c r="FN719" s="25"/>
      <c r="FO719" s="25"/>
      <c r="FP719" s="25"/>
      <c r="FQ719" s="25"/>
      <c r="FR719" s="25"/>
      <c r="FS719" s="25"/>
      <c r="FT719" s="25"/>
      <c r="FU719" s="25"/>
      <c r="FV719" s="25"/>
      <c r="FW719" s="25"/>
      <c r="FX719" s="25"/>
      <c r="FY719" s="25"/>
      <c r="FZ719" s="25"/>
      <c r="GA719" s="25"/>
      <c r="GB719" s="25"/>
      <c r="GC719" s="25"/>
      <c r="GD719" s="25"/>
      <c r="GE719" s="25"/>
      <c r="GF719" s="25"/>
      <c r="GG719" s="25"/>
      <c r="GH719" s="25"/>
      <c r="GI719" s="25"/>
      <c r="GJ719" s="25"/>
      <c r="GK719" s="25"/>
      <c r="GL719" s="25"/>
      <c r="GM719" s="25"/>
      <c r="GN719" s="25"/>
      <c r="GO719" s="25"/>
      <c r="GP719" s="25"/>
      <c r="GQ719" s="25"/>
      <c r="GR719" s="25"/>
      <c r="GS719" s="25"/>
    </row>
    <row r="720">
      <c r="BD720" s="25"/>
      <c r="BE720" s="25"/>
      <c r="BF720" s="25"/>
      <c r="BG720" s="25"/>
      <c r="BH720" s="25"/>
      <c r="BI720" s="25"/>
      <c r="BJ720" s="25"/>
      <c r="BK720" s="25"/>
      <c r="BL720" s="25"/>
      <c r="BM720" s="25"/>
      <c r="BN720" s="25"/>
      <c r="BO720" s="25"/>
      <c r="BP720" s="25"/>
      <c r="BQ720" s="25"/>
      <c r="BR720" s="25"/>
      <c r="BS720" s="25"/>
      <c r="BT720" s="25"/>
      <c r="BU720" s="25"/>
      <c r="BV720" s="25"/>
      <c r="BW720" s="25"/>
      <c r="BX720" s="25"/>
      <c r="BY720" s="25"/>
      <c r="BZ720" s="25"/>
      <c r="CA720" s="25"/>
      <c r="CB720" s="25"/>
      <c r="CC720" s="25"/>
      <c r="CD720" s="25"/>
      <c r="CE720" s="25"/>
      <c r="CF720" s="25"/>
      <c r="CG720" s="25"/>
      <c r="CH720" s="25"/>
      <c r="CI720" s="25"/>
      <c r="CJ720" s="25"/>
      <c r="CK720" s="25"/>
      <c r="CL720" s="25"/>
      <c r="CM720" s="25"/>
      <c r="CN720" s="25"/>
      <c r="CO720" s="25"/>
      <c r="CP720" s="25"/>
      <c r="CQ720" s="25"/>
      <c r="CR720" s="25"/>
      <c r="CS720" s="25"/>
      <c r="CT720" s="25"/>
      <c r="CU720" s="25"/>
      <c r="CV720" s="25"/>
      <c r="CW720" s="25"/>
      <c r="CX720" s="25"/>
      <c r="CY720" s="25"/>
      <c r="EW720" s="25"/>
      <c r="EX720" s="25"/>
      <c r="EY720" s="25"/>
      <c r="EZ720" s="25"/>
      <c r="FA720" s="25"/>
      <c r="FB720" s="25"/>
      <c r="FC720" s="25"/>
      <c r="FD720" s="25"/>
      <c r="FE720" s="25"/>
      <c r="FF720" s="25"/>
      <c r="FG720" s="25"/>
      <c r="FH720" s="25"/>
      <c r="FI720" s="25"/>
      <c r="FJ720" s="25"/>
      <c r="FK720" s="25"/>
      <c r="FL720" s="25"/>
      <c r="FM720" s="25"/>
      <c r="FN720" s="25"/>
      <c r="FO720" s="25"/>
      <c r="FP720" s="25"/>
      <c r="FQ720" s="25"/>
      <c r="FR720" s="25"/>
      <c r="FS720" s="25"/>
      <c r="FT720" s="25"/>
      <c r="FU720" s="25"/>
      <c r="FV720" s="25"/>
      <c r="FW720" s="25"/>
      <c r="FX720" s="25"/>
      <c r="FY720" s="25"/>
      <c r="FZ720" s="25"/>
      <c r="GA720" s="25"/>
      <c r="GB720" s="25"/>
      <c r="GC720" s="25"/>
      <c r="GD720" s="25"/>
      <c r="GE720" s="25"/>
      <c r="GF720" s="25"/>
      <c r="GG720" s="25"/>
      <c r="GH720" s="25"/>
      <c r="GI720" s="25"/>
      <c r="GJ720" s="25"/>
      <c r="GK720" s="25"/>
      <c r="GL720" s="25"/>
      <c r="GM720" s="25"/>
      <c r="GN720" s="25"/>
      <c r="GO720" s="25"/>
      <c r="GP720" s="25"/>
      <c r="GQ720" s="25"/>
      <c r="GR720" s="25"/>
      <c r="GS720" s="25"/>
    </row>
    <row r="721">
      <c r="BD721" s="25"/>
      <c r="BE721" s="25"/>
      <c r="BF721" s="25"/>
      <c r="BG721" s="25"/>
      <c r="BH721" s="25"/>
      <c r="BI721" s="25"/>
      <c r="BJ721" s="25"/>
      <c r="BK721" s="25"/>
      <c r="BL721" s="25"/>
      <c r="BM721" s="25"/>
      <c r="BN721" s="25"/>
      <c r="BO721" s="25"/>
      <c r="BP721" s="25"/>
      <c r="BQ721" s="25"/>
      <c r="BR721" s="25"/>
      <c r="BS721" s="25"/>
      <c r="BT721" s="25"/>
      <c r="BU721" s="25"/>
      <c r="BV721" s="25"/>
      <c r="BW721" s="25"/>
      <c r="BX721" s="25"/>
      <c r="BY721" s="25"/>
      <c r="BZ721" s="25"/>
      <c r="CA721" s="25"/>
      <c r="CB721" s="25"/>
      <c r="CC721" s="25"/>
      <c r="CD721" s="25"/>
      <c r="CE721" s="25"/>
      <c r="CF721" s="25"/>
      <c r="CG721" s="25"/>
      <c r="CH721" s="25"/>
      <c r="CI721" s="25"/>
      <c r="CJ721" s="25"/>
      <c r="CK721" s="25"/>
      <c r="CL721" s="25"/>
      <c r="CM721" s="25"/>
      <c r="CN721" s="25"/>
      <c r="CO721" s="25"/>
      <c r="CP721" s="25"/>
      <c r="CQ721" s="25"/>
      <c r="CR721" s="25"/>
      <c r="CS721" s="25"/>
      <c r="CT721" s="25"/>
      <c r="CU721" s="25"/>
      <c r="CV721" s="25"/>
      <c r="CW721" s="25"/>
      <c r="CX721" s="25"/>
      <c r="CY721" s="25"/>
      <c r="EW721" s="25"/>
      <c r="EX721" s="25"/>
      <c r="EY721" s="25"/>
      <c r="EZ721" s="25"/>
      <c r="FA721" s="25"/>
      <c r="FB721" s="25"/>
      <c r="FC721" s="25"/>
      <c r="FD721" s="25"/>
      <c r="FE721" s="25"/>
      <c r="FF721" s="25"/>
      <c r="FG721" s="25"/>
      <c r="FH721" s="25"/>
      <c r="FI721" s="25"/>
      <c r="FJ721" s="25"/>
      <c r="FK721" s="25"/>
      <c r="FL721" s="25"/>
      <c r="FM721" s="25"/>
      <c r="FN721" s="25"/>
      <c r="FO721" s="25"/>
      <c r="FP721" s="25"/>
      <c r="FQ721" s="25"/>
      <c r="FR721" s="25"/>
      <c r="FS721" s="25"/>
      <c r="FT721" s="25"/>
      <c r="FU721" s="25"/>
      <c r="FV721" s="25"/>
      <c r="FW721" s="25"/>
      <c r="FX721" s="25"/>
      <c r="FY721" s="25"/>
      <c r="FZ721" s="25"/>
      <c r="GA721" s="25"/>
      <c r="GB721" s="25"/>
      <c r="GC721" s="25"/>
      <c r="GD721" s="25"/>
      <c r="GE721" s="25"/>
      <c r="GF721" s="25"/>
      <c r="GG721" s="25"/>
      <c r="GH721" s="25"/>
      <c r="GI721" s="25"/>
      <c r="GJ721" s="25"/>
      <c r="GK721" s="25"/>
      <c r="GL721" s="25"/>
      <c r="GM721" s="25"/>
      <c r="GN721" s="25"/>
      <c r="GO721" s="25"/>
      <c r="GP721" s="25"/>
      <c r="GQ721" s="25"/>
      <c r="GR721" s="25"/>
      <c r="GS721" s="25"/>
    </row>
    <row r="722">
      <c r="BD722" s="25"/>
      <c r="BE722" s="25"/>
      <c r="BF722" s="25"/>
      <c r="BG722" s="25"/>
      <c r="BH722" s="25"/>
      <c r="BI722" s="25"/>
      <c r="BJ722" s="25"/>
      <c r="BK722" s="25"/>
      <c r="BL722" s="25"/>
      <c r="BM722" s="25"/>
      <c r="BN722" s="25"/>
      <c r="BO722" s="25"/>
      <c r="BP722" s="25"/>
      <c r="BQ722" s="25"/>
      <c r="BR722" s="25"/>
      <c r="BS722" s="25"/>
      <c r="BT722" s="25"/>
      <c r="BU722" s="25"/>
      <c r="BV722" s="25"/>
      <c r="BW722" s="25"/>
      <c r="BX722" s="25"/>
      <c r="BY722" s="25"/>
      <c r="BZ722" s="25"/>
      <c r="CA722" s="25"/>
      <c r="CB722" s="25"/>
      <c r="CC722" s="25"/>
      <c r="CD722" s="25"/>
      <c r="CE722" s="25"/>
      <c r="CF722" s="25"/>
      <c r="CG722" s="25"/>
      <c r="CH722" s="25"/>
      <c r="CI722" s="25"/>
      <c r="CJ722" s="25"/>
      <c r="CK722" s="25"/>
      <c r="CL722" s="25"/>
      <c r="CM722" s="25"/>
      <c r="CN722" s="25"/>
      <c r="CO722" s="25"/>
      <c r="CP722" s="25"/>
      <c r="CQ722" s="25"/>
      <c r="CR722" s="25"/>
      <c r="CS722" s="25"/>
      <c r="CT722" s="25"/>
      <c r="CU722" s="25"/>
      <c r="CV722" s="25"/>
      <c r="CW722" s="25"/>
      <c r="CX722" s="25"/>
      <c r="CY722" s="25"/>
      <c r="EW722" s="25"/>
      <c r="EX722" s="25"/>
      <c r="EY722" s="25"/>
      <c r="EZ722" s="25"/>
      <c r="FA722" s="25"/>
      <c r="FB722" s="25"/>
      <c r="FC722" s="25"/>
      <c r="FD722" s="25"/>
      <c r="FE722" s="25"/>
      <c r="FF722" s="25"/>
      <c r="FG722" s="25"/>
      <c r="FH722" s="25"/>
      <c r="FI722" s="25"/>
      <c r="FJ722" s="25"/>
      <c r="FK722" s="25"/>
      <c r="FL722" s="25"/>
      <c r="FM722" s="25"/>
      <c r="FN722" s="25"/>
      <c r="FO722" s="25"/>
      <c r="FP722" s="25"/>
      <c r="FQ722" s="25"/>
      <c r="FR722" s="25"/>
      <c r="FS722" s="25"/>
      <c r="FT722" s="25"/>
      <c r="FU722" s="25"/>
      <c r="FV722" s="25"/>
      <c r="FW722" s="25"/>
      <c r="FX722" s="25"/>
      <c r="FY722" s="25"/>
      <c r="FZ722" s="25"/>
      <c r="GA722" s="25"/>
      <c r="GB722" s="25"/>
      <c r="GC722" s="25"/>
      <c r="GD722" s="25"/>
      <c r="GE722" s="25"/>
      <c r="GF722" s="25"/>
      <c r="GG722" s="25"/>
      <c r="GH722" s="25"/>
      <c r="GI722" s="25"/>
      <c r="GJ722" s="25"/>
      <c r="GK722" s="25"/>
      <c r="GL722" s="25"/>
      <c r="GM722" s="25"/>
      <c r="GN722" s="25"/>
      <c r="GO722" s="25"/>
      <c r="GP722" s="25"/>
      <c r="GQ722" s="25"/>
      <c r="GR722" s="25"/>
      <c r="GS722" s="25"/>
    </row>
    <row r="723">
      <c r="BD723" s="25"/>
      <c r="BE723" s="25"/>
      <c r="BF723" s="25"/>
      <c r="BG723" s="25"/>
      <c r="BH723" s="25"/>
      <c r="BI723" s="25"/>
      <c r="BJ723" s="25"/>
      <c r="BK723" s="25"/>
      <c r="BL723" s="25"/>
      <c r="BM723" s="25"/>
      <c r="BN723" s="25"/>
      <c r="BO723" s="25"/>
      <c r="BP723" s="25"/>
      <c r="BQ723" s="25"/>
      <c r="BR723" s="25"/>
      <c r="BS723" s="25"/>
      <c r="BT723" s="25"/>
      <c r="BU723" s="25"/>
      <c r="BV723" s="25"/>
      <c r="BW723" s="25"/>
      <c r="BX723" s="25"/>
      <c r="BY723" s="25"/>
      <c r="BZ723" s="25"/>
      <c r="CA723" s="25"/>
      <c r="CB723" s="25"/>
      <c r="CC723" s="25"/>
      <c r="CD723" s="25"/>
      <c r="CE723" s="25"/>
      <c r="CF723" s="25"/>
      <c r="CG723" s="25"/>
      <c r="CH723" s="25"/>
      <c r="CI723" s="25"/>
      <c r="CJ723" s="25"/>
      <c r="CK723" s="25"/>
      <c r="CL723" s="25"/>
      <c r="CM723" s="25"/>
      <c r="CN723" s="25"/>
      <c r="CO723" s="25"/>
      <c r="CP723" s="25"/>
      <c r="CQ723" s="25"/>
      <c r="CR723" s="25"/>
      <c r="CS723" s="25"/>
      <c r="CT723" s="25"/>
      <c r="CU723" s="25"/>
      <c r="CV723" s="25"/>
      <c r="CW723" s="25"/>
      <c r="CX723" s="25"/>
      <c r="CY723" s="25"/>
      <c r="EW723" s="25"/>
      <c r="EX723" s="25"/>
      <c r="EY723" s="25"/>
      <c r="EZ723" s="25"/>
      <c r="FA723" s="25"/>
      <c r="FB723" s="25"/>
      <c r="FC723" s="25"/>
      <c r="FD723" s="25"/>
      <c r="FE723" s="25"/>
      <c r="FF723" s="25"/>
      <c r="FG723" s="25"/>
      <c r="FH723" s="25"/>
      <c r="FI723" s="25"/>
      <c r="FJ723" s="25"/>
      <c r="FK723" s="25"/>
      <c r="FL723" s="25"/>
      <c r="FM723" s="25"/>
      <c r="FN723" s="25"/>
      <c r="FO723" s="25"/>
      <c r="FP723" s="25"/>
      <c r="FQ723" s="25"/>
      <c r="FR723" s="25"/>
      <c r="FS723" s="25"/>
      <c r="FT723" s="25"/>
      <c r="FU723" s="25"/>
      <c r="FV723" s="25"/>
      <c r="FW723" s="25"/>
      <c r="FX723" s="25"/>
      <c r="FY723" s="25"/>
      <c r="FZ723" s="25"/>
      <c r="GA723" s="25"/>
      <c r="GB723" s="25"/>
      <c r="GC723" s="25"/>
      <c r="GD723" s="25"/>
      <c r="GE723" s="25"/>
      <c r="GF723" s="25"/>
      <c r="GG723" s="25"/>
      <c r="GH723" s="25"/>
      <c r="GI723" s="25"/>
      <c r="GJ723" s="25"/>
      <c r="GK723" s="25"/>
      <c r="GL723" s="25"/>
      <c r="GM723" s="25"/>
      <c r="GN723" s="25"/>
      <c r="GO723" s="25"/>
      <c r="GP723" s="25"/>
      <c r="GQ723" s="25"/>
      <c r="GR723" s="25"/>
      <c r="GS723" s="25"/>
    </row>
    <row r="724">
      <c r="BD724" s="25"/>
      <c r="BE724" s="25"/>
      <c r="BF724" s="25"/>
      <c r="BG724" s="25"/>
      <c r="BH724" s="25"/>
      <c r="BI724" s="25"/>
      <c r="BJ724" s="25"/>
      <c r="BK724" s="25"/>
      <c r="BL724" s="25"/>
      <c r="BM724" s="25"/>
      <c r="BN724" s="25"/>
      <c r="BO724" s="25"/>
      <c r="BP724" s="25"/>
      <c r="BQ724" s="25"/>
      <c r="BR724" s="25"/>
      <c r="BS724" s="25"/>
      <c r="BT724" s="25"/>
      <c r="BU724" s="25"/>
      <c r="BV724" s="25"/>
      <c r="BW724" s="25"/>
      <c r="BX724" s="25"/>
      <c r="BY724" s="25"/>
      <c r="BZ724" s="25"/>
      <c r="CA724" s="25"/>
      <c r="CB724" s="25"/>
      <c r="CC724" s="25"/>
      <c r="CD724" s="25"/>
      <c r="CE724" s="25"/>
      <c r="CF724" s="25"/>
      <c r="CG724" s="25"/>
      <c r="CH724" s="25"/>
      <c r="CI724" s="25"/>
      <c r="CJ724" s="25"/>
      <c r="CK724" s="25"/>
      <c r="CL724" s="25"/>
      <c r="CM724" s="25"/>
      <c r="CN724" s="25"/>
      <c r="CO724" s="25"/>
      <c r="CP724" s="25"/>
      <c r="CQ724" s="25"/>
      <c r="CR724" s="25"/>
      <c r="CS724" s="25"/>
      <c r="CT724" s="25"/>
      <c r="CU724" s="25"/>
      <c r="CV724" s="25"/>
      <c r="CW724" s="25"/>
      <c r="CX724" s="25"/>
      <c r="CY724" s="25"/>
      <c r="EW724" s="25"/>
      <c r="EX724" s="25"/>
      <c r="EY724" s="25"/>
      <c r="EZ724" s="25"/>
      <c r="FA724" s="25"/>
      <c r="FB724" s="25"/>
      <c r="FC724" s="25"/>
      <c r="FD724" s="25"/>
      <c r="FE724" s="25"/>
      <c r="FF724" s="25"/>
      <c r="FG724" s="25"/>
      <c r="FH724" s="25"/>
      <c r="FI724" s="25"/>
      <c r="FJ724" s="25"/>
      <c r="FK724" s="25"/>
      <c r="FL724" s="25"/>
      <c r="FM724" s="25"/>
      <c r="FN724" s="25"/>
      <c r="FO724" s="25"/>
      <c r="FP724" s="25"/>
      <c r="FQ724" s="25"/>
      <c r="FR724" s="25"/>
      <c r="FS724" s="25"/>
      <c r="FT724" s="25"/>
      <c r="FU724" s="25"/>
      <c r="FV724" s="25"/>
      <c r="FW724" s="25"/>
      <c r="FX724" s="25"/>
      <c r="FY724" s="25"/>
      <c r="FZ724" s="25"/>
      <c r="GA724" s="25"/>
      <c r="GB724" s="25"/>
      <c r="GC724" s="25"/>
      <c r="GD724" s="25"/>
      <c r="GE724" s="25"/>
      <c r="GF724" s="25"/>
      <c r="GG724" s="25"/>
      <c r="GH724" s="25"/>
      <c r="GI724" s="25"/>
      <c r="GJ724" s="25"/>
      <c r="GK724" s="25"/>
      <c r="GL724" s="25"/>
      <c r="GM724" s="25"/>
      <c r="GN724" s="25"/>
      <c r="GO724" s="25"/>
      <c r="GP724" s="25"/>
      <c r="GQ724" s="25"/>
      <c r="GR724" s="25"/>
      <c r="GS724" s="25"/>
    </row>
    <row r="725">
      <c r="BD725" s="25"/>
      <c r="BE725" s="25"/>
      <c r="BF725" s="25"/>
      <c r="BG725" s="25"/>
      <c r="BH725" s="25"/>
      <c r="BI725" s="25"/>
      <c r="BJ725" s="25"/>
      <c r="BK725" s="25"/>
      <c r="BL725" s="25"/>
      <c r="BM725" s="25"/>
      <c r="BN725" s="25"/>
      <c r="BO725" s="25"/>
      <c r="BP725" s="25"/>
      <c r="BQ725" s="25"/>
      <c r="BR725" s="25"/>
      <c r="BS725" s="25"/>
      <c r="BT725" s="25"/>
      <c r="BU725" s="25"/>
      <c r="BV725" s="25"/>
      <c r="BW725" s="25"/>
      <c r="BX725" s="25"/>
      <c r="BY725" s="25"/>
      <c r="BZ725" s="25"/>
      <c r="CA725" s="25"/>
      <c r="CB725" s="25"/>
      <c r="CC725" s="25"/>
      <c r="CD725" s="25"/>
      <c r="CE725" s="25"/>
      <c r="CF725" s="25"/>
      <c r="CG725" s="25"/>
      <c r="CH725" s="25"/>
      <c r="CI725" s="25"/>
      <c r="CJ725" s="25"/>
      <c r="CK725" s="25"/>
      <c r="CL725" s="25"/>
      <c r="CM725" s="25"/>
      <c r="CN725" s="25"/>
      <c r="CO725" s="25"/>
      <c r="CP725" s="25"/>
      <c r="CQ725" s="25"/>
      <c r="CR725" s="25"/>
      <c r="CS725" s="25"/>
      <c r="CT725" s="25"/>
      <c r="CU725" s="25"/>
      <c r="CV725" s="25"/>
      <c r="CW725" s="25"/>
      <c r="CX725" s="25"/>
      <c r="CY725" s="25"/>
      <c r="EW725" s="25"/>
      <c r="EX725" s="25"/>
      <c r="EY725" s="25"/>
      <c r="EZ725" s="25"/>
      <c r="FA725" s="25"/>
      <c r="FB725" s="25"/>
      <c r="FC725" s="25"/>
      <c r="FD725" s="25"/>
      <c r="FE725" s="25"/>
      <c r="FF725" s="25"/>
      <c r="FG725" s="25"/>
      <c r="FH725" s="25"/>
      <c r="FI725" s="25"/>
      <c r="FJ725" s="25"/>
      <c r="FK725" s="25"/>
      <c r="FL725" s="25"/>
      <c r="FM725" s="25"/>
      <c r="FN725" s="25"/>
      <c r="FO725" s="25"/>
      <c r="FP725" s="25"/>
      <c r="FQ725" s="25"/>
      <c r="FR725" s="25"/>
      <c r="FS725" s="25"/>
      <c r="FT725" s="25"/>
      <c r="FU725" s="25"/>
      <c r="FV725" s="25"/>
      <c r="FW725" s="25"/>
      <c r="FX725" s="25"/>
      <c r="FY725" s="25"/>
      <c r="FZ725" s="25"/>
      <c r="GA725" s="25"/>
      <c r="GB725" s="25"/>
      <c r="GC725" s="25"/>
      <c r="GD725" s="25"/>
      <c r="GE725" s="25"/>
      <c r="GF725" s="25"/>
      <c r="GG725" s="25"/>
      <c r="GH725" s="25"/>
      <c r="GI725" s="25"/>
      <c r="GJ725" s="25"/>
      <c r="GK725" s="25"/>
      <c r="GL725" s="25"/>
      <c r="GM725" s="25"/>
      <c r="GN725" s="25"/>
      <c r="GO725" s="25"/>
      <c r="GP725" s="25"/>
      <c r="GQ725" s="25"/>
      <c r="GR725" s="25"/>
      <c r="GS725" s="25"/>
    </row>
    <row r="726">
      <c r="BD726" s="25"/>
      <c r="BE726" s="25"/>
      <c r="BF726" s="25"/>
      <c r="BG726" s="25"/>
      <c r="BH726" s="25"/>
      <c r="BI726" s="25"/>
      <c r="BJ726" s="25"/>
      <c r="BK726" s="25"/>
      <c r="BL726" s="25"/>
      <c r="BM726" s="25"/>
      <c r="BN726" s="25"/>
      <c r="BO726" s="25"/>
      <c r="BP726" s="25"/>
      <c r="BQ726" s="25"/>
      <c r="BR726" s="25"/>
      <c r="BS726" s="25"/>
      <c r="BT726" s="25"/>
      <c r="BU726" s="25"/>
      <c r="BV726" s="25"/>
      <c r="BW726" s="25"/>
      <c r="BX726" s="25"/>
      <c r="BY726" s="25"/>
      <c r="BZ726" s="25"/>
      <c r="CA726" s="25"/>
      <c r="CB726" s="25"/>
      <c r="CC726" s="25"/>
      <c r="CD726" s="25"/>
      <c r="CE726" s="25"/>
      <c r="CF726" s="25"/>
      <c r="CG726" s="25"/>
      <c r="CH726" s="25"/>
      <c r="CI726" s="25"/>
      <c r="CJ726" s="25"/>
      <c r="CK726" s="25"/>
      <c r="CL726" s="25"/>
      <c r="CM726" s="25"/>
      <c r="CN726" s="25"/>
      <c r="CO726" s="25"/>
      <c r="CP726" s="25"/>
      <c r="CQ726" s="25"/>
      <c r="CR726" s="25"/>
      <c r="CS726" s="25"/>
      <c r="CT726" s="25"/>
      <c r="CU726" s="25"/>
      <c r="CV726" s="25"/>
      <c r="CW726" s="25"/>
      <c r="CX726" s="25"/>
      <c r="CY726" s="25"/>
      <c r="EW726" s="25"/>
      <c r="EX726" s="25"/>
      <c r="EY726" s="25"/>
      <c r="EZ726" s="25"/>
      <c r="FA726" s="25"/>
      <c r="FB726" s="25"/>
      <c r="FC726" s="25"/>
      <c r="FD726" s="25"/>
      <c r="FE726" s="25"/>
      <c r="FF726" s="25"/>
      <c r="FG726" s="25"/>
      <c r="FH726" s="25"/>
      <c r="FI726" s="25"/>
      <c r="FJ726" s="25"/>
      <c r="FK726" s="25"/>
      <c r="FL726" s="25"/>
      <c r="FM726" s="25"/>
      <c r="FN726" s="25"/>
      <c r="FO726" s="25"/>
      <c r="FP726" s="25"/>
      <c r="FQ726" s="25"/>
      <c r="FR726" s="25"/>
      <c r="FS726" s="25"/>
      <c r="FT726" s="25"/>
      <c r="FU726" s="25"/>
      <c r="FV726" s="25"/>
      <c r="FW726" s="25"/>
      <c r="FX726" s="25"/>
      <c r="FY726" s="25"/>
      <c r="FZ726" s="25"/>
      <c r="GA726" s="25"/>
      <c r="GB726" s="25"/>
      <c r="GC726" s="25"/>
      <c r="GD726" s="25"/>
      <c r="GE726" s="25"/>
      <c r="GF726" s="25"/>
      <c r="GG726" s="25"/>
      <c r="GH726" s="25"/>
      <c r="GI726" s="25"/>
      <c r="GJ726" s="25"/>
      <c r="GK726" s="25"/>
      <c r="GL726" s="25"/>
      <c r="GM726" s="25"/>
      <c r="GN726" s="25"/>
      <c r="GO726" s="25"/>
      <c r="GP726" s="25"/>
      <c r="GQ726" s="25"/>
      <c r="GR726" s="25"/>
      <c r="GS726" s="25"/>
    </row>
    <row r="727">
      <c r="BD727" s="25"/>
      <c r="BE727" s="25"/>
      <c r="BF727" s="25"/>
      <c r="BG727" s="25"/>
      <c r="BH727" s="25"/>
      <c r="BI727" s="25"/>
      <c r="BJ727" s="25"/>
      <c r="BK727" s="25"/>
      <c r="BL727" s="25"/>
      <c r="BM727" s="25"/>
      <c r="BN727" s="25"/>
      <c r="BO727" s="25"/>
      <c r="BP727" s="25"/>
      <c r="BQ727" s="25"/>
      <c r="BR727" s="25"/>
      <c r="BS727" s="25"/>
      <c r="BT727" s="25"/>
      <c r="BU727" s="25"/>
      <c r="BV727" s="25"/>
      <c r="BW727" s="25"/>
      <c r="BX727" s="25"/>
      <c r="BY727" s="25"/>
      <c r="BZ727" s="25"/>
      <c r="CA727" s="25"/>
      <c r="CB727" s="25"/>
      <c r="CC727" s="25"/>
      <c r="CD727" s="25"/>
      <c r="CE727" s="25"/>
      <c r="CF727" s="25"/>
      <c r="CG727" s="25"/>
      <c r="CH727" s="25"/>
      <c r="CI727" s="25"/>
      <c r="CJ727" s="25"/>
      <c r="CK727" s="25"/>
      <c r="CL727" s="25"/>
      <c r="CM727" s="25"/>
      <c r="CN727" s="25"/>
      <c r="CO727" s="25"/>
      <c r="CP727" s="25"/>
      <c r="CQ727" s="25"/>
      <c r="CR727" s="25"/>
      <c r="CS727" s="25"/>
      <c r="CT727" s="25"/>
      <c r="CU727" s="25"/>
      <c r="CV727" s="25"/>
      <c r="CW727" s="25"/>
      <c r="CX727" s="25"/>
      <c r="CY727" s="25"/>
      <c r="EW727" s="25"/>
      <c r="EX727" s="25"/>
      <c r="EY727" s="25"/>
      <c r="EZ727" s="25"/>
      <c r="FA727" s="25"/>
      <c r="FB727" s="25"/>
      <c r="FC727" s="25"/>
      <c r="FD727" s="25"/>
      <c r="FE727" s="25"/>
      <c r="FF727" s="25"/>
      <c r="FG727" s="25"/>
      <c r="FH727" s="25"/>
      <c r="FI727" s="25"/>
      <c r="FJ727" s="25"/>
      <c r="FK727" s="25"/>
      <c r="FL727" s="25"/>
      <c r="FM727" s="25"/>
      <c r="FN727" s="25"/>
      <c r="FO727" s="25"/>
      <c r="FP727" s="25"/>
      <c r="FQ727" s="25"/>
      <c r="FR727" s="25"/>
      <c r="FS727" s="25"/>
      <c r="FT727" s="25"/>
      <c r="FU727" s="25"/>
      <c r="FV727" s="25"/>
      <c r="FW727" s="25"/>
      <c r="FX727" s="25"/>
      <c r="FY727" s="25"/>
      <c r="FZ727" s="25"/>
      <c r="GA727" s="25"/>
      <c r="GB727" s="25"/>
      <c r="GC727" s="25"/>
      <c r="GD727" s="25"/>
      <c r="GE727" s="25"/>
      <c r="GF727" s="25"/>
      <c r="GG727" s="25"/>
      <c r="GH727" s="25"/>
      <c r="GI727" s="25"/>
      <c r="GJ727" s="25"/>
      <c r="GK727" s="25"/>
      <c r="GL727" s="25"/>
      <c r="GM727" s="25"/>
      <c r="GN727" s="25"/>
      <c r="GO727" s="25"/>
      <c r="GP727" s="25"/>
      <c r="GQ727" s="25"/>
      <c r="GR727" s="25"/>
      <c r="GS727" s="25"/>
    </row>
    <row r="728">
      <c r="BD728" s="25"/>
      <c r="BE728" s="25"/>
      <c r="BF728" s="25"/>
      <c r="BG728" s="25"/>
      <c r="BH728" s="25"/>
      <c r="BI728" s="25"/>
      <c r="BJ728" s="25"/>
      <c r="BK728" s="25"/>
      <c r="BL728" s="25"/>
      <c r="BM728" s="25"/>
      <c r="BN728" s="25"/>
      <c r="BO728" s="25"/>
      <c r="BP728" s="25"/>
      <c r="BQ728" s="25"/>
      <c r="BR728" s="25"/>
      <c r="BS728" s="25"/>
      <c r="BT728" s="25"/>
      <c r="BU728" s="25"/>
      <c r="BV728" s="25"/>
      <c r="BW728" s="25"/>
      <c r="BX728" s="25"/>
      <c r="BY728" s="25"/>
      <c r="BZ728" s="25"/>
      <c r="CA728" s="25"/>
      <c r="CB728" s="25"/>
      <c r="CC728" s="25"/>
      <c r="CD728" s="25"/>
      <c r="CE728" s="25"/>
      <c r="CF728" s="25"/>
      <c r="CG728" s="25"/>
      <c r="CH728" s="25"/>
      <c r="CI728" s="25"/>
      <c r="CJ728" s="25"/>
      <c r="CK728" s="25"/>
      <c r="CL728" s="25"/>
      <c r="CM728" s="25"/>
      <c r="CN728" s="25"/>
      <c r="CO728" s="25"/>
      <c r="CP728" s="25"/>
      <c r="CQ728" s="25"/>
      <c r="CR728" s="25"/>
      <c r="CS728" s="25"/>
      <c r="CT728" s="25"/>
      <c r="CU728" s="25"/>
      <c r="CV728" s="25"/>
      <c r="CW728" s="25"/>
      <c r="CX728" s="25"/>
      <c r="CY728" s="25"/>
      <c r="EW728" s="25"/>
      <c r="EX728" s="25"/>
      <c r="EY728" s="25"/>
      <c r="EZ728" s="25"/>
      <c r="FA728" s="25"/>
      <c r="FB728" s="25"/>
      <c r="FC728" s="25"/>
      <c r="FD728" s="25"/>
      <c r="FE728" s="25"/>
      <c r="FF728" s="25"/>
      <c r="FG728" s="25"/>
      <c r="FH728" s="25"/>
      <c r="FI728" s="25"/>
      <c r="FJ728" s="25"/>
      <c r="FK728" s="25"/>
      <c r="FL728" s="25"/>
      <c r="FM728" s="25"/>
      <c r="FN728" s="25"/>
      <c r="FO728" s="25"/>
      <c r="FP728" s="25"/>
      <c r="FQ728" s="25"/>
      <c r="FR728" s="25"/>
      <c r="FS728" s="25"/>
      <c r="FT728" s="25"/>
      <c r="FU728" s="25"/>
      <c r="FV728" s="25"/>
      <c r="FW728" s="25"/>
      <c r="FX728" s="25"/>
      <c r="FY728" s="25"/>
      <c r="FZ728" s="25"/>
      <c r="GA728" s="25"/>
      <c r="GB728" s="25"/>
      <c r="GC728" s="25"/>
      <c r="GD728" s="25"/>
      <c r="GE728" s="25"/>
      <c r="GF728" s="25"/>
      <c r="GG728" s="25"/>
      <c r="GH728" s="25"/>
      <c r="GI728" s="25"/>
      <c r="GJ728" s="25"/>
      <c r="GK728" s="25"/>
      <c r="GL728" s="25"/>
      <c r="GM728" s="25"/>
      <c r="GN728" s="25"/>
      <c r="GO728" s="25"/>
      <c r="GP728" s="25"/>
      <c r="GQ728" s="25"/>
      <c r="GR728" s="25"/>
      <c r="GS728" s="25"/>
    </row>
    <row r="729">
      <c r="BD729" s="25"/>
      <c r="BE729" s="25"/>
      <c r="BF729" s="25"/>
      <c r="BG729" s="25"/>
      <c r="BH729" s="25"/>
      <c r="BI729" s="25"/>
      <c r="BJ729" s="25"/>
      <c r="BK729" s="25"/>
      <c r="BL729" s="25"/>
      <c r="BM729" s="25"/>
      <c r="BN729" s="25"/>
      <c r="BO729" s="25"/>
      <c r="BP729" s="25"/>
      <c r="BQ729" s="25"/>
      <c r="BR729" s="25"/>
      <c r="BS729" s="25"/>
      <c r="BT729" s="25"/>
      <c r="BU729" s="25"/>
      <c r="BV729" s="25"/>
      <c r="BW729" s="25"/>
      <c r="BX729" s="25"/>
      <c r="BY729" s="25"/>
      <c r="BZ729" s="25"/>
      <c r="CA729" s="25"/>
      <c r="CB729" s="25"/>
      <c r="CC729" s="25"/>
      <c r="CD729" s="25"/>
      <c r="CE729" s="25"/>
      <c r="CF729" s="25"/>
      <c r="CG729" s="25"/>
      <c r="CH729" s="25"/>
      <c r="CI729" s="25"/>
      <c r="CJ729" s="25"/>
      <c r="CK729" s="25"/>
      <c r="CL729" s="25"/>
      <c r="CM729" s="25"/>
      <c r="CN729" s="25"/>
      <c r="CO729" s="25"/>
      <c r="CP729" s="25"/>
      <c r="CQ729" s="25"/>
      <c r="CR729" s="25"/>
      <c r="CS729" s="25"/>
      <c r="CT729" s="25"/>
      <c r="CU729" s="25"/>
      <c r="CV729" s="25"/>
      <c r="CW729" s="25"/>
      <c r="CX729" s="25"/>
      <c r="CY729" s="25"/>
      <c r="EW729" s="25"/>
      <c r="EX729" s="25"/>
      <c r="EY729" s="25"/>
      <c r="EZ729" s="25"/>
      <c r="FA729" s="25"/>
      <c r="FB729" s="25"/>
      <c r="FC729" s="25"/>
      <c r="FD729" s="25"/>
      <c r="FE729" s="25"/>
      <c r="FF729" s="25"/>
      <c r="FG729" s="25"/>
      <c r="FH729" s="25"/>
      <c r="FI729" s="25"/>
      <c r="FJ729" s="25"/>
      <c r="FK729" s="25"/>
      <c r="FL729" s="25"/>
      <c r="FM729" s="25"/>
      <c r="FN729" s="25"/>
      <c r="FO729" s="25"/>
      <c r="FP729" s="25"/>
      <c r="FQ729" s="25"/>
      <c r="FR729" s="25"/>
      <c r="FS729" s="25"/>
      <c r="FT729" s="25"/>
      <c r="FU729" s="25"/>
      <c r="FV729" s="25"/>
      <c r="FW729" s="25"/>
      <c r="FX729" s="25"/>
      <c r="FY729" s="25"/>
      <c r="FZ729" s="25"/>
      <c r="GA729" s="25"/>
      <c r="GB729" s="25"/>
      <c r="GC729" s="25"/>
      <c r="GD729" s="25"/>
      <c r="GE729" s="25"/>
      <c r="GF729" s="25"/>
      <c r="GG729" s="25"/>
      <c r="GH729" s="25"/>
      <c r="GI729" s="25"/>
      <c r="GJ729" s="25"/>
      <c r="GK729" s="25"/>
      <c r="GL729" s="25"/>
      <c r="GM729" s="25"/>
      <c r="GN729" s="25"/>
      <c r="GO729" s="25"/>
      <c r="GP729" s="25"/>
      <c r="GQ729" s="25"/>
      <c r="GR729" s="25"/>
      <c r="GS729" s="25"/>
    </row>
    <row r="730">
      <c r="BD730" s="25"/>
      <c r="BE730" s="25"/>
      <c r="BF730" s="25"/>
      <c r="BG730" s="25"/>
      <c r="BH730" s="25"/>
      <c r="BI730" s="25"/>
      <c r="BJ730" s="25"/>
      <c r="BK730" s="25"/>
      <c r="BL730" s="25"/>
      <c r="BM730" s="25"/>
      <c r="BN730" s="25"/>
      <c r="BO730" s="25"/>
      <c r="BP730" s="25"/>
      <c r="BQ730" s="25"/>
      <c r="BR730" s="25"/>
      <c r="BS730" s="25"/>
      <c r="BT730" s="25"/>
      <c r="BU730" s="25"/>
      <c r="BV730" s="25"/>
      <c r="BW730" s="25"/>
      <c r="BX730" s="25"/>
      <c r="BY730" s="25"/>
      <c r="BZ730" s="25"/>
      <c r="CA730" s="25"/>
      <c r="CB730" s="25"/>
      <c r="CC730" s="25"/>
      <c r="CD730" s="25"/>
      <c r="CE730" s="25"/>
      <c r="CF730" s="25"/>
      <c r="CG730" s="25"/>
      <c r="CH730" s="25"/>
      <c r="CI730" s="25"/>
      <c r="CJ730" s="25"/>
      <c r="CK730" s="25"/>
      <c r="CL730" s="25"/>
      <c r="CM730" s="25"/>
      <c r="CN730" s="25"/>
      <c r="CO730" s="25"/>
      <c r="CP730" s="25"/>
      <c r="CQ730" s="25"/>
      <c r="CR730" s="25"/>
      <c r="CS730" s="25"/>
      <c r="CT730" s="25"/>
      <c r="CU730" s="25"/>
      <c r="CV730" s="25"/>
      <c r="CW730" s="25"/>
      <c r="CX730" s="25"/>
      <c r="CY730" s="25"/>
      <c r="EW730" s="25"/>
      <c r="EX730" s="25"/>
      <c r="EY730" s="25"/>
      <c r="EZ730" s="25"/>
      <c r="FA730" s="25"/>
      <c r="FB730" s="25"/>
      <c r="FC730" s="25"/>
      <c r="FD730" s="25"/>
      <c r="FE730" s="25"/>
      <c r="FF730" s="25"/>
      <c r="FG730" s="25"/>
      <c r="FH730" s="25"/>
      <c r="FI730" s="25"/>
      <c r="FJ730" s="25"/>
      <c r="FK730" s="25"/>
      <c r="FL730" s="25"/>
      <c r="FM730" s="25"/>
      <c r="FN730" s="25"/>
      <c r="FO730" s="25"/>
      <c r="FP730" s="25"/>
      <c r="FQ730" s="25"/>
      <c r="FR730" s="25"/>
      <c r="FS730" s="25"/>
      <c r="FT730" s="25"/>
      <c r="FU730" s="25"/>
      <c r="FV730" s="25"/>
      <c r="FW730" s="25"/>
      <c r="FX730" s="25"/>
      <c r="FY730" s="25"/>
      <c r="FZ730" s="25"/>
      <c r="GA730" s="25"/>
      <c r="GB730" s="25"/>
      <c r="GC730" s="25"/>
      <c r="GD730" s="25"/>
      <c r="GE730" s="25"/>
      <c r="GF730" s="25"/>
      <c r="GG730" s="25"/>
      <c r="GH730" s="25"/>
      <c r="GI730" s="25"/>
      <c r="GJ730" s="25"/>
      <c r="GK730" s="25"/>
      <c r="GL730" s="25"/>
      <c r="GM730" s="25"/>
      <c r="GN730" s="25"/>
      <c r="GO730" s="25"/>
      <c r="GP730" s="25"/>
      <c r="GQ730" s="25"/>
      <c r="GR730" s="25"/>
      <c r="GS730" s="25"/>
    </row>
    <row r="731">
      <c r="BD731" s="25"/>
      <c r="BE731" s="25"/>
      <c r="BF731" s="25"/>
      <c r="BG731" s="25"/>
      <c r="BH731" s="25"/>
      <c r="BI731" s="25"/>
      <c r="BJ731" s="25"/>
      <c r="BK731" s="25"/>
      <c r="BL731" s="25"/>
      <c r="BM731" s="25"/>
      <c r="BN731" s="25"/>
      <c r="BO731" s="25"/>
      <c r="BP731" s="25"/>
      <c r="BQ731" s="25"/>
      <c r="BR731" s="25"/>
      <c r="BS731" s="25"/>
      <c r="BT731" s="25"/>
      <c r="BU731" s="25"/>
      <c r="BV731" s="25"/>
      <c r="BW731" s="25"/>
      <c r="BX731" s="25"/>
      <c r="BY731" s="25"/>
      <c r="BZ731" s="25"/>
      <c r="CA731" s="25"/>
      <c r="CB731" s="25"/>
      <c r="CC731" s="25"/>
      <c r="CD731" s="25"/>
      <c r="CE731" s="25"/>
      <c r="CF731" s="25"/>
      <c r="CG731" s="25"/>
      <c r="CH731" s="25"/>
      <c r="CI731" s="25"/>
      <c r="CJ731" s="25"/>
      <c r="CK731" s="25"/>
      <c r="CL731" s="25"/>
      <c r="CM731" s="25"/>
      <c r="CN731" s="25"/>
      <c r="CO731" s="25"/>
      <c r="CP731" s="25"/>
      <c r="CQ731" s="25"/>
      <c r="CR731" s="25"/>
      <c r="CS731" s="25"/>
      <c r="CT731" s="25"/>
      <c r="CU731" s="25"/>
      <c r="CV731" s="25"/>
      <c r="CW731" s="25"/>
      <c r="CX731" s="25"/>
      <c r="CY731" s="25"/>
      <c r="EW731" s="25"/>
      <c r="EX731" s="25"/>
      <c r="EY731" s="25"/>
      <c r="EZ731" s="25"/>
      <c r="FA731" s="25"/>
      <c r="FB731" s="25"/>
      <c r="FC731" s="25"/>
      <c r="FD731" s="25"/>
      <c r="FE731" s="25"/>
      <c r="FF731" s="25"/>
      <c r="FG731" s="25"/>
      <c r="FH731" s="25"/>
      <c r="FI731" s="25"/>
      <c r="FJ731" s="25"/>
      <c r="FK731" s="25"/>
      <c r="FL731" s="25"/>
      <c r="FM731" s="25"/>
      <c r="FN731" s="25"/>
      <c r="FO731" s="25"/>
      <c r="FP731" s="25"/>
      <c r="FQ731" s="25"/>
      <c r="FR731" s="25"/>
      <c r="FS731" s="25"/>
      <c r="FT731" s="25"/>
      <c r="FU731" s="25"/>
      <c r="FV731" s="25"/>
      <c r="FW731" s="25"/>
      <c r="FX731" s="25"/>
      <c r="FY731" s="25"/>
      <c r="FZ731" s="25"/>
      <c r="GA731" s="25"/>
      <c r="GB731" s="25"/>
      <c r="GC731" s="25"/>
      <c r="GD731" s="25"/>
      <c r="GE731" s="25"/>
      <c r="GF731" s="25"/>
      <c r="GG731" s="25"/>
      <c r="GH731" s="25"/>
      <c r="GI731" s="25"/>
      <c r="GJ731" s="25"/>
      <c r="GK731" s="25"/>
      <c r="GL731" s="25"/>
      <c r="GM731" s="25"/>
      <c r="GN731" s="25"/>
      <c r="GO731" s="25"/>
      <c r="GP731" s="25"/>
      <c r="GQ731" s="25"/>
      <c r="GR731" s="25"/>
      <c r="GS731" s="25"/>
    </row>
    <row r="732">
      <c r="BD732" s="25"/>
      <c r="BE732" s="25"/>
      <c r="BF732" s="25"/>
      <c r="BG732" s="25"/>
      <c r="BH732" s="25"/>
      <c r="BI732" s="25"/>
      <c r="BJ732" s="25"/>
      <c r="BK732" s="25"/>
      <c r="BL732" s="25"/>
      <c r="BM732" s="25"/>
      <c r="BN732" s="25"/>
      <c r="BO732" s="25"/>
      <c r="BP732" s="25"/>
      <c r="BQ732" s="25"/>
      <c r="BR732" s="25"/>
      <c r="BS732" s="25"/>
      <c r="BT732" s="25"/>
      <c r="BU732" s="25"/>
      <c r="BV732" s="25"/>
      <c r="BW732" s="25"/>
      <c r="BX732" s="25"/>
      <c r="BY732" s="25"/>
      <c r="BZ732" s="25"/>
      <c r="CA732" s="25"/>
      <c r="CB732" s="25"/>
      <c r="CC732" s="25"/>
      <c r="CD732" s="25"/>
      <c r="CE732" s="25"/>
      <c r="CF732" s="25"/>
      <c r="CG732" s="25"/>
      <c r="CH732" s="25"/>
      <c r="CI732" s="25"/>
      <c r="CJ732" s="25"/>
      <c r="CK732" s="25"/>
      <c r="CL732" s="25"/>
      <c r="CM732" s="25"/>
      <c r="CN732" s="25"/>
      <c r="CO732" s="25"/>
      <c r="CP732" s="25"/>
      <c r="CQ732" s="25"/>
      <c r="CR732" s="25"/>
      <c r="CS732" s="25"/>
      <c r="CT732" s="25"/>
      <c r="CU732" s="25"/>
      <c r="CV732" s="25"/>
      <c r="CW732" s="25"/>
      <c r="CX732" s="25"/>
      <c r="CY732" s="25"/>
      <c r="EW732" s="25"/>
      <c r="EX732" s="25"/>
      <c r="EY732" s="25"/>
      <c r="EZ732" s="25"/>
      <c r="FA732" s="25"/>
      <c r="FB732" s="25"/>
      <c r="FC732" s="25"/>
      <c r="FD732" s="25"/>
      <c r="FE732" s="25"/>
      <c r="FF732" s="25"/>
      <c r="FG732" s="25"/>
      <c r="FH732" s="25"/>
      <c r="FI732" s="25"/>
      <c r="FJ732" s="25"/>
      <c r="FK732" s="25"/>
      <c r="FL732" s="25"/>
      <c r="FM732" s="25"/>
      <c r="FN732" s="25"/>
      <c r="FO732" s="25"/>
      <c r="FP732" s="25"/>
      <c r="FQ732" s="25"/>
      <c r="FR732" s="25"/>
      <c r="FS732" s="25"/>
      <c r="FT732" s="25"/>
      <c r="FU732" s="25"/>
      <c r="FV732" s="25"/>
      <c r="FW732" s="25"/>
      <c r="FX732" s="25"/>
      <c r="FY732" s="25"/>
      <c r="FZ732" s="25"/>
      <c r="GA732" s="25"/>
      <c r="GB732" s="25"/>
      <c r="GC732" s="25"/>
      <c r="GD732" s="25"/>
      <c r="GE732" s="25"/>
      <c r="GF732" s="25"/>
      <c r="GG732" s="25"/>
      <c r="GH732" s="25"/>
      <c r="GI732" s="25"/>
      <c r="GJ732" s="25"/>
      <c r="GK732" s="25"/>
      <c r="GL732" s="25"/>
      <c r="GM732" s="25"/>
      <c r="GN732" s="25"/>
      <c r="GO732" s="25"/>
      <c r="GP732" s="25"/>
      <c r="GQ732" s="25"/>
      <c r="GR732" s="25"/>
      <c r="GS732" s="25"/>
    </row>
    <row r="733">
      <c r="BD733" s="25"/>
      <c r="BE733" s="25"/>
      <c r="BF733" s="25"/>
      <c r="BG733" s="25"/>
      <c r="BH733" s="25"/>
      <c r="BI733" s="25"/>
      <c r="BJ733" s="25"/>
      <c r="BK733" s="25"/>
      <c r="BL733" s="25"/>
      <c r="BM733" s="25"/>
      <c r="BN733" s="25"/>
      <c r="BO733" s="25"/>
      <c r="BP733" s="25"/>
      <c r="BQ733" s="25"/>
      <c r="BR733" s="25"/>
      <c r="BS733" s="25"/>
      <c r="BT733" s="25"/>
      <c r="BU733" s="25"/>
      <c r="BV733" s="25"/>
      <c r="BW733" s="25"/>
      <c r="BX733" s="25"/>
      <c r="BY733" s="25"/>
      <c r="BZ733" s="25"/>
      <c r="CA733" s="25"/>
      <c r="CB733" s="25"/>
      <c r="CC733" s="25"/>
      <c r="CD733" s="25"/>
      <c r="CE733" s="25"/>
      <c r="CF733" s="25"/>
      <c r="CG733" s="25"/>
      <c r="CH733" s="25"/>
      <c r="CI733" s="25"/>
      <c r="CJ733" s="25"/>
      <c r="CK733" s="25"/>
      <c r="CL733" s="25"/>
      <c r="CM733" s="25"/>
      <c r="CN733" s="25"/>
      <c r="CO733" s="25"/>
      <c r="CP733" s="25"/>
      <c r="CQ733" s="25"/>
      <c r="CR733" s="25"/>
      <c r="CS733" s="25"/>
      <c r="CT733" s="25"/>
      <c r="CU733" s="25"/>
      <c r="CV733" s="25"/>
      <c r="CW733" s="25"/>
      <c r="CX733" s="25"/>
      <c r="CY733" s="25"/>
      <c r="EW733" s="25"/>
      <c r="EX733" s="25"/>
      <c r="EY733" s="25"/>
      <c r="EZ733" s="25"/>
      <c r="FA733" s="25"/>
      <c r="FB733" s="25"/>
      <c r="FC733" s="25"/>
      <c r="FD733" s="25"/>
      <c r="FE733" s="25"/>
      <c r="FF733" s="25"/>
      <c r="FG733" s="25"/>
      <c r="FH733" s="25"/>
      <c r="FI733" s="25"/>
      <c r="FJ733" s="25"/>
      <c r="FK733" s="25"/>
      <c r="FL733" s="25"/>
      <c r="FM733" s="25"/>
      <c r="FN733" s="25"/>
      <c r="FO733" s="25"/>
      <c r="FP733" s="25"/>
      <c r="FQ733" s="25"/>
      <c r="FR733" s="25"/>
      <c r="FS733" s="25"/>
      <c r="FT733" s="25"/>
      <c r="FU733" s="25"/>
      <c r="FV733" s="25"/>
      <c r="FW733" s="25"/>
      <c r="FX733" s="25"/>
      <c r="FY733" s="25"/>
      <c r="FZ733" s="25"/>
      <c r="GA733" s="25"/>
      <c r="GB733" s="25"/>
      <c r="GC733" s="25"/>
      <c r="GD733" s="25"/>
      <c r="GE733" s="25"/>
      <c r="GF733" s="25"/>
      <c r="GG733" s="25"/>
      <c r="GH733" s="25"/>
      <c r="GI733" s="25"/>
      <c r="GJ733" s="25"/>
      <c r="GK733" s="25"/>
      <c r="GL733" s="25"/>
      <c r="GM733" s="25"/>
      <c r="GN733" s="25"/>
      <c r="GO733" s="25"/>
      <c r="GP733" s="25"/>
      <c r="GQ733" s="25"/>
      <c r="GR733" s="25"/>
      <c r="GS733" s="25"/>
    </row>
    <row r="734">
      <c r="BD734" s="25"/>
      <c r="BE734" s="25"/>
      <c r="BF734" s="25"/>
      <c r="BG734" s="25"/>
      <c r="BH734" s="25"/>
      <c r="BI734" s="25"/>
      <c r="BJ734" s="25"/>
      <c r="BK734" s="25"/>
      <c r="BL734" s="25"/>
      <c r="BM734" s="25"/>
      <c r="BN734" s="25"/>
      <c r="BO734" s="25"/>
      <c r="BP734" s="25"/>
      <c r="BQ734" s="25"/>
      <c r="BR734" s="25"/>
      <c r="BS734" s="25"/>
      <c r="BT734" s="25"/>
      <c r="BU734" s="25"/>
      <c r="BV734" s="25"/>
      <c r="BW734" s="25"/>
      <c r="BX734" s="25"/>
      <c r="BY734" s="25"/>
      <c r="BZ734" s="25"/>
      <c r="CA734" s="25"/>
      <c r="CB734" s="25"/>
      <c r="CC734" s="25"/>
      <c r="CD734" s="25"/>
      <c r="CE734" s="25"/>
      <c r="CF734" s="25"/>
      <c r="CG734" s="25"/>
      <c r="CH734" s="25"/>
      <c r="CI734" s="25"/>
      <c r="CJ734" s="25"/>
      <c r="CK734" s="25"/>
      <c r="CL734" s="25"/>
      <c r="CM734" s="25"/>
      <c r="CN734" s="25"/>
      <c r="CO734" s="25"/>
      <c r="CP734" s="25"/>
      <c r="CQ734" s="25"/>
      <c r="CR734" s="25"/>
      <c r="CS734" s="25"/>
      <c r="CT734" s="25"/>
      <c r="CU734" s="25"/>
      <c r="CV734" s="25"/>
      <c r="CW734" s="25"/>
      <c r="CX734" s="25"/>
      <c r="CY734" s="25"/>
      <c r="EW734" s="25"/>
      <c r="EX734" s="25"/>
      <c r="EY734" s="25"/>
      <c r="EZ734" s="25"/>
      <c r="FA734" s="25"/>
      <c r="FB734" s="25"/>
      <c r="FC734" s="25"/>
      <c r="FD734" s="25"/>
      <c r="FE734" s="25"/>
      <c r="FF734" s="25"/>
      <c r="FG734" s="25"/>
      <c r="FH734" s="25"/>
      <c r="FI734" s="25"/>
      <c r="FJ734" s="25"/>
      <c r="FK734" s="25"/>
      <c r="FL734" s="25"/>
      <c r="FM734" s="25"/>
      <c r="FN734" s="25"/>
      <c r="FO734" s="25"/>
      <c r="FP734" s="25"/>
      <c r="FQ734" s="25"/>
      <c r="FR734" s="25"/>
      <c r="FS734" s="25"/>
      <c r="FT734" s="25"/>
      <c r="FU734" s="25"/>
      <c r="FV734" s="25"/>
      <c r="FW734" s="25"/>
      <c r="FX734" s="25"/>
      <c r="FY734" s="25"/>
      <c r="FZ734" s="25"/>
      <c r="GA734" s="25"/>
      <c r="GB734" s="25"/>
      <c r="GC734" s="25"/>
      <c r="GD734" s="25"/>
      <c r="GE734" s="25"/>
      <c r="GF734" s="25"/>
      <c r="GG734" s="25"/>
      <c r="GH734" s="25"/>
      <c r="GI734" s="25"/>
      <c r="GJ734" s="25"/>
      <c r="GK734" s="25"/>
      <c r="GL734" s="25"/>
      <c r="GM734" s="25"/>
      <c r="GN734" s="25"/>
      <c r="GO734" s="25"/>
      <c r="GP734" s="25"/>
      <c r="GQ734" s="25"/>
      <c r="GR734" s="25"/>
      <c r="GS734" s="25"/>
    </row>
    <row r="735">
      <c r="BD735" s="25"/>
      <c r="BE735" s="25"/>
      <c r="BF735" s="25"/>
      <c r="BG735" s="25"/>
      <c r="BH735" s="25"/>
      <c r="BI735" s="25"/>
      <c r="BJ735" s="25"/>
      <c r="BK735" s="25"/>
      <c r="BL735" s="25"/>
      <c r="BM735" s="25"/>
      <c r="BN735" s="25"/>
      <c r="BO735" s="25"/>
      <c r="BP735" s="25"/>
      <c r="BQ735" s="25"/>
      <c r="BR735" s="25"/>
      <c r="BS735" s="25"/>
      <c r="BT735" s="25"/>
      <c r="BU735" s="25"/>
      <c r="BV735" s="25"/>
      <c r="BW735" s="25"/>
      <c r="BX735" s="25"/>
      <c r="BY735" s="25"/>
      <c r="BZ735" s="25"/>
      <c r="CA735" s="25"/>
      <c r="CB735" s="25"/>
      <c r="CC735" s="25"/>
      <c r="CD735" s="25"/>
      <c r="CE735" s="25"/>
      <c r="CF735" s="25"/>
      <c r="CG735" s="25"/>
      <c r="CH735" s="25"/>
      <c r="CI735" s="25"/>
      <c r="CJ735" s="25"/>
      <c r="CK735" s="25"/>
      <c r="CL735" s="25"/>
      <c r="CM735" s="25"/>
      <c r="CN735" s="25"/>
      <c r="CO735" s="25"/>
      <c r="CP735" s="25"/>
      <c r="CQ735" s="25"/>
      <c r="CR735" s="25"/>
      <c r="CS735" s="25"/>
      <c r="CT735" s="25"/>
      <c r="CU735" s="25"/>
      <c r="CV735" s="25"/>
      <c r="CW735" s="25"/>
      <c r="CX735" s="25"/>
      <c r="CY735" s="25"/>
      <c r="EW735" s="25"/>
      <c r="EX735" s="25"/>
      <c r="EY735" s="25"/>
      <c r="EZ735" s="25"/>
      <c r="FA735" s="25"/>
      <c r="FB735" s="25"/>
      <c r="FC735" s="25"/>
      <c r="FD735" s="25"/>
      <c r="FE735" s="25"/>
      <c r="FF735" s="25"/>
      <c r="FG735" s="25"/>
      <c r="FH735" s="25"/>
      <c r="FI735" s="25"/>
      <c r="FJ735" s="25"/>
      <c r="FK735" s="25"/>
      <c r="FL735" s="25"/>
      <c r="FM735" s="25"/>
      <c r="FN735" s="25"/>
      <c r="FO735" s="25"/>
      <c r="FP735" s="25"/>
      <c r="FQ735" s="25"/>
      <c r="FR735" s="25"/>
      <c r="FS735" s="25"/>
      <c r="FT735" s="25"/>
      <c r="FU735" s="25"/>
      <c r="FV735" s="25"/>
      <c r="FW735" s="25"/>
      <c r="FX735" s="25"/>
      <c r="FY735" s="25"/>
      <c r="FZ735" s="25"/>
      <c r="GA735" s="25"/>
      <c r="GB735" s="25"/>
      <c r="GC735" s="25"/>
      <c r="GD735" s="25"/>
      <c r="GE735" s="25"/>
      <c r="GF735" s="25"/>
      <c r="GG735" s="25"/>
      <c r="GH735" s="25"/>
      <c r="GI735" s="25"/>
      <c r="GJ735" s="25"/>
      <c r="GK735" s="25"/>
      <c r="GL735" s="25"/>
      <c r="GM735" s="25"/>
      <c r="GN735" s="25"/>
      <c r="GO735" s="25"/>
      <c r="GP735" s="25"/>
      <c r="GQ735" s="25"/>
      <c r="GR735" s="25"/>
      <c r="GS735" s="25"/>
    </row>
    <row r="736">
      <c r="BD736" s="25"/>
      <c r="BE736" s="25"/>
      <c r="BF736" s="25"/>
      <c r="BG736" s="25"/>
      <c r="BH736" s="25"/>
      <c r="BI736" s="25"/>
      <c r="BJ736" s="25"/>
      <c r="BK736" s="25"/>
      <c r="BL736" s="25"/>
      <c r="BM736" s="25"/>
      <c r="BN736" s="25"/>
      <c r="BO736" s="25"/>
      <c r="BP736" s="25"/>
      <c r="BQ736" s="25"/>
      <c r="BR736" s="25"/>
      <c r="BS736" s="25"/>
      <c r="BT736" s="25"/>
      <c r="BU736" s="25"/>
      <c r="BV736" s="25"/>
      <c r="BW736" s="25"/>
      <c r="BX736" s="25"/>
      <c r="BY736" s="25"/>
      <c r="BZ736" s="25"/>
      <c r="CA736" s="25"/>
      <c r="CB736" s="25"/>
      <c r="CC736" s="25"/>
      <c r="CD736" s="25"/>
      <c r="CE736" s="25"/>
      <c r="CF736" s="25"/>
      <c r="CG736" s="25"/>
      <c r="CH736" s="25"/>
      <c r="CI736" s="25"/>
      <c r="CJ736" s="25"/>
      <c r="CK736" s="25"/>
      <c r="CL736" s="25"/>
      <c r="CM736" s="25"/>
      <c r="CN736" s="25"/>
      <c r="CO736" s="25"/>
      <c r="CP736" s="25"/>
      <c r="CQ736" s="25"/>
      <c r="CR736" s="25"/>
      <c r="CS736" s="25"/>
      <c r="CT736" s="25"/>
      <c r="CU736" s="25"/>
      <c r="CV736" s="25"/>
      <c r="CW736" s="25"/>
      <c r="CX736" s="25"/>
      <c r="CY736" s="25"/>
      <c r="EW736" s="25"/>
      <c r="EX736" s="25"/>
      <c r="EY736" s="25"/>
      <c r="EZ736" s="25"/>
      <c r="FA736" s="25"/>
      <c r="FB736" s="25"/>
      <c r="FC736" s="25"/>
      <c r="FD736" s="25"/>
      <c r="FE736" s="25"/>
      <c r="FF736" s="25"/>
      <c r="FG736" s="25"/>
      <c r="FH736" s="25"/>
      <c r="FI736" s="25"/>
      <c r="FJ736" s="25"/>
      <c r="FK736" s="25"/>
      <c r="FL736" s="25"/>
      <c r="FM736" s="25"/>
      <c r="FN736" s="25"/>
      <c r="FO736" s="25"/>
      <c r="FP736" s="25"/>
      <c r="FQ736" s="25"/>
      <c r="FR736" s="25"/>
      <c r="FS736" s="25"/>
      <c r="FT736" s="25"/>
      <c r="FU736" s="25"/>
      <c r="FV736" s="25"/>
      <c r="FW736" s="25"/>
      <c r="FX736" s="25"/>
      <c r="FY736" s="25"/>
      <c r="FZ736" s="25"/>
      <c r="GA736" s="25"/>
      <c r="GB736" s="25"/>
      <c r="GC736" s="25"/>
      <c r="GD736" s="25"/>
      <c r="GE736" s="25"/>
      <c r="GF736" s="25"/>
      <c r="GG736" s="25"/>
      <c r="GH736" s="25"/>
      <c r="GI736" s="25"/>
      <c r="GJ736" s="25"/>
      <c r="GK736" s="25"/>
      <c r="GL736" s="25"/>
      <c r="GM736" s="25"/>
      <c r="GN736" s="25"/>
      <c r="GO736" s="25"/>
      <c r="GP736" s="25"/>
      <c r="GQ736" s="25"/>
      <c r="GR736" s="25"/>
      <c r="GS736" s="25"/>
    </row>
    <row r="737">
      <c r="BD737" s="25"/>
      <c r="BE737" s="25"/>
      <c r="BF737" s="25"/>
      <c r="BG737" s="25"/>
      <c r="BH737" s="25"/>
      <c r="BI737" s="25"/>
      <c r="BJ737" s="25"/>
      <c r="BK737" s="25"/>
      <c r="BL737" s="25"/>
      <c r="BM737" s="25"/>
      <c r="BN737" s="25"/>
      <c r="BO737" s="25"/>
      <c r="BP737" s="25"/>
      <c r="BQ737" s="25"/>
      <c r="BR737" s="25"/>
      <c r="BS737" s="25"/>
      <c r="BT737" s="25"/>
      <c r="BU737" s="25"/>
      <c r="BV737" s="25"/>
      <c r="BW737" s="25"/>
      <c r="BX737" s="25"/>
      <c r="BY737" s="25"/>
      <c r="BZ737" s="25"/>
      <c r="CA737" s="25"/>
      <c r="CB737" s="25"/>
      <c r="CC737" s="25"/>
      <c r="CD737" s="25"/>
      <c r="CE737" s="25"/>
      <c r="CF737" s="25"/>
      <c r="CG737" s="25"/>
      <c r="CH737" s="25"/>
      <c r="CI737" s="25"/>
      <c r="CJ737" s="25"/>
      <c r="CK737" s="25"/>
      <c r="CL737" s="25"/>
      <c r="CM737" s="25"/>
      <c r="CN737" s="25"/>
      <c r="CO737" s="25"/>
      <c r="CP737" s="25"/>
      <c r="CQ737" s="25"/>
      <c r="CR737" s="25"/>
      <c r="CS737" s="25"/>
      <c r="CT737" s="25"/>
      <c r="CU737" s="25"/>
      <c r="CV737" s="25"/>
      <c r="CW737" s="25"/>
      <c r="CX737" s="25"/>
      <c r="CY737" s="25"/>
      <c r="EW737" s="25"/>
      <c r="EX737" s="25"/>
      <c r="EY737" s="25"/>
      <c r="EZ737" s="25"/>
      <c r="FA737" s="25"/>
      <c r="FB737" s="25"/>
      <c r="FC737" s="25"/>
      <c r="FD737" s="25"/>
      <c r="FE737" s="25"/>
      <c r="FF737" s="25"/>
      <c r="FG737" s="25"/>
      <c r="FH737" s="25"/>
      <c r="FI737" s="25"/>
      <c r="FJ737" s="25"/>
      <c r="FK737" s="25"/>
      <c r="FL737" s="25"/>
      <c r="FM737" s="25"/>
      <c r="FN737" s="25"/>
      <c r="FO737" s="25"/>
      <c r="FP737" s="25"/>
      <c r="FQ737" s="25"/>
      <c r="FR737" s="25"/>
      <c r="FS737" s="25"/>
      <c r="FT737" s="25"/>
      <c r="FU737" s="25"/>
      <c r="FV737" s="25"/>
      <c r="FW737" s="25"/>
      <c r="FX737" s="25"/>
      <c r="FY737" s="25"/>
      <c r="FZ737" s="25"/>
      <c r="GA737" s="25"/>
      <c r="GB737" s="25"/>
      <c r="GC737" s="25"/>
      <c r="GD737" s="25"/>
      <c r="GE737" s="25"/>
      <c r="GF737" s="25"/>
      <c r="GG737" s="25"/>
      <c r="GH737" s="25"/>
      <c r="GI737" s="25"/>
      <c r="GJ737" s="25"/>
      <c r="GK737" s="25"/>
      <c r="GL737" s="25"/>
      <c r="GM737" s="25"/>
      <c r="GN737" s="25"/>
      <c r="GO737" s="25"/>
      <c r="GP737" s="25"/>
      <c r="GQ737" s="25"/>
      <c r="GR737" s="25"/>
      <c r="GS737" s="25"/>
    </row>
    <row r="738">
      <c r="BD738" s="25"/>
      <c r="BE738" s="25"/>
      <c r="BF738" s="25"/>
      <c r="BG738" s="25"/>
      <c r="BH738" s="25"/>
      <c r="BI738" s="25"/>
      <c r="BJ738" s="25"/>
      <c r="BK738" s="25"/>
      <c r="BL738" s="25"/>
      <c r="BM738" s="25"/>
      <c r="BN738" s="25"/>
      <c r="BO738" s="25"/>
      <c r="BP738" s="25"/>
      <c r="BQ738" s="25"/>
      <c r="BR738" s="25"/>
      <c r="BS738" s="25"/>
      <c r="BT738" s="25"/>
      <c r="BU738" s="25"/>
      <c r="BV738" s="25"/>
      <c r="BW738" s="25"/>
      <c r="BX738" s="25"/>
      <c r="BY738" s="25"/>
      <c r="BZ738" s="25"/>
      <c r="CA738" s="25"/>
      <c r="CB738" s="25"/>
      <c r="CC738" s="25"/>
      <c r="CD738" s="25"/>
      <c r="CE738" s="25"/>
      <c r="CF738" s="25"/>
      <c r="CG738" s="25"/>
      <c r="CH738" s="25"/>
      <c r="CI738" s="25"/>
      <c r="CJ738" s="25"/>
      <c r="CK738" s="25"/>
      <c r="CL738" s="25"/>
      <c r="CM738" s="25"/>
      <c r="CN738" s="25"/>
      <c r="CO738" s="25"/>
      <c r="CP738" s="25"/>
      <c r="CQ738" s="25"/>
      <c r="CR738" s="25"/>
      <c r="CS738" s="25"/>
      <c r="CT738" s="25"/>
      <c r="CU738" s="25"/>
      <c r="CV738" s="25"/>
      <c r="CW738" s="25"/>
      <c r="CX738" s="25"/>
      <c r="CY738" s="25"/>
      <c r="EW738" s="25"/>
      <c r="EX738" s="25"/>
      <c r="EY738" s="25"/>
      <c r="EZ738" s="25"/>
      <c r="FA738" s="25"/>
      <c r="FB738" s="25"/>
      <c r="FC738" s="25"/>
      <c r="FD738" s="25"/>
      <c r="FE738" s="25"/>
      <c r="FF738" s="25"/>
      <c r="FG738" s="25"/>
      <c r="FH738" s="25"/>
      <c r="FI738" s="25"/>
      <c r="FJ738" s="25"/>
      <c r="FK738" s="25"/>
      <c r="FL738" s="25"/>
      <c r="FM738" s="25"/>
      <c r="FN738" s="25"/>
      <c r="FO738" s="25"/>
      <c r="FP738" s="25"/>
      <c r="FQ738" s="25"/>
      <c r="FR738" s="25"/>
      <c r="FS738" s="25"/>
      <c r="FT738" s="25"/>
      <c r="FU738" s="25"/>
      <c r="FV738" s="25"/>
      <c r="FW738" s="25"/>
      <c r="FX738" s="25"/>
      <c r="FY738" s="25"/>
      <c r="FZ738" s="25"/>
      <c r="GA738" s="25"/>
      <c r="GB738" s="25"/>
      <c r="GC738" s="25"/>
      <c r="GD738" s="25"/>
      <c r="GE738" s="25"/>
      <c r="GF738" s="25"/>
      <c r="GG738" s="25"/>
      <c r="GH738" s="25"/>
      <c r="GI738" s="25"/>
      <c r="GJ738" s="25"/>
      <c r="GK738" s="25"/>
      <c r="GL738" s="25"/>
      <c r="GM738" s="25"/>
      <c r="GN738" s="25"/>
      <c r="GO738" s="25"/>
      <c r="GP738" s="25"/>
      <c r="GQ738" s="25"/>
      <c r="GR738" s="25"/>
      <c r="GS738" s="25"/>
    </row>
    <row r="739">
      <c r="BD739" s="25"/>
      <c r="BE739" s="25"/>
      <c r="BF739" s="25"/>
      <c r="BG739" s="25"/>
      <c r="BH739" s="25"/>
      <c r="BI739" s="25"/>
      <c r="BJ739" s="25"/>
      <c r="BK739" s="25"/>
      <c r="BL739" s="25"/>
      <c r="BM739" s="25"/>
      <c r="BN739" s="25"/>
      <c r="BO739" s="25"/>
      <c r="BP739" s="25"/>
      <c r="BQ739" s="25"/>
      <c r="BR739" s="25"/>
      <c r="BS739" s="25"/>
      <c r="BT739" s="25"/>
      <c r="BU739" s="25"/>
      <c r="BV739" s="25"/>
      <c r="BW739" s="25"/>
      <c r="BX739" s="25"/>
      <c r="BY739" s="25"/>
      <c r="BZ739" s="25"/>
      <c r="CA739" s="25"/>
      <c r="CB739" s="25"/>
      <c r="CC739" s="25"/>
      <c r="CD739" s="25"/>
      <c r="CE739" s="25"/>
      <c r="CF739" s="25"/>
      <c r="CG739" s="25"/>
      <c r="CH739" s="25"/>
      <c r="CI739" s="25"/>
      <c r="CJ739" s="25"/>
      <c r="CK739" s="25"/>
      <c r="CL739" s="25"/>
      <c r="CM739" s="25"/>
      <c r="CN739" s="25"/>
      <c r="CO739" s="25"/>
      <c r="CP739" s="25"/>
      <c r="CQ739" s="25"/>
      <c r="CR739" s="25"/>
      <c r="CS739" s="25"/>
      <c r="CT739" s="25"/>
      <c r="CU739" s="25"/>
      <c r="CV739" s="25"/>
      <c r="CW739" s="25"/>
      <c r="CX739" s="25"/>
      <c r="CY739" s="25"/>
      <c r="EW739" s="25"/>
      <c r="EX739" s="25"/>
      <c r="EY739" s="25"/>
      <c r="EZ739" s="25"/>
      <c r="FA739" s="25"/>
      <c r="FB739" s="25"/>
      <c r="FC739" s="25"/>
      <c r="FD739" s="25"/>
      <c r="FE739" s="25"/>
      <c r="FF739" s="25"/>
      <c r="FG739" s="25"/>
      <c r="FH739" s="25"/>
      <c r="FI739" s="25"/>
      <c r="FJ739" s="25"/>
      <c r="FK739" s="25"/>
      <c r="FL739" s="25"/>
      <c r="FM739" s="25"/>
      <c r="FN739" s="25"/>
      <c r="FO739" s="25"/>
      <c r="FP739" s="25"/>
      <c r="FQ739" s="25"/>
      <c r="FR739" s="25"/>
      <c r="FS739" s="25"/>
      <c r="FT739" s="25"/>
      <c r="FU739" s="25"/>
      <c r="FV739" s="25"/>
      <c r="FW739" s="25"/>
      <c r="FX739" s="25"/>
      <c r="FY739" s="25"/>
      <c r="FZ739" s="25"/>
      <c r="GA739" s="25"/>
      <c r="GB739" s="25"/>
      <c r="GC739" s="25"/>
      <c r="GD739" s="25"/>
      <c r="GE739" s="25"/>
      <c r="GF739" s="25"/>
      <c r="GG739" s="25"/>
      <c r="GH739" s="25"/>
      <c r="GI739" s="25"/>
      <c r="GJ739" s="25"/>
      <c r="GK739" s="25"/>
      <c r="GL739" s="25"/>
      <c r="GM739" s="25"/>
      <c r="GN739" s="25"/>
      <c r="GO739" s="25"/>
      <c r="GP739" s="25"/>
      <c r="GQ739" s="25"/>
      <c r="GR739" s="25"/>
      <c r="GS739" s="25"/>
    </row>
    <row r="740">
      <c r="BD740" s="25"/>
      <c r="BE740" s="25"/>
      <c r="BF740" s="25"/>
      <c r="BG740" s="25"/>
      <c r="BH740" s="25"/>
      <c r="BI740" s="25"/>
      <c r="BJ740" s="25"/>
      <c r="BK740" s="25"/>
      <c r="BL740" s="25"/>
      <c r="BM740" s="25"/>
      <c r="BN740" s="25"/>
      <c r="BO740" s="25"/>
      <c r="BP740" s="25"/>
      <c r="BQ740" s="25"/>
      <c r="BR740" s="25"/>
      <c r="BS740" s="25"/>
      <c r="BT740" s="25"/>
      <c r="BU740" s="25"/>
      <c r="BV740" s="25"/>
      <c r="BW740" s="25"/>
      <c r="BX740" s="25"/>
      <c r="BY740" s="25"/>
      <c r="BZ740" s="25"/>
      <c r="CA740" s="25"/>
      <c r="CB740" s="25"/>
      <c r="CC740" s="25"/>
      <c r="CD740" s="25"/>
      <c r="CE740" s="25"/>
      <c r="CF740" s="25"/>
      <c r="CG740" s="25"/>
      <c r="CH740" s="25"/>
      <c r="CI740" s="25"/>
      <c r="CJ740" s="25"/>
      <c r="CK740" s="25"/>
      <c r="CL740" s="25"/>
      <c r="CM740" s="25"/>
      <c r="CN740" s="25"/>
      <c r="CO740" s="25"/>
      <c r="CP740" s="25"/>
      <c r="CQ740" s="25"/>
      <c r="CR740" s="25"/>
      <c r="CS740" s="25"/>
      <c r="CT740" s="25"/>
      <c r="CU740" s="25"/>
      <c r="CV740" s="25"/>
      <c r="CW740" s="25"/>
      <c r="CX740" s="25"/>
      <c r="CY740" s="25"/>
      <c r="EW740" s="25"/>
      <c r="EX740" s="25"/>
      <c r="EY740" s="25"/>
      <c r="EZ740" s="25"/>
      <c r="FA740" s="25"/>
      <c r="FB740" s="25"/>
      <c r="FC740" s="25"/>
      <c r="FD740" s="25"/>
      <c r="FE740" s="25"/>
      <c r="FF740" s="25"/>
      <c r="FG740" s="25"/>
      <c r="FH740" s="25"/>
      <c r="FI740" s="25"/>
      <c r="FJ740" s="25"/>
      <c r="FK740" s="25"/>
      <c r="FL740" s="25"/>
      <c r="FM740" s="25"/>
      <c r="FN740" s="25"/>
      <c r="FO740" s="25"/>
      <c r="FP740" s="25"/>
      <c r="FQ740" s="25"/>
      <c r="FR740" s="25"/>
      <c r="FS740" s="25"/>
      <c r="FT740" s="25"/>
      <c r="FU740" s="25"/>
      <c r="FV740" s="25"/>
      <c r="FW740" s="25"/>
      <c r="FX740" s="25"/>
      <c r="FY740" s="25"/>
      <c r="FZ740" s="25"/>
      <c r="GA740" s="25"/>
      <c r="GB740" s="25"/>
      <c r="GC740" s="25"/>
      <c r="GD740" s="25"/>
      <c r="GE740" s="25"/>
      <c r="GF740" s="25"/>
      <c r="GG740" s="25"/>
      <c r="GH740" s="25"/>
      <c r="GI740" s="25"/>
      <c r="GJ740" s="25"/>
      <c r="GK740" s="25"/>
      <c r="GL740" s="25"/>
      <c r="GM740" s="25"/>
      <c r="GN740" s="25"/>
      <c r="GO740" s="25"/>
      <c r="GP740" s="25"/>
      <c r="GQ740" s="25"/>
      <c r="GR740" s="25"/>
      <c r="GS740" s="25"/>
    </row>
    <row r="741">
      <c r="BD741" s="25"/>
      <c r="BE741" s="25"/>
      <c r="BF741" s="25"/>
      <c r="BG741" s="25"/>
      <c r="BH741" s="25"/>
      <c r="BI741" s="25"/>
      <c r="BJ741" s="25"/>
      <c r="BK741" s="25"/>
      <c r="BL741" s="25"/>
      <c r="BM741" s="25"/>
      <c r="BN741" s="25"/>
      <c r="BO741" s="25"/>
      <c r="BP741" s="25"/>
      <c r="BQ741" s="25"/>
      <c r="BR741" s="25"/>
      <c r="BS741" s="25"/>
      <c r="BT741" s="25"/>
      <c r="BU741" s="25"/>
      <c r="BV741" s="25"/>
      <c r="BW741" s="25"/>
      <c r="BX741" s="25"/>
      <c r="BY741" s="25"/>
      <c r="BZ741" s="25"/>
      <c r="CA741" s="25"/>
      <c r="CB741" s="25"/>
      <c r="CC741" s="25"/>
      <c r="CD741" s="25"/>
      <c r="CE741" s="25"/>
      <c r="CF741" s="25"/>
      <c r="CG741" s="25"/>
      <c r="CH741" s="25"/>
      <c r="CI741" s="25"/>
      <c r="CJ741" s="25"/>
      <c r="CK741" s="25"/>
      <c r="CL741" s="25"/>
      <c r="CM741" s="25"/>
      <c r="CN741" s="25"/>
      <c r="CO741" s="25"/>
      <c r="CP741" s="25"/>
      <c r="CQ741" s="25"/>
      <c r="CR741" s="25"/>
      <c r="CS741" s="25"/>
      <c r="CT741" s="25"/>
      <c r="CU741" s="25"/>
      <c r="CV741" s="25"/>
      <c r="CW741" s="25"/>
      <c r="CX741" s="25"/>
      <c r="CY741" s="25"/>
      <c r="EW741" s="25"/>
      <c r="EX741" s="25"/>
      <c r="EY741" s="25"/>
      <c r="EZ741" s="25"/>
      <c r="FA741" s="25"/>
      <c r="FB741" s="25"/>
      <c r="FC741" s="25"/>
      <c r="FD741" s="25"/>
      <c r="FE741" s="25"/>
      <c r="FF741" s="25"/>
      <c r="FG741" s="25"/>
      <c r="FH741" s="25"/>
      <c r="FI741" s="25"/>
      <c r="FJ741" s="25"/>
      <c r="FK741" s="25"/>
      <c r="FL741" s="25"/>
      <c r="FM741" s="25"/>
      <c r="FN741" s="25"/>
      <c r="FO741" s="25"/>
      <c r="FP741" s="25"/>
      <c r="FQ741" s="25"/>
      <c r="FR741" s="25"/>
      <c r="FS741" s="25"/>
      <c r="FT741" s="25"/>
      <c r="FU741" s="25"/>
      <c r="FV741" s="25"/>
      <c r="FW741" s="25"/>
      <c r="FX741" s="25"/>
      <c r="FY741" s="25"/>
      <c r="FZ741" s="25"/>
      <c r="GA741" s="25"/>
      <c r="GB741" s="25"/>
      <c r="GC741" s="25"/>
      <c r="GD741" s="25"/>
      <c r="GE741" s="25"/>
      <c r="GF741" s="25"/>
      <c r="GG741" s="25"/>
      <c r="GH741" s="25"/>
      <c r="GI741" s="25"/>
      <c r="GJ741" s="25"/>
      <c r="GK741" s="25"/>
      <c r="GL741" s="25"/>
      <c r="GM741" s="25"/>
      <c r="GN741" s="25"/>
      <c r="GO741" s="25"/>
      <c r="GP741" s="25"/>
      <c r="GQ741" s="25"/>
      <c r="GR741" s="25"/>
      <c r="GS741" s="25"/>
    </row>
    <row r="742">
      <c r="BD742" s="25"/>
      <c r="BE742" s="25"/>
      <c r="BF742" s="25"/>
      <c r="BG742" s="25"/>
      <c r="BH742" s="25"/>
      <c r="BI742" s="25"/>
      <c r="BJ742" s="25"/>
      <c r="BK742" s="25"/>
      <c r="BL742" s="25"/>
      <c r="BM742" s="25"/>
      <c r="BN742" s="25"/>
      <c r="BO742" s="25"/>
      <c r="BP742" s="25"/>
      <c r="BQ742" s="25"/>
      <c r="BR742" s="25"/>
      <c r="BS742" s="25"/>
      <c r="BT742" s="25"/>
      <c r="BU742" s="25"/>
      <c r="BV742" s="25"/>
      <c r="BW742" s="25"/>
      <c r="BX742" s="25"/>
      <c r="BY742" s="25"/>
      <c r="BZ742" s="25"/>
      <c r="CA742" s="25"/>
      <c r="CB742" s="25"/>
      <c r="CC742" s="25"/>
      <c r="CD742" s="25"/>
      <c r="CE742" s="25"/>
      <c r="CF742" s="25"/>
      <c r="CG742" s="25"/>
      <c r="CH742" s="25"/>
      <c r="CI742" s="25"/>
      <c r="CJ742" s="25"/>
      <c r="CK742" s="25"/>
      <c r="CL742" s="25"/>
      <c r="CM742" s="25"/>
      <c r="CN742" s="25"/>
      <c r="CO742" s="25"/>
      <c r="CP742" s="25"/>
      <c r="CQ742" s="25"/>
      <c r="CR742" s="25"/>
      <c r="CS742" s="25"/>
      <c r="CT742" s="25"/>
      <c r="CU742" s="25"/>
      <c r="CV742" s="25"/>
      <c r="CW742" s="25"/>
      <c r="CX742" s="25"/>
      <c r="CY742" s="25"/>
      <c r="EW742" s="25"/>
      <c r="EX742" s="25"/>
      <c r="EY742" s="25"/>
      <c r="EZ742" s="25"/>
      <c r="FA742" s="25"/>
      <c r="FB742" s="25"/>
      <c r="FC742" s="25"/>
      <c r="FD742" s="25"/>
      <c r="FE742" s="25"/>
      <c r="FF742" s="25"/>
      <c r="FG742" s="25"/>
      <c r="FH742" s="25"/>
      <c r="FI742" s="25"/>
      <c r="FJ742" s="25"/>
      <c r="FK742" s="25"/>
      <c r="FL742" s="25"/>
      <c r="FM742" s="25"/>
      <c r="FN742" s="25"/>
      <c r="FO742" s="25"/>
      <c r="FP742" s="25"/>
      <c r="FQ742" s="25"/>
      <c r="FR742" s="25"/>
      <c r="FS742" s="25"/>
      <c r="FT742" s="25"/>
      <c r="FU742" s="25"/>
      <c r="FV742" s="25"/>
      <c r="FW742" s="25"/>
      <c r="FX742" s="25"/>
      <c r="FY742" s="25"/>
      <c r="FZ742" s="25"/>
      <c r="GA742" s="25"/>
      <c r="GB742" s="25"/>
      <c r="GC742" s="25"/>
      <c r="GD742" s="25"/>
      <c r="GE742" s="25"/>
      <c r="GF742" s="25"/>
      <c r="GG742" s="25"/>
      <c r="GH742" s="25"/>
      <c r="GI742" s="25"/>
      <c r="GJ742" s="25"/>
      <c r="GK742" s="25"/>
      <c r="GL742" s="25"/>
      <c r="GM742" s="25"/>
      <c r="GN742" s="25"/>
      <c r="GO742" s="25"/>
      <c r="GP742" s="25"/>
      <c r="GQ742" s="25"/>
      <c r="GR742" s="25"/>
      <c r="GS742" s="25"/>
    </row>
    <row r="743">
      <c r="BD743" s="25"/>
      <c r="BE743" s="25"/>
      <c r="BF743" s="25"/>
      <c r="BG743" s="25"/>
      <c r="BH743" s="25"/>
      <c r="BI743" s="25"/>
      <c r="BJ743" s="25"/>
      <c r="BK743" s="25"/>
      <c r="BL743" s="25"/>
      <c r="BM743" s="25"/>
      <c r="BN743" s="25"/>
      <c r="BO743" s="25"/>
      <c r="BP743" s="25"/>
      <c r="BQ743" s="25"/>
      <c r="BR743" s="25"/>
      <c r="BS743" s="25"/>
      <c r="BT743" s="25"/>
      <c r="BU743" s="25"/>
      <c r="BV743" s="25"/>
      <c r="BW743" s="25"/>
      <c r="BX743" s="25"/>
      <c r="BY743" s="25"/>
      <c r="BZ743" s="25"/>
      <c r="CA743" s="25"/>
      <c r="CB743" s="25"/>
      <c r="CC743" s="25"/>
      <c r="CD743" s="25"/>
      <c r="CE743" s="25"/>
      <c r="CF743" s="25"/>
      <c r="CG743" s="25"/>
      <c r="CH743" s="25"/>
      <c r="CI743" s="25"/>
      <c r="CJ743" s="25"/>
      <c r="CK743" s="25"/>
      <c r="CL743" s="25"/>
      <c r="CM743" s="25"/>
      <c r="CN743" s="25"/>
      <c r="CO743" s="25"/>
      <c r="CP743" s="25"/>
      <c r="CQ743" s="25"/>
      <c r="CR743" s="25"/>
      <c r="CS743" s="25"/>
      <c r="CT743" s="25"/>
      <c r="CU743" s="25"/>
      <c r="CV743" s="25"/>
      <c r="CW743" s="25"/>
      <c r="CX743" s="25"/>
      <c r="CY743" s="25"/>
      <c r="EW743" s="25"/>
      <c r="EX743" s="25"/>
      <c r="EY743" s="25"/>
      <c r="EZ743" s="25"/>
      <c r="FA743" s="25"/>
      <c r="FB743" s="25"/>
      <c r="FC743" s="25"/>
      <c r="FD743" s="25"/>
      <c r="FE743" s="25"/>
      <c r="FF743" s="25"/>
      <c r="FG743" s="25"/>
      <c r="FH743" s="25"/>
      <c r="FI743" s="25"/>
      <c r="FJ743" s="25"/>
      <c r="FK743" s="25"/>
      <c r="FL743" s="25"/>
      <c r="FM743" s="25"/>
      <c r="FN743" s="25"/>
      <c r="FO743" s="25"/>
      <c r="FP743" s="25"/>
      <c r="FQ743" s="25"/>
      <c r="FR743" s="25"/>
      <c r="FS743" s="25"/>
      <c r="FT743" s="25"/>
      <c r="FU743" s="25"/>
      <c r="FV743" s="25"/>
      <c r="FW743" s="25"/>
      <c r="FX743" s="25"/>
      <c r="FY743" s="25"/>
      <c r="FZ743" s="25"/>
      <c r="GA743" s="25"/>
      <c r="GB743" s="25"/>
      <c r="GC743" s="25"/>
      <c r="GD743" s="25"/>
      <c r="GE743" s="25"/>
      <c r="GF743" s="25"/>
      <c r="GG743" s="25"/>
      <c r="GH743" s="25"/>
      <c r="GI743" s="25"/>
      <c r="GJ743" s="25"/>
      <c r="GK743" s="25"/>
      <c r="GL743" s="25"/>
      <c r="GM743" s="25"/>
      <c r="GN743" s="25"/>
      <c r="GO743" s="25"/>
      <c r="GP743" s="25"/>
      <c r="GQ743" s="25"/>
      <c r="GR743" s="25"/>
      <c r="GS743" s="25"/>
    </row>
    <row r="744">
      <c r="BD744" s="25"/>
      <c r="BE744" s="25"/>
      <c r="BF744" s="25"/>
      <c r="BG744" s="25"/>
      <c r="BH744" s="25"/>
      <c r="BI744" s="25"/>
      <c r="BJ744" s="25"/>
      <c r="BK744" s="25"/>
      <c r="BL744" s="25"/>
      <c r="BM744" s="25"/>
      <c r="BN744" s="25"/>
      <c r="BO744" s="25"/>
      <c r="BP744" s="25"/>
      <c r="BQ744" s="25"/>
      <c r="BR744" s="25"/>
      <c r="BS744" s="25"/>
      <c r="BT744" s="25"/>
      <c r="BU744" s="25"/>
      <c r="BV744" s="25"/>
      <c r="BW744" s="25"/>
      <c r="BX744" s="25"/>
      <c r="BY744" s="25"/>
      <c r="BZ744" s="25"/>
      <c r="CA744" s="25"/>
      <c r="CB744" s="25"/>
      <c r="CC744" s="25"/>
      <c r="CD744" s="25"/>
      <c r="CE744" s="25"/>
      <c r="CF744" s="25"/>
      <c r="CG744" s="25"/>
      <c r="CH744" s="25"/>
      <c r="CI744" s="25"/>
      <c r="CJ744" s="25"/>
      <c r="CK744" s="25"/>
      <c r="CL744" s="25"/>
      <c r="CM744" s="25"/>
      <c r="CN744" s="25"/>
      <c r="CO744" s="25"/>
      <c r="CP744" s="25"/>
      <c r="CQ744" s="25"/>
      <c r="CR744" s="25"/>
      <c r="CS744" s="25"/>
      <c r="CT744" s="25"/>
      <c r="CU744" s="25"/>
      <c r="CV744" s="25"/>
      <c r="CW744" s="25"/>
      <c r="CX744" s="25"/>
      <c r="CY744" s="25"/>
      <c r="EW744" s="25"/>
      <c r="EX744" s="25"/>
      <c r="EY744" s="25"/>
      <c r="EZ744" s="25"/>
      <c r="FA744" s="25"/>
      <c r="FB744" s="25"/>
      <c r="FC744" s="25"/>
      <c r="FD744" s="25"/>
      <c r="FE744" s="25"/>
      <c r="FF744" s="25"/>
      <c r="FG744" s="25"/>
      <c r="FH744" s="25"/>
      <c r="FI744" s="25"/>
      <c r="FJ744" s="25"/>
      <c r="FK744" s="25"/>
      <c r="FL744" s="25"/>
      <c r="FM744" s="25"/>
      <c r="FN744" s="25"/>
      <c r="FO744" s="25"/>
      <c r="FP744" s="25"/>
      <c r="FQ744" s="25"/>
      <c r="FR744" s="25"/>
      <c r="FS744" s="25"/>
      <c r="FT744" s="25"/>
      <c r="FU744" s="25"/>
      <c r="FV744" s="25"/>
      <c r="FW744" s="25"/>
      <c r="FX744" s="25"/>
      <c r="FY744" s="25"/>
      <c r="FZ744" s="25"/>
      <c r="GA744" s="25"/>
      <c r="GB744" s="25"/>
      <c r="GC744" s="25"/>
      <c r="GD744" s="25"/>
      <c r="GE744" s="25"/>
      <c r="GF744" s="25"/>
      <c r="GG744" s="25"/>
      <c r="GH744" s="25"/>
      <c r="GI744" s="25"/>
      <c r="GJ744" s="25"/>
      <c r="GK744" s="25"/>
      <c r="GL744" s="25"/>
      <c r="GM744" s="25"/>
      <c r="GN744" s="25"/>
      <c r="GO744" s="25"/>
      <c r="GP744" s="25"/>
      <c r="GQ744" s="25"/>
      <c r="GR744" s="25"/>
      <c r="GS744" s="25"/>
    </row>
    <row r="745">
      <c r="BD745" s="25"/>
      <c r="BE745" s="25"/>
      <c r="BF745" s="25"/>
      <c r="BG745" s="25"/>
      <c r="BH745" s="25"/>
      <c r="BI745" s="25"/>
      <c r="BJ745" s="25"/>
      <c r="BK745" s="25"/>
      <c r="BL745" s="25"/>
      <c r="BM745" s="25"/>
      <c r="BN745" s="25"/>
      <c r="BO745" s="25"/>
      <c r="BP745" s="25"/>
      <c r="BQ745" s="25"/>
      <c r="BR745" s="25"/>
      <c r="BS745" s="25"/>
      <c r="BT745" s="25"/>
      <c r="BU745" s="25"/>
      <c r="BV745" s="25"/>
      <c r="BW745" s="25"/>
      <c r="BX745" s="25"/>
      <c r="BY745" s="25"/>
      <c r="BZ745" s="25"/>
      <c r="CA745" s="25"/>
      <c r="CB745" s="25"/>
      <c r="CC745" s="25"/>
      <c r="CD745" s="25"/>
      <c r="CE745" s="25"/>
      <c r="CF745" s="25"/>
      <c r="CG745" s="25"/>
      <c r="CH745" s="25"/>
      <c r="CI745" s="25"/>
      <c r="CJ745" s="25"/>
      <c r="CK745" s="25"/>
      <c r="CL745" s="25"/>
      <c r="CM745" s="25"/>
      <c r="CN745" s="25"/>
      <c r="CO745" s="25"/>
      <c r="CP745" s="25"/>
      <c r="CQ745" s="25"/>
      <c r="CR745" s="25"/>
      <c r="CS745" s="25"/>
      <c r="CT745" s="25"/>
      <c r="CU745" s="25"/>
      <c r="CV745" s="25"/>
      <c r="CW745" s="25"/>
      <c r="CX745" s="25"/>
      <c r="CY745" s="25"/>
      <c r="EW745" s="25"/>
      <c r="EX745" s="25"/>
      <c r="EY745" s="25"/>
      <c r="EZ745" s="25"/>
      <c r="FA745" s="25"/>
      <c r="FB745" s="25"/>
      <c r="FC745" s="25"/>
      <c r="FD745" s="25"/>
      <c r="FE745" s="25"/>
      <c r="FF745" s="25"/>
      <c r="FG745" s="25"/>
      <c r="FH745" s="25"/>
      <c r="FI745" s="25"/>
      <c r="FJ745" s="25"/>
      <c r="FK745" s="25"/>
      <c r="FL745" s="25"/>
      <c r="FM745" s="25"/>
      <c r="FN745" s="25"/>
      <c r="FO745" s="25"/>
      <c r="FP745" s="25"/>
      <c r="FQ745" s="25"/>
      <c r="FR745" s="25"/>
      <c r="FS745" s="25"/>
      <c r="FT745" s="25"/>
      <c r="FU745" s="25"/>
      <c r="FV745" s="25"/>
      <c r="FW745" s="25"/>
      <c r="FX745" s="25"/>
      <c r="FY745" s="25"/>
      <c r="FZ745" s="25"/>
      <c r="GA745" s="25"/>
      <c r="GB745" s="25"/>
      <c r="GC745" s="25"/>
      <c r="GD745" s="25"/>
      <c r="GE745" s="25"/>
      <c r="GF745" s="25"/>
      <c r="GG745" s="25"/>
      <c r="GH745" s="25"/>
      <c r="GI745" s="25"/>
      <c r="GJ745" s="25"/>
      <c r="GK745" s="25"/>
      <c r="GL745" s="25"/>
      <c r="GM745" s="25"/>
      <c r="GN745" s="25"/>
      <c r="GO745" s="25"/>
      <c r="GP745" s="25"/>
      <c r="GQ745" s="25"/>
      <c r="GR745" s="25"/>
      <c r="GS745" s="25"/>
    </row>
    <row r="746">
      <c r="BD746" s="25"/>
      <c r="BE746" s="25"/>
      <c r="BF746" s="25"/>
      <c r="BG746" s="25"/>
      <c r="BH746" s="25"/>
      <c r="BI746" s="25"/>
      <c r="BJ746" s="25"/>
      <c r="BK746" s="25"/>
      <c r="BL746" s="25"/>
      <c r="BM746" s="25"/>
      <c r="BN746" s="25"/>
      <c r="BO746" s="25"/>
      <c r="BP746" s="25"/>
      <c r="BQ746" s="25"/>
      <c r="BR746" s="25"/>
      <c r="BS746" s="25"/>
      <c r="BT746" s="25"/>
      <c r="BU746" s="25"/>
      <c r="BV746" s="25"/>
      <c r="BW746" s="25"/>
      <c r="BX746" s="25"/>
      <c r="BY746" s="25"/>
      <c r="BZ746" s="25"/>
      <c r="CA746" s="25"/>
      <c r="CB746" s="25"/>
      <c r="CC746" s="25"/>
      <c r="CD746" s="25"/>
      <c r="CE746" s="25"/>
      <c r="CF746" s="25"/>
      <c r="CG746" s="25"/>
      <c r="CH746" s="25"/>
      <c r="CI746" s="25"/>
      <c r="CJ746" s="25"/>
      <c r="CK746" s="25"/>
      <c r="CL746" s="25"/>
      <c r="CM746" s="25"/>
      <c r="CN746" s="25"/>
      <c r="CO746" s="25"/>
      <c r="CP746" s="25"/>
      <c r="CQ746" s="25"/>
      <c r="CR746" s="25"/>
      <c r="CS746" s="25"/>
      <c r="CT746" s="25"/>
      <c r="CU746" s="25"/>
      <c r="CV746" s="25"/>
      <c r="CW746" s="25"/>
      <c r="CX746" s="25"/>
      <c r="CY746" s="25"/>
      <c r="EW746" s="25"/>
      <c r="EX746" s="25"/>
      <c r="EY746" s="25"/>
      <c r="EZ746" s="25"/>
      <c r="FA746" s="25"/>
      <c r="FB746" s="25"/>
      <c r="FC746" s="25"/>
      <c r="FD746" s="25"/>
      <c r="FE746" s="25"/>
      <c r="FF746" s="25"/>
      <c r="FG746" s="25"/>
      <c r="FH746" s="25"/>
      <c r="FI746" s="25"/>
      <c r="FJ746" s="25"/>
      <c r="FK746" s="25"/>
      <c r="FL746" s="25"/>
      <c r="FM746" s="25"/>
      <c r="FN746" s="25"/>
      <c r="FO746" s="25"/>
      <c r="FP746" s="25"/>
      <c r="FQ746" s="25"/>
      <c r="FR746" s="25"/>
      <c r="FS746" s="25"/>
      <c r="FT746" s="25"/>
      <c r="FU746" s="25"/>
      <c r="FV746" s="25"/>
      <c r="FW746" s="25"/>
      <c r="FX746" s="25"/>
      <c r="FY746" s="25"/>
      <c r="FZ746" s="25"/>
      <c r="GA746" s="25"/>
      <c r="GB746" s="25"/>
      <c r="GC746" s="25"/>
      <c r="GD746" s="25"/>
      <c r="GE746" s="25"/>
      <c r="GF746" s="25"/>
      <c r="GG746" s="25"/>
      <c r="GH746" s="25"/>
      <c r="GI746" s="25"/>
      <c r="GJ746" s="25"/>
      <c r="GK746" s="25"/>
      <c r="GL746" s="25"/>
      <c r="GM746" s="25"/>
      <c r="GN746" s="25"/>
      <c r="GO746" s="25"/>
      <c r="GP746" s="25"/>
      <c r="GQ746" s="25"/>
      <c r="GR746" s="25"/>
      <c r="GS746" s="25"/>
    </row>
    <row r="747">
      <c r="BD747" s="25"/>
      <c r="BE747" s="25"/>
      <c r="BF747" s="25"/>
      <c r="BG747" s="25"/>
      <c r="BH747" s="25"/>
      <c r="BI747" s="25"/>
      <c r="BJ747" s="25"/>
      <c r="BK747" s="25"/>
      <c r="BL747" s="25"/>
      <c r="BM747" s="25"/>
      <c r="BN747" s="25"/>
      <c r="BO747" s="25"/>
      <c r="BP747" s="25"/>
      <c r="BQ747" s="25"/>
      <c r="BR747" s="25"/>
      <c r="BS747" s="25"/>
      <c r="BT747" s="25"/>
      <c r="BU747" s="25"/>
      <c r="BV747" s="25"/>
      <c r="BW747" s="25"/>
      <c r="BX747" s="25"/>
      <c r="BY747" s="25"/>
      <c r="BZ747" s="25"/>
      <c r="CA747" s="25"/>
      <c r="CB747" s="25"/>
      <c r="CC747" s="25"/>
      <c r="CD747" s="25"/>
      <c r="CE747" s="25"/>
      <c r="CF747" s="25"/>
      <c r="CG747" s="25"/>
      <c r="CH747" s="25"/>
      <c r="CI747" s="25"/>
      <c r="CJ747" s="25"/>
      <c r="CK747" s="25"/>
      <c r="CL747" s="25"/>
      <c r="CM747" s="25"/>
      <c r="CN747" s="25"/>
      <c r="CO747" s="25"/>
      <c r="CP747" s="25"/>
      <c r="CQ747" s="25"/>
      <c r="CR747" s="25"/>
      <c r="CS747" s="25"/>
      <c r="CT747" s="25"/>
      <c r="CU747" s="25"/>
      <c r="CV747" s="25"/>
      <c r="CW747" s="25"/>
      <c r="CX747" s="25"/>
      <c r="CY747" s="25"/>
      <c r="EW747" s="25"/>
      <c r="EX747" s="25"/>
      <c r="EY747" s="25"/>
      <c r="EZ747" s="25"/>
      <c r="FA747" s="25"/>
      <c r="FB747" s="25"/>
      <c r="FC747" s="25"/>
      <c r="FD747" s="25"/>
      <c r="FE747" s="25"/>
      <c r="FF747" s="25"/>
      <c r="FG747" s="25"/>
      <c r="FH747" s="25"/>
      <c r="FI747" s="25"/>
      <c r="FJ747" s="25"/>
      <c r="FK747" s="25"/>
      <c r="FL747" s="25"/>
      <c r="FM747" s="25"/>
      <c r="FN747" s="25"/>
      <c r="FO747" s="25"/>
      <c r="FP747" s="25"/>
      <c r="FQ747" s="25"/>
      <c r="FR747" s="25"/>
      <c r="FS747" s="25"/>
      <c r="FT747" s="25"/>
      <c r="FU747" s="25"/>
      <c r="FV747" s="25"/>
      <c r="FW747" s="25"/>
      <c r="FX747" s="25"/>
      <c r="FY747" s="25"/>
      <c r="FZ747" s="25"/>
      <c r="GA747" s="25"/>
      <c r="GB747" s="25"/>
      <c r="GC747" s="25"/>
      <c r="GD747" s="25"/>
      <c r="GE747" s="25"/>
      <c r="GF747" s="25"/>
      <c r="GG747" s="25"/>
      <c r="GH747" s="25"/>
      <c r="GI747" s="25"/>
      <c r="GJ747" s="25"/>
      <c r="GK747" s="25"/>
      <c r="GL747" s="25"/>
      <c r="GM747" s="25"/>
      <c r="GN747" s="25"/>
      <c r="GO747" s="25"/>
      <c r="GP747" s="25"/>
      <c r="GQ747" s="25"/>
      <c r="GR747" s="25"/>
      <c r="GS747" s="25"/>
    </row>
    <row r="748">
      <c r="BD748" s="25"/>
      <c r="BE748" s="25"/>
      <c r="BF748" s="25"/>
      <c r="BG748" s="25"/>
      <c r="BH748" s="25"/>
      <c r="BI748" s="25"/>
      <c r="BJ748" s="25"/>
      <c r="BK748" s="25"/>
      <c r="BL748" s="25"/>
      <c r="BM748" s="25"/>
      <c r="BN748" s="25"/>
      <c r="BO748" s="25"/>
      <c r="BP748" s="25"/>
      <c r="BQ748" s="25"/>
      <c r="BR748" s="25"/>
      <c r="BS748" s="25"/>
      <c r="BT748" s="25"/>
      <c r="BU748" s="25"/>
      <c r="BV748" s="25"/>
      <c r="BW748" s="25"/>
      <c r="BX748" s="25"/>
      <c r="BY748" s="25"/>
      <c r="BZ748" s="25"/>
      <c r="CA748" s="25"/>
      <c r="CB748" s="25"/>
      <c r="CC748" s="25"/>
      <c r="CD748" s="25"/>
      <c r="CE748" s="25"/>
      <c r="CF748" s="25"/>
      <c r="CG748" s="25"/>
      <c r="CH748" s="25"/>
      <c r="CI748" s="25"/>
      <c r="CJ748" s="25"/>
      <c r="CK748" s="25"/>
      <c r="CL748" s="25"/>
      <c r="CM748" s="25"/>
      <c r="CN748" s="25"/>
      <c r="CO748" s="25"/>
      <c r="CP748" s="25"/>
      <c r="CQ748" s="25"/>
      <c r="CR748" s="25"/>
      <c r="CS748" s="25"/>
      <c r="CT748" s="25"/>
      <c r="CU748" s="25"/>
      <c r="CV748" s="25"/>
      <c r="CW748" s="25"/>
      <c r="CX748" s="25"/>
      <c r="CY748" s="25"/>
      <c r="EW748" s="25"/>
      <c r="EX748" s="25"/>
      <c r="EY748" s="25"/>
      <c r="EZ748" s="25"/>
      <c r="FA748" s="25"/>
      <c r="FB748" s="25"/>
      <c r="FC748" s="25"/>
      <c r="FD748" s="25"/>
      <c r="FE748" s="25"/>
      <c r="FF748" s="25"/>
      <c r="FG748" s="25"/>
      <c r="FH748" s="25"/>
      <c r="FI748" s="25"/>
      <c r="FJ748" s="25"/>
      <c r="FK748" s="25"/>
      <c r="FL748" s="25"/>
      <c r="FM748" s="25"/>
      <c r="FN748" s="25"/>
      <c r="FO748" s="25"/>
      <c r="FP748" s="25"/>
      <c r="FQ748" s="25"/>
      <c r="FR748" s="25"/>
      <c r="FS748" s="25"/>
      <c r="FT748" s="25"/>
      <c r="FU748" s="25"/>
      <c r="FV748" s="25"/>
      <c r="FW748" s="25"/>
      <c r="FX748" s="25"/>
      <c r="FY748" s="25"/>
      <c r="FZ748" s="25"/>
      <c r="GA748" s="25"/>
      <c r="GB748" s="25"/>
      <c r="GC748" s="25"/>
      <c r="GD748" s="25"/>
      <c r="GE748" s="25"/>
      <c r="GF748" s="25"/>
      <c r="GG748" s="25"/>
      <c r="GH748" s="25"/>
      <c r="GI748" s="25"/>
      <c r="GJ748" s="25"/>
      <c r="GK748" s="25"/>
      <c r="GL748" s="25"/>
      <c r="GM748" s="25"/>
      <c r="GN748" s="25"/>
      <c r="GO748" s="25"/>
      <c r="GP748" s="25"/>
      <c r="GQ748" s="25"/>
      <c r="GR748" s="25"/>
      <c r="GS748" s="25"/>
    </row>
    <row r="749">
      <c r="BD749" s="25"/>
      <c r="BE749" s="25"/>
      <c r="BF749" s="25"/>
      <c r="BG749" s="25"/>
      <c r="BH749" s="25"/>
      <c r="BI749" s="25"/>
      <c r="BJ749" s="25"/>
      <c r="BK749" s="25"/>
      <c r="BL749" s="25"/>
      <c r="BM749" s="25"/>
      <c r="BN749" s="25"/>
      <c r="BO749" s="25"/>
      <c r="BP749" s="25"/>
      <c r="BQ749" s="25"/>
      <c r="BR749" s="25"/>
      <c r="BS749" s="25"/>
      <c r="BT749" s="25"/>
      <c r="BU749" s="25"/>
      <c r="BV749" s="25"/>
      <c r="BW749" s="25"/>
      <c r="BX749" s="25"/>
      <c r="BY749" s="25"/>
      <c r="BZ749" s="25"/>
      <c r="CA749" s="25"/>
      <c r="CB749" s="25"/>
      <c r="CC749" s="25"/>
      <c r="CD749" s="25"/>
      <c r="CE749" s="25"/>
      <c r="CF749" s="25"/>
      <c r="CG749" s="25"/>
      <c r="CH749" s="25"/>
      <c r="CI749" s="25"/>
      <c r="CJ749" s="25"/>
      <c r="CK749" s="25"/>
      <c r="CL749" s="25"/>
      <c r="CM749" s="25"/>
      <c r="CN749" s="25"/>
      <c r="CO749" s="25"/>
      <c r="CP749" s="25"/>
      <c r="CQ749" s="25"/>
      <c r="CR749" s="25"/>
      <c r="CS749" s="25"/>
      <c r="CT749" s="25"/>
      <c r="CU749" s="25"/>
      <c r="CV749" s="25"/>
      <c r="CW749" s="25"/>
      <c r="CX749" s="25"/>
      <c r="CY749" s="25"/>
      <c r="EW749" s="25"/>
      <c r="EX749" s="25"/>
      <c r="EY749" s="25"/>
      <c r="EZ749" s="25"/>
      <c r="FA749" s="25"/>
      <c r="FB749" s="25"/>
      <c r="FC749" s="25"/>
      <c r="FD749" s="25"/>
      <c r="FE749" s="25"/>
      <c r="FF749" s="25"/>
      <c r="FG749" s="25"/>
      <c r="FH749" s="25"/>
      <c r="FI749" s="25"/>
      <c r="FJ749" s="25"/>
      <c r="FK749" s="25"/>
      <c r="FL749" s="25"/>
      <c r="FM749" s="25"/>
      <c r="FN749" s="25"/>
      <c r="FO749" s="25"/>
      <c r="FP749" s="25"/>
      <c r="FQ749" s="25"/>
      <c r="FR749" s="25"/>
      <c r="FS749" s="25"/>
      <c r="FT749" s="25"/>
      <c r="FU749" s="25"/>
      <c r="FV749" s="25"/>
      <c r="FW749" s="25"/>
      <c r="FX749" s="25"/>
      <c r="FY749" s="25"/>
      <c r="FZ749" s="25"/>
      <c r="GA749" s="25"/>
      <c r="GB749" s="25"/>
      <c r="GC749" s="25"/>
      <c r="GD749" s="25"/>
      <c r="GE749" s="25"/>
      <c r="GF749" s="25"/>
      <c r="GG749" s="25"/>
      <c r="GH749" s="25"/>
      <c r="GI749" s="25"/>
      <c r="GJ749" s="25"/>
      <c r="GK749" s="25"/>
      <c r="GL749" s="25"/>
      <c r="GM749" s="25"/>
      <c r="GN749" s="25"/>
      <c r="GO749" s="25"/>
      <c r="GP749" s="25"/>
      <c r="GQ749" s="25"/>
      <c r="GR749" s="25"/>
      <c r="GS749" s="25"/>
    </row>
    <row r="750">
      <c r="BD750" s="25"/>
      <c r="BE750" s="25"/>
      <c r="BF750" s="25"/>
      <c r="BG750" s="25"/>
      <c r="BH750" s="25"/>
      <c r="BI750" s="25"/>
      <c r="BJ750" s="25"/>
      <c r="BK750" s="25"/>
      <c r="BL750" s="25"/>
      <c r="BM750" s="25"/>
      <c r="BN750" s="25"/>
      <c r="BO750" s="25"/>
      <c r="BP750" s="25"/>
      <c r="BQ750" s="25"/>
      <c r="BR750" s="25"/>
      <c r="BS750" s="25"/>
      <c r="BT750" s="25"/>
      <c r="BU750" s="25"/>
      <c r="BV750" s="25"/>
      <c r="BW750" s="25"/>
      <c r="BX750" s="25"/>
      <c r="BY750" s="25"/>
      <c r="BZ750" s="25"/>
      <c r="CA750" s="25"/>
      <c r="CB750" s="25"/>
      <c r="CC750" s="25"/>
      <c r="CD750" s="25"/>
      <c r="CE750" s="25"/>
      <c r="CF750" s="25"/>
      <c r="CG750" s="25"/>
      <c r="CH750" s="25"/>
      <c r="CI750" s="25"/>
      <c r="CJ750" s="25"/>
      <c r="CK750" s="25"/>
      <c r="CL750" s="25"/>
      <c r="CM750" s="25"/>
      <c r="CN750" s="25"/>
      <c r="CO750" s="25"/>
      <c r="CP750" s="25"/>
      <c r="CQ750" s="25"/>
      <c r="CR750" s="25"/>
      <c r="CS750" s="25"/>
      <c r="CT750" s="25"/>
      <c r="CU750" s="25"/>
      <c r="CV750" s="25"/>
      <c r="CW750" s="25"/>
      <c r="CX750" s="25"/>
      <c r="CY750" s="25"/>
      <c r="EW750" s="25"/>
      <c r="EX750" s="25"/>
      <c r="EY750" s="25"/>
      <c r="EZ750" s="25"/>
      <c r="FA750" s="25"/>
      <c r="FB750" s="25"/>
      <c r="FC750" s="25"/>
      <c r="FD750" s="25"/>
      <c r="FE750" s="25"/>
      <c r="FF750" s="25"/>
      <c r="FG750" s="25"/>
      <c r="FH750" s="25"/>
      <c r="FI750" s="25"/>
      <c r="FJ750" s="25"/>
      <c r="FK750" s="25"/>
      <c r="FL750" s="25"/>
      <c r="FM750" s="25"/>
      <c r="FN750" s="25"/>
      <c r="FO750" s="25"/>
      <c r="FP750" s="25"/>
      <c r="FQ750" s="25"/>
      <c r="FR750" s="25"/>
      <c r="FS750" s="25"/>
      <c r="FT750" s="25"/>
      <c r="FU750" s="25"/>
      <c r="FV750" s="25"/>
      <c r="FW750" s="25"/>
      <c r="FX750" s="25"/>
      <c r="FY750" s="25"/>
      <c r="FZ750" s="25"/>
      <c r="GA750" s="25"/>
      <c r="GB750" s="25"/>
      <c r="GC750" s="25"/>
      <c r="GD750" s="25"/>
      <c r="GE750" s="25"/>
      <c r="GF750" s="25"/>
      <c r="GG750" s="25"/>
      <c r="GH750" s="25"/>
      <c r="GI750" s="25"/>
      <c r="GJ750" s="25"/>
      <c r="GK750" s="25"/>
      <c r="GL750" s="25"/>
      <c r="GM750" s="25"/>
      <c r="GN750" s="25"/>
      <c r="GO750" s="25"/>
      <c r="GP750" s="25"/>
      <c r="GQ750" s="25"/>
      <c r="GR750" s="25"/>
      <c r="GS750" s="25"/>
    </row>
    <row r="751">
      <c r="BD751" s="25"/>
      <c r="BE751" s="25"/>
      <c r="BF751" s="25"/>
      <c r="BG751" s="25"/>
      <c r="BH751" s="25"/>
      <c r="BI751" s="25"/>
      <c r="BJ751" s="25"/>
      <c r="BK751" s="25"/>
      <c r="BL751" s="25"/>
      <c r="BM751" s="25"/>
      <c r="BN751" s="25"/>
      <c r="BO751" s="25"/>
      <c r="BP751" s="25"/>
      <c r="BQ751" s="25"/>
      <c r="BR751" s="25"/>
      <c r="BS751" s="25"/>
      <c r="BT751" s="25"/>
      <c r="BU751" s="25"/>
      <c r="BV751" s="25"/>
      <c r="BW751" s="25"/>
      <c r="BX751" s="25"/>
      <c r="BY751" s="25"/>
      <c r="BZ751" s="25"/>
      <c r="CA751" s="25"/>
      <c r="CB751" s="25"/>
      <c r="CC751" s="25"/>
      <c r="CD751" s="25"/>
      <c r="CE751" s="25"/>
      <c r="CF751" s="25"/>
      <c r="CG751" s="25"/>
      <c r="CH751" s="25"/>
      <c r="CI751" s="25"/>
      <c r="CJ751" s="25"/>
      <c r="CK751" s="25"/>
      <c r="CL751" s="25"/>
      <c r="CM751" s="25"/>
      <c r="CN751" s="25"/>
      <c r="CO751" s="25"/>
      <c r="CP751" s="25"/>
      <c r="CQ751" s="25"/>
      <c r="CR751" s="25"/>
      <c r="CS751" s="25"/>
      <c r="CT751" s="25"/>
      <c r="CU751" s="25"/>
      <c r="CV751" s="25"/>
      <c r="CW751" s="25"/>
      <c r="CX751" s="25"/>
      <c r="CY751" s="25"/>
      <c r="EW751" s="25"/>
      <c r="EX751" s="25"/>
      <c r="EY751" s="25"/>
      <c r="EZ751" s="25"/>
      <c r="FA751" s="25"/>
      <c r="FB751" s="25"/>
      <c r="FC751" s="25"/>
      <c r="FD751" s="25"/>
      <c r="FE751" s="25"/>
      <c r="FF751" s="25"/>
      <c r="FG751" s="25"/>
      <c r="FH751" s="25"/>
      <c r="FI751" s="25"/>
      <c r="FJ751" s="25"/>
      <c r="FK751" s="25"/>
      <c r="FL751" s="25"/>
      <c r="FM751" s="25"/>
      <c r="FN751" s="25"/>
      <c r="FO751" s="25"/>
      <c r="FP751" s="25"/>
      <c r="FQ751" s="25"/>
      <c r="FR751" s="25"/>
      <c r="FS751" s="25"/>
      <c r="FT751" s="25"/>
      <c r="FU751" s="25"/>
      <c r="FV751" s="25"/>
      <c r="FW751" s="25"/>
      <c r="FX751" s="25"/>
      <c r="FY751" s="25"/>
      <c r="FZ751" s="25"/>
      <c r="GA751" s="25"/>
      <c r="GB751" s="25"/>
      <c r="GC751" s="25"/>
      <c r="GD751" s="25"/>
      <c r="GE751" s="25"/>
      <c r="GF751" s="25"/>
      <c r="GG751" s="25"/>
      <c r="GH751" s="25"/>
      <c r="GI751" s="25"/>
      <c r="GJ751" s="25"/>
      <c r="GK751" s="25"/>
      <c r="GL751" s="25"/>
      <c r="GM751" s="25"/>
      <c r="GN751" s="25"/>
      <c r="GO751" s="25"/>
      <c r="GP751" s="25"/>
      <c r="GQ751" s="25"/>
      <c r="GR751" s="25"/>
      <c r="GS751" s="25"/>
    </row>
    <row r="752">
      <c r="BD752" s="25"/>
      <c r="BE752" s="25"/>
      <c r="BF752" s="25"/>
      <c r="BG752" s="25"/>
      <c r="BH752" s="25"/>
      <c r="BI752" s="25"/>
      <c r="BJ752" s="25"/>
      <c r="BK752" s="25"/>
      <c r="BL752" s="25"/>
      <c r="BM752" s="25"/>
      <c r="BN752" s="25"/>
      <c r="BO752" s="25"/>
      <c r="BP752" s="25"/>
      <c r="BQ752" s="25"/>
      <c r="BR752" s="25"/>
      <c r="BS752" s="25"/>
      <c r="BT752" s="25"/>
      <c r="BU752" s="25"/>
      <c r="BV752" s="25"/>
      <c r="BW752" s="25"/>
      <c r="BX752" s="25"/>
      <c r="BY752" s="25"/>
      <c r="BZ752" s="25"/>
      <c r="CA752" s="25"/>
      <c r="CB752" s="25"/>
      <c r="CC752" s="25"/>
      <c r="CD752" s="25"/>
      <c r="CE752" s="25"/>
      <c r="CF752" s="25"/>
      <c r="CG752" s="25"/>
      <c r="CH752" s="25"/>
      <c r="CI752" s="25"/>
      <c r="CJ752" s="25"/>
      <c r="CK752" s="25"/>
      <c r="CL752" s="25"/>
      <c r="CM752" s="25"/>
      <c r="CN752" s="25"/>
      <c r="CO752" s="25"/>
      <c r="CP752" s="25"/>
      <c r="CQ752" s="25"/>
      <c r="CR752" s="25"/>
      <c r="CS752" s="25"/>
      <c r="CT752" s="25"/>
      <c r="CU752" s="25"/>
      <c r="CV752" s="25"/>
      <c r="CW752" s="25"/>
      <c r="CX752" s="25"/>
      <c r="CY752" s="25"/>
      <c r="EW752" s="25"/>
      <c r="EX752" s="25"/>
      <c r="EY752" s="25"/>
      <c r="EZ752" s="25"/>
      <c r="FA752" s="25"/>
      <c r="FB752" s="25"/>
      <c r="FC752" s="25"/>
      <c r="FD752" s="25"/>
      <c r="FE752" s="25"/>
      <c r="FF752" s="25"/>
      <c r="FG752" s="25"/>
      <c r="FH752" s="25"/>
      <c r="FI752" s="25"/>
      <c r="FJ752" s="25"/>
      <c r="FK752" s="25"/>
      <c r="FL752" s="25"/>
      <c r="FM752" s="25"/>
      <c r="FN752" s="25"/>
      <c r="FO752" s="25"/>
      <c r="FP752" s="25"/>
      <c r="FQ752" s="25"/>
      <c r="FR752" s="25"/>
      <c r="FS752" s="25"/>
      <c r="FT752" s="25"/>
      <c r="FU752" s="25"/>
      <c r="FV752" s="25"/>
      <c r="FW752" s="25"/>
      <c r="FX752" s="25"/>
      <c r="FY752" s="25"/>
      <c r="FZ752" s="25"/>
      <c r="GA752" s="25"/>
      <c r="GB752" s="25"/>
      <c r="GC752" s="25"/>
      <c r="GD752" s="25"/>
      <c r="GE752" s="25"/>
      <c r="GF752" s="25"/>
      <c r="GG752" s="25"/>
      <c r="GH752" s="25"/>
      <c r="GI752" s="25"/>
      <c r="GJ752" s="25"/>
      <c r="GK752" s="25"/>
      <c r="GL752" s="25"/>
      <c r="GM752" s="25"/>
      <c r="GN752" s="25"/>
      <c r="GO752" s="25"/>
      <c r="GP752" s="25"/>
      <c r="GQ752" s="25"/>
      <c r="GR752" s="25"/>
      <c r="GS752" s="25"/>
    </row>
    <row r="753">
      <c r="BD753" s="25"/>
      <c r="BE753" s="25"/>
      <c r="BF753" s="25"/>
      <c r="BG753" s="25"/>
      <c r="BH753" s="25"/>
      <c r="BI753" s="25"/>
      <c r="BJ753" s="25"/>
      <c r="BK753" s="25"/>
      <c r="BL753" s="25"/>
      <c r="BM753" s="25"/>
      <c r="BN753" s="25"/>
      <c r="BO753" s="25"/>
      <c r="BP753" s="25"/>
      <c r="BQ753" s="25"/>
      <c r="BR753" s="25"/>
      <c r="BS753" s="25"/>
      <c r="BT753" s="25"/>
      <c r="BU753" s="25"/>
      <c r="BV753" s="25"/>
      <c r="BW753" s="25"/>
      <c r="BX753" s="25"/>
      <c r="BY753" s="25"/>
      <c r="BZ753" s="25"/>
      <c r="CA753" s="25"/>
      <c r="CB753" s="25"/>
      <c r="CC753" s="25"/>
      <c r="CD753" s="25"/>
      <c r="CE753" s="25"/>
      <c r="CF753" s="25"/>
      <c r="CG753" s="25"/>
      <c r="CH753" s="25"/>
      <c r="CI753" s="25"/>
      <c r="CJ753" s="25"/>
      <c r="CK753" s="25"/>
      <c r="CL753" s="25"/>
      <c r="CM753" s="25"/>
      <c r="CN753" s="25"/>
      <c r="CO753" s="25"/>
      <c r="CP753" s="25"/>
      <c r="CQ753" s="25"/>
      <c r="CR753" s="25"/>
      <c r="CS753" s="25"/>
      <c r="CT753" s="25"/>
      <c r="CU753" s="25"/>
      <c r="CV753" s="25"/>
      <c r="CW753" s="25"/>
      <c r="CX753" s="25"/>
      <c r="CY753" s="25"/>
      <c r="EW753" s="25"/>
      <c r="EX753" s="25"/>
      <c r="EY753" s="25"/>
      <c r="EZ753" s="25"/>
      <c r="FA753" s="25"/>
      <c r="FB753" s="25"/>
      <c r="FC753" s="25"/>
      <c r="FD753" s="25"/>
      <c r="FE753" s="25"/>
      <c r="FF753" s="25"/>
      <c r="FG753" s="25"/>
      <c r="FH753" s="25"/>
      <c r="FI753" s="25"/>
      <c r="FJ753" s="25"/>
      <c r="FK753" s="25"/>
      <c r="FL753" s="25"/>
      <c r="FM753" s="25"/>
      <c r="FN753" s="25"/>
      <c r="FO753" s="25"/>
      <c r="FP753" s="25"/>
      <c r="FQ753" s="25"/>
      <c r="FR753" s="25"/>
      <c r="FS753" s="25"/>
      <c r="FT753" s="25"/>
      <c r="FU753" s="25"/>
      <c r="FV753" s="25"/>
      <c r="FW753" s="25"/>
      <c r="FX753" s="25"/>
      <c r="FY753" s="25"/>
      <c r="FZ753" s="25"/>
      <c r="GA753" s="25"/>
      <c r="GB753" s="25"/>
      <c r="GC753" s="25"/>
      <c r="GD753" s="25"/>
      <c r="GE753" s="25"/>
      <c r="GF753" s="25"/>
      <c r="GG753" s="25"/>
      <c r="GH753" s="25"/>
      <c r="GI753" s="25"/>
      <c r="GJ753" s="25"/>
      <c r="GK753" s="25"/>
      <c r="GL753" s="25"/>
      <c r="GM753" s="25"/>
      <c r="GN753" s="25"/>
      <c r="GO753" s="25"/>
      <c r="GP753" s="25"/>
      <c r="GQ753" s="25"/>
      <c r="GR753" s="25"/>
      <c r="GS753" s="25"/>
    </row>
    <row r="754">
      <c r="BD754" s="25"/>
      <c r="BE754" s="25"/>
      <c r="BF754" s="25"/>
      <c r="BG754" s="25"/>
      <c r="BH754" s="25"/>
      <c r="BI754" s="25"/>
      <c r="BJ754" s="25"/>
      <c r="BK754" s="25"/>
      <c r="BL754" s="25"/>
      <c r="BM754" s="25"/>
      <c r="BN754" s="25"/>
      <c r="BO754" s="25"/>
      <c r="BP754" s="25"/>
      <c r="BQ754" s="25"/>
      <c r="BR754" s="25"/>
      <c r="BS754" s="25"/>
      <c r="BT754" s="25"/>
      <c r="BU754" s="25"/>
      <c r="BV754" s="25"/>
      <c r="BW754" s="25"/>
      <c r="BX754" s="25"/>
      <c r="BY754" s="25"/>
      <c r="BZ754" s="25"/>
      <c r="CA754" s="25"/>
      <c r="CB754" s="25"/>
      <c r="CC754" s="25"/>
      <c r="CD754" s="25"/>
      <c r="CE754" s="25"/>
      <c r="CF754" s="25"/>
      <c r="CG754" s="25"/>
      <c r="CH754" s="25"/>
      <c r="CI754" s="25"/>
      <c r="CJ754" s="25"/>
      <c r="CK754" s="25"/>
      <c r="CL754" s="25"/>
      <c r="CM754" s="25"/>
      <c r="CN754" s="25"/>
      <c r="CO754" s="25"/>
      <c r="CP754" s="25"/>
      <c r="CQ754" s="25"/>
      <c r="CR754" s="25"/>
      <c r="CS754" s="25"/>
      <c r="CT754" s="25"/>
      <c r="CU754" s="25"/>
      <c r="CV754" s="25"/>
      <c r="CW754" s="25"/>
      <c r="CX754" s="25"/>
      <c r="CY754" s="25"/>
      <c r="EW754" s="25"/>
      <c r="EX754" s="25"/>
      <c r="EY754" s="25"/>
      <c r="EZ754" s="25"/>
      <c r="FA754" s="25"/>
      <c r="FB754" s="25"/>
      <c r="FC754" s="25"/>
      <c r="FD754" s="25"/>
      <c r="FE754" s="25"/>
      <c r="FF754" s="25"/>
      <c r="FG754" s="25"/>
      <c r="FH754" s="25"/>
      <c r="FI754" s="25"/>
      <c r="FJ754" s="25"/>
      <c r="FK754" s="25"/>
      <c r="FL754" s="25"/>
      <c r="FM754" s="25"/>
      <c r="FN754" s="25"/>
      <c r="FO754" s="25"/>
      <c r="FP754" s="25"/>
      <c r="FQ754" s="25"/>
      <c r="FR754" s="25"/>
      <c r="FS754" s="25"/>
      <c r="FT754" s="25"/>
      <c r="FU754" s="25"/>
      <c r="FV754" s="25"/>
      <c r="FW754" s="25"/>
      <c r="FX754" s="25"/>
      <c r="FY754" s="25"/>
      <c r="FZ754" s="25"/>
      <c r="GA754" s="25"/>
      <c r="GB754" s="25"/>
      <c r="GC754" s="25"/>
      <c r="GD754" s="25"/>
      <c r="GE754" s="25"/>
      <c r="GF754" s="25"/>
      <c r="GG754" s="25"/>
      <c r="GH754" s="25"/>
      <c r="GI754" s="25"/>
      <c r="GJ754" s="25"/>
      <c r="GK754" s="25"/>
      <c r="GL754" s="25"/>
      <c r="GM754" s="25"/>
      <c r="GN754" s="25"/>
      <c r="GO754" s="25"/>
      <c r="GP754" s="25"/>
      <c r="GQ754" s="25"/>
      <c r="GR754" s="25"/>
      <c r="GS754" s="25"/>
    </row>
    <row r="755">
      <c r="BD755" s="25"/>
      <c r="BE755" s="25"/>
      <c r="BF755" s="25"/>
      <c r="BG755" s="25"/>
      <c r="BH755" s="25"/>
      <c r="BI755" s="25"/>
      <c r="BJ755" s="25"/>
      <c r="BK755" s="25"/>
      <c r="BL755" s="25"/>
      <c r="BM755" s="25"/>
      <c r="BN755" s="25"/>
      <c r="BO755" s="25"/>
      <c r="BP755" s="25"/>
      <c r="BQ755" s="25"/>
      <c r="BR755" s="25"/>
      <c r="BS755" s="25"/>
      <c r="BT755" s="25"/>
      <c r="BU755" s="25"/>
      <c r="BV755" s="25"/>
      <c r="BW755" s="25"/>
      <c r="BX755" s="25"/>
      <c r="BY755" s="25"/>
      <c r="BZ755" s="25"/>
      <c r="CA755" s="25"/>
      <c r="CB755" s="25"/>
      <c r="CC755" s="25"/>
      <c r="CD755" s="25"/>
      <c r="CE755" s="25"/>
      <c r="CF755" s="25"/>
      <c r="CG755" s="25"/>
      <c r="CH755" s="25"/>
      <c r="CI755" s="25"/>
      <c r="CJ755" s="25"/>
      <c r="CK755" s="25"/>
      <c r="CL755" s="25"/>
      <c r="CM755" s="25"/>
      <c r="CN755" s="25"/>
      <c r="CO755" s="25"/>
      <c r="CP755" s="25"/>
      <c r="CQ755" s="25"/>
      <c r="CR755" s="25"/>
      <c r="CS755" s="25"/>
      <c r="CT755" s="25"/>
      <c r="CU755" s="25"/>
      <c r="CV755" s="25"/>
      <c r="CW755" s="25"/>
      <c r="CX755" s="25"/>
      <c r="CY755" s="25"/>
      <c r="EW755" s="25"/>
      <c r="EX755" s="25"/>
      <c r="EY755" s="25"/>
      <c r="EZ755" s="25"/>
      <c r="FA755" s="25"/>
      <c r="FB755" s="25"/>
      <c r="FC755" s="25"/>
      <c r="FD755" s="25"/>
      <c r="FE755" s="25"/>
      <c r="FF755" s="25"/>
      <c r="FG755" s="25"/>
      <c r="FH755" s="25"/>
      <c r="FI755" s="25"/>
      <c r="FJ755" s="25"/>
      <c r="FK755" s="25"/>
      <c r="FL755" s="25"/>
      <c r="FM755" s="25"/>
      <c r="FN755" s="25"/>
      <c r="FO755" s="25"/>
      <c r="FP755" s="25"/>
      <c r="FQ755" s="25"/>
      <c r="FR755" s="25"/>
      <c r="FS755" s="25"/>
      <c r="FT755" s="25"/>
      <c r="FU755" s="25"/>
      <c r="FV755" s="25"/>
      <c r="FW755" s="25"/>
      <c r="FX755" s="25"/>
      <c r="FY755" s="25"/>
      <c r="FZ755" s="25"/>
      <c r="GA755" s="25"/>
      <c r="GB755" s="25"/>
      <c r="GC755" s="25"/>
      <c r="GD755" s="25"/>
      <c r="GE755" s="25"/>
      <c r="GF755" s="25"/>
      <c r="GG755" s="25"/>
      <c r="GH755" s="25"/>
      <c r="GI755" s="25"/>
      <c r="GJ755" s="25"/>
      <c r="GK755" s="25"/>
      <c r="GL755" s="25"/>
      <c r="GM755" s="25"/>
      <c r="GN755" s="25"/>
      <c r="GO755" s="25"/>
      <c r="GP755" s="25"/>
      <c r="GQ755" s="25"/>
      <c r="GR755" s="25"/>
      <c r="GS755" s="25"/>
    </row>
    <row r="756">
      <c r="BD756" s="25"/>
      <c r="BE756" s="25"/>
      <c r="BF756" s="25"/>
      <c r="BG756" s="25"/>
      <c r="BH756" s="25"/>
      <c r="BI756" s="25"/>
      <c r="BJ756" s="25"/>
      <c r="BK756" s="25"/>
      <c r="BL756" s="25"/>
      <c r="BM756" s="25"/>
      <c r="BN756" s="25"/>
      <c r="BO756" s="25"/>
      <c r="BP756" s="25"/>
      <c r="BQ756" s="25"/>
      <c r="BR756" s="25"/>
      <c r="BS756" s="25"/>
      <c r="BT756" s="25"/>
      <c r="BU756" s="25"/>
      <c r="BV756" s="25"/>
      <c r="BW756" s="25"/>
      <c r="BX756" s="25"/>
      <c r="BY756" s="25"/>
      <c r="BZ756" s="25"/>
      <c r="CA756" s="25"/>
      <c r="CB756" s="25"/>
      <c r="CC756" s="25"/>
      <c r="CD756" s="25"/>
      <c r="CE756" s="25"/>
      <c r="CF756" s="25"/>
      <c r="CG756" s="25"/>
      <c r="CH756" s="25"/>
      <c r="CI756" s="25"/>
      <c r="CJ756" s="25"/>
      <c r="CK756" s="25"/>
      <c r="CL756" s="25"/>
      <c r="CM756" s="25"/>
      <c r="CN756" s="25"/>
      <c r="CO756" s="25"/>
      <c r="CP756" s="25"/>
      <c r="CQ756" s="25"/>
      <c r="CR756" s="25"/>
      <c r="CS756" s="25"/>
      <c r="CT756" s="25"/>
      <c r="CU756" s="25"/>
      <c r="CV756" s="25"/>
      <c r="CW756" s="25"/>
      <c r="CX756" s="25"/>
      <c r="CY756" s="25"/>
      <c r="EW756" s="25"/>
      <c r="EX756" s="25"/>
      <c r="EY756" s="25"/>
      <c r="EZ756" s="25"/>
      <c r="FA756" s="25"/>
      <c r="FB756" s="25"/>
      <c r="FC756" s="25"/>
      <c r="FD756" s="25"/>
      <c r="FE756" s="25"/>
      <c r="FF756" s="25"/>
      <c r="FG756" s="25"/>
      <c r="FH756" s="25"/>
      <c r="FI756" s="25"/>
      <c r="FJ756" s="25"/>
      <c r="FK756" s="25"/>
      <c r="FL756" s="25"/>
      <c r="FM756" s="25"/>
      <c r="FN756" s="25"/>
      <c r="FO756" s="25"/>
      <c r="FP756" s="25"/>
      <c r="FQ756" s="25"/>
      <c r="FR756" s="25"/>
      <c r="FS756" s="25"/>
      <c r="FT756" s="25"/>
      <c r="FU756" s="25"/>
      <c r="FV756" s="25"/>
      <c r="FW756" s="25"/>
      <c r="FX756" s="25"/>
      <c r="FY756" s="25"/>
      <c r="FZ756" s="25"/>
      <c r="GA756" s="25"/>
      <c r="GB756" s="25"/>
      <c r="GC756" s="25"/>
      <c r="GD756" s="25"/>
      <c r="GE756" s="25"/>
      <c r="GF756" s="25"/>
      <c r="GG756" s="25"/>
      <c r="GH756" s="25"/>
      <c r="GI756" s="25"/>
      <c r="GJ756" s="25"/>
      <c r="GK756" s="25"/>
      <c r="GL756" s="25"/>
      <c r="GM756" s="25"/>
      <c r="GN756" s="25"/>
      <c r="GO756" s="25"/>
      <c r="GP756" s="25"/>
      <c r="GQ756" s="25"/>
      <c r="GR756" s="25"/>
      <c r="GS756" s="25"/>
    </row>
    <row r="757">
      <c r="BD757" s="25"/>
      <c r="BE757" s="25"/>
      <c r="BF757" s="25"/>
      <c r="BG757" s="25"/>
      <c r="BH757" s="25"/>
      <c r="BI757" s="25"/>
      <c r="BJ757" s="25"/>
      <c r="BK757" s="25"/>
      <c r="BL757" s="25"/>
      <c r="BM757" s="25"/>
      <c r="BN757" s="25"/>
      <c r="BO757" s="25"/>
      <c r="BP757" s="25"/>
      <c r="BQ757" s="25"/>
      <c r="BR757" s="25"/>
      <c r="BS757" s="25"/>
      <c r="BT757" s="25"/>
      <c r="BU757" s="25"/>
      <c r="BV757" s="25"/>
      <c r="BW757" s="25"/>
      <c r="BX757" s="25"/>
      <c r="BY757" s="25"/>
      <c r="BZ757" s="25"/>
      <c r="CA757" s="25"/>
      <c r="CB757" s="25"/>
      <c r="CC757" s="25"/>
      <c r="CD757" s="25"/>
      <c r="CE757" s="25"/>
      <c r="CF757" s="25"/>
      <c r="CG757" s="25"/>
      <c r="CH757" s="25"/>
      <c r="CI757" s="25"/>
      <c r="CJ757" s="25"/>
      <c r="CK757" s="25"/>
      <c r="CL757" s="25"/>
      <c r="CM757" s="25"/>
      <c r="CN757" s="25"/>
      <c r="CO757" s="25"/>
      <c r="CP757" s="25"/>
      <c r="CQ757" s="25"/>
      <c r="CR757" s="25"/>
      <c r="CS757" s="25"/>
      <c r="CT757" s="25"/>
      <c r="CU757" s="25"/>
      <c r="CV757" s="25"/>
      <c r="CW757" s="25"/>
      <c r="CX757" s="25"/>
      <c r="CY757" s="25"/>
      <c r="EW757" s="25"/>
      <c r="EX757" s="25"/>
      <c r="EY757" s="25"/>
      <c r="EZ757" s="25"/>
      <c r="FA757" s="25"/>
      <c r="FB757" s="25"/>
      <c r="FC757" s="25"/>
      <c r="FD757" s="25"/>
      <c r="FE757" s="25"/>
      <c r="FF757" s="25"/>
      <c r="FG757" s="25"/>
      <c r="FH757" s="25"/>
      <c r="FI757" s="25"/>
      <c r="FJ757" s="25"/>
      <c r="FK757" s="25"/>
      <c r="FL757" s="25"/>
      <c r="FM757" s="25"/>
      <c r="FN757" s="25"/>
      <c r="FO757" s="25"/>
      <c r="FP757" s="25"/>
      <c r="FQ757" s="25"/>
      <c r="FR757" s="25"/>
      <c r="FS757" s="25"/>
      <c r="FT757" s="25"/>
      <c r="FU757" s="25"/>
      <c r="FV757" s="25"/>
      <c r="FW757" s="25"/>
      <c r="FX757" s="25"/>
      <c r="FY757" s="25"/>
      <c r="FZ757" s="25"/>
      <c r="GA757" s="25"/>
      <c r="GB757" s="25"/>
      <c r="GC757" s="25"/>
      <c r="GD757" s="25"/>
      <c r="GE757" s="25"/>
      <c r="GF757" s="25"/>
      <c r="GG757" s="25"/>
      <c r="GH757" s="25"/>
      <c r="GI757" s="25"/>
      <c r="GJ757" s="25"/>
      <c r="GK757" s="25"/>
      <c r="GL757" s="25"/>
      <c r="GM757" s="25"/>
      <c r="GN757" s="25"/>
      <c r="GO757" s="25"/>
      <c r="GP757" s="25"/>
      <c r="GQ757" s="25"/>
      <c r="GR757" s="25"/>
      <c r="GS757" s="25"/>
    </row>
    <row r="758">
      <c r="BD758" s="25"/>
      <c r="BE758" s="25"/>
      <c r="BF758" s="25"/>
      <c r="BG758" s="25"/>
      <c r="BH758" s="25"/>
      <c r="BI758" s="25"/>
      <c r="BJ758" s="25"/>
      <c r="BK758" s="25"/>
      <c r="BL758" s="25"/>
      <c r="BM758" s="25"/>
      <c r="BN758" s="25"/>
      <c r="BO758" s="25"/>
      <c r="BP758" s="25"/>
      <c r="BQ758" s="25"/>
      <c r="BR758" s="25"/>
      <c r="BS758" s="25"/>
      <c r="BT758" s="25"/>
      <c r="BU758" s="25"/>
      <c r="BV758" s="25"/>
      <c r="BW758" s="25"/>
      <c r="BX758" s="25"/>
      <c r="BY758" s="25"/>
      <c r="BZ758" s="25"/>
      <c r="CA758" s="25"/>
      <c r="CB758" s="25"/>
      <c r="CC758" s="25"/>
      <c r="CD758" s="25"/>
      <c r="CE758" s="25"/>
      <c r="CF758" s="25"/>
      <c r="CG758" s="25"/>
      <c r="CH758" s="25"/>
      <c r="CI758" s="25"/>
      <c r="CJ758" s="25"/>
      <c r="CK758" s="25"/>
      <c r="CL758" s="25"/>
      <c r="CM758" s="25"/>
      <c r="CN758" s="25"/>
      <c r="CO758" s="25"/>
      <c r="CP758" s="25"/>
      <c r="CQ758" s="25"/>
      <c r="CR758" s="25"/>
      <c r="CS758" s="25"/>
      <c r="CT758" s="25"/>
      <c r="CU758" s="25"/>
      <c r="CV758" s="25"/>
      <c r="CW758" s="25"/>
      <c r="CX758" s="25"/>
      <c r="CY758" s="25"/>
      <c r="EW758" s="25"/>
      <c r="EX758" s="25"/>
      <c r="EY758" s="25"/>
      <c r="EZ758" s="25"/>
      <c r="FA758" s="25"/>
      <c r="FB758" s="25"/>
      <c r="FC758" s="25"/>
      <c r="FD758" s="25"/>
      <c r="FE758" s="25"/>
      <c r="FF758" s="25"/>
      <c r="FG758" s="25"/>
      <c r="FH758" s="25"/>
      <c r="FI758" s="25"/>
      <c r="FJ758" s="25"/>
      <c r="FK758" s="25"/>
      <c r="FL758" s="25"/>
      <c r="FM758" s="25"/>
      <c r="FN758" s="25"/>
      <c r="FO758" s="25"/>
      <c r="FP758" s="25"/>
      <c r="FQ758" s="25"/>
      <c r="FR758" s="25"/>
      <c r="FS758" s="25"/>
      <c r="FT758" s="25"/>
      <c r="FU758" s="25"/>
      <c r="FV758" s="25"/>
      <c r="FW758" s="25"/>
      <c r="FX758" s="25"/>
      <c r="FY758" s="25"/>
      <c r="FZ758" s="25"/>
      <c r="GA758" s="25"/>
      <c r="GB758" s="25"/>
      <c r="GC758" s="25"/>
      <c r="GD758" s="25"/>
      <c r="GE758" s="25"/>
      <c r="GF758" s="25"/>
      <c r="GG758" s="25"/>
      <c r="GH758" s="25"/>
      <c r="GI758" s="25"/>
      <c r="GJ758" s="25"/>
      <c r="GK758" s="25"/>
      <c r="GL758" s="25"/>
      <c r="GM758" s="25"/>
      <c r="GN758" s="25"/>
      <c r="GO758" s="25"/>
      <c r="GP758" s="25"/>
      <c r="GQ758" s="25"/>
      <c r="GR758" s="25"/>
      <c r="GS758" s="25"/>
    </row>
    <row r="759">
      <c r="BD759" s="25"/>
      <c r="BE759" s="25"/>
      <c r="BF759" s="25"/>
      <c r="BG759" s="25"/>
      <c r="BH759" s="25"/>
      <c r="BI759" s="25"/>
      <c r="BJ759" s="25"/>
      <c r="BK759" s="25"/>
      <c r="BL759" s="25"/>
      <c r="BM759" s="25"/>
      <c r="BN759" s="25"/>
      <c r="BO759" s="25"/>
      <c r="BP759" s="25"/>
      <c r="BQ759" s="25"/>
      <c r="BR759" s="25"/>
      <c r="BS759" s="25"/>
      <c r="BT759" s="25"/>
      <c r="BU759" s="25"/>
      <c r="BV759" s="25"/>
      <c r="BW759" s="25"/>
      <c r="BX759" s="25"/>
      <c r="BY759" s="25"/>
      <c r="BZ759" s="25"/>
      <c r="CA759" s="25"/>
      <c r="CB759" s="25"/>
      <c r="CC759" s="25"/>
      <c r="CD759" s="25"/>
      <c r="CE759" s="25"/>
      <c r="CF759" s="25"/>
      <c r="CG759" s="25"/>
      <c r="CH759" s="25"/>
      <c r="CI759" s="25"/>
      <c r="CJ759" s="25"/>
      <c r="CK759" s="25"/>
      <c r="CL759" s="25"/>
      <c r="CM759" s="25"/>
      <c r="CN759" s="25"/>
      <c r="CO759" s="25"/>
      <c r="CP759" s="25"/>
      <c r="CQ759" s="25"/>
      <c r="CR759" s="25"/>
      <c r="CS759" s="25"/>
      <c r="CT759" s="25"/>
      <c r="CU759" s="25"/>
      <c r="CV759" s="25"/>
      <c r="CW759" s="25"/>
      <c r="CX759" s="25"/>
      <c r="CY759" s="25"/>
      <c r="EW759" s="25"/>
      <c r="EX759" s="25"/>
      <c r="EY759" s="25"/>
      <c r="EZ759" s="25"/>
      <c r="FA759" s="25"/>
      <c r="FB759" s="25"/>
      <c r="FC759" s="25"/>
      <c r="FD759" s="25"/>
      <c r="FE759" s="25"/>
      <c r="FF759" s="25"/>
      <c r="FG759" s="25"/>
      <c r="FH759" s="25"/>
      <c r="FI759" s="25"/>
      <c r="FJ759" s="25"/>
      <c r="FK759" s="25"/>
      <c r="FL759" s="25"/>
      <c r="FM759" s="25"/>
      <c r="FN759" s="25"/>
      <c r="FO759" s="25"/>
      <c r="FP759" s="25"/>
      <c r="FQ759" s="25"/>
      <c r="FR759" s="25"/>
      <c r="FS759" s="25"/>
      <c r="FT759" s="25"/>
      <c r="FU759" s="25"/>
      <c r="FV759" s="25"/>
      <c r="FW759" s="25"/>
      <c r="FX759" s="25"/>
      <c r="FY759" s="25"/>
      <c r="FZ759" s="25"/>
      <c r="GA759" s="25"/>
      <c r="GB759" s="25"/>
      <c r="GC759" s="25"/>
      <c r="GD759" s="25"/>
      <c r="GE759" s="25"/>
      <c r="GF759" s="25"/>
      <c r="GG759" s="25"/>
      <c r="GH759" s="25"/>
      <c r="GI759" s="25"/>
      <c r="GJ759" s="25"/>
      <c r="GK759" s="25"/>
      <c r="GL759" s="25"/>
      <c r="GM759" s="25"/>
      <c r="GN759" s="25"/>
      <c r="GO759" s="25"/>
      <c r="GP759" s="25"/>
      <c r="GQ759" s="25"/>
      <c r="GR759" s="25"/>
      <c r="GS759" s="25"/>
    </row>
    <row r="760">
      <c r="BD760" s="25"/>
      <c r="BE760" s="25"/>
      <c r="BF760" s="25"/>
      <c r="BG760" s="25"/>
      <c r="BH760" s="25"/>
      <c r="BI760" s="25"/>
      <c r="BJ760" s="25"/>
      <c r="BK760" s="25"/>
      <c r="BL760" s="25"/>
      <c r="BM760" s="25"/>
      <c r="BN760" s="25"/>
      <c r="BO760" s="25"/>
      <c r="BP760" s="25"/>
      <c r="BQ760" s="25"/>
      <c r="BR760" s="25"/>
      <c r="BS760" s="25"/>
      <c r="BT760" s="25"/>
      <c r="BU760" s="25"/>
      <c r="BV760" s="25"/>
      <c r="BW760" s="25"/>
      <c r="BX760" s="25"/>
      <c r="BY760" s="25"/>
      <c r="BZ760" s="25"/>
      <c r="CA760" s="25"/>
      <c r="CB760" s="25"/>
      <c r="CC760" s="25"/>
      <c r="CD760" s="25"/>
      <c r="CE760" s="25"/>
      <c r="CF760" s="25"/>
      <c r="CG760" s="25"/>
      <c r="CH760" s="25"/>
      <c r="CI760" s="25"/>
      <c r="CJ760" s="25"/>
      <c r="CK760" s="25"/>
      <c r="CL760" s="25"/>
      <c r="CM760" s="25"/>
      <c r="CN760" s="25"/>
      <c r="CO760" s="25"/>
      <c r="CP760" s="25"/>
      <c r="CQ760" s="25"/>
      <c r="CR760" s="25"/>
      <c r="CS760" s="25"/>
      <c r="CT760" s="25"/>
      <c r="CU760" s="25"/>
      <c r="CV760" s="25"/>
      <c r="CW760" s="25"/>
      <c r="CX760" s="25"/>
      <c r="CY760" s="25"/>
      <c r="EW760" s="25"/>
      <c r="EX760" s="25"/>
      <c r="EY760" s="25"/>
      <c r="EZ760" s="25"/>
      <c r="FA760" s="25"/>
      <c r="FB760" s="25"/>
      <c r="FC760" s="25"/>
      <c r="FD760" s="25"/>
      <c r="FE760" s="25"/>
      <c r="FF760" s="25"/>
      <c r="FG760" s="25"/>
      <c r="FH760" s="25"/>
      <c r="FI760" s="25"/>
      <c r="FJ760" s="25"/>
      <c r="FK760" s="25"/>
      <c r="FL760" s="25"/>
      <c r="FM760" s="25"/>
      <c r="FN760" s="25"/>
      <c r="FO760" s="25"/>
      <c r="FP760" s="25"/>
      <c r="FQ760" s="25"/>
      <c r="FR760" s="25"/>
      <c r="FS760" s="25"/>
      <c r="FT760" s="25"/>
      <c r="FU760" s="25"/>
      <c r="FV760" s="25"/>
      <c r="FW760" s="25"/>
      <c r="FX760" s="25"/>
      <c r="FY760" s="25"/>
      <c r="FZ760" s="25"/>
      <c r="GA760" s="25"/>
      <c r="GB760" s="25"/>
      <c r="GC760" s="25"/>
      <c r="GD760" s="25"/>
      <c r="GE760" s="25"/>
      <c r="GF760" s="25"/>
      <c r="GG760" s="25"/>
      <c r="GH760" s="25"/>
      <c r="GI760" s="25"/>
      <c r="GJ760" s="25"/>
      <c r="GK760" s="25"/>
      <c r="GL760" s="25"/>
      <c r="GM760" s="25"/>
      <c r="GN760" s="25"/>
      <c r="GO760" s="25"/>
      <c r="GP760" s="25"/>
      <c r="GQ760" s="25"/>
      <c r="GR760" s="25"/>
      <c r="GS760" s="25"/>
    </row>
    <row r="761">
      <c r="BD761" s="25"/>
      <c r="BE761" s="25"/>
      <c r="BF761" s="25"/>
      <c r="BG761" s="25"/>
      <c r="BH761" s="25"/>
      <c r="BI761" s="25"/>
      <c r="BJ761" s="25"/>
      <c r="BK761" s="25"/>
      <c r="BL761" s="25"/>
      <c r="BM761" s="25"/>
      <c r="BN761" s="25"/>
      <c r="BO761" s="25"/>
      <c r="BP761" s="25"/>
      <c r="BQ761" s="25"/>
      <c r="BR761" s="25"/>
      <c r="BS761" s="25"/>
      <c r="BT761" s="25"/>
      <c r="BU761" s="25"/>
      <c r="BV761" s="25"/>
      <c r="BW761" s="25"/>
      <c r="BX761" s="25"/>
      <c r="BY761" s="25"/>
      <c r="BZ761" s="25"/>
      <c r="CA761" s="25"/>
      <c r="CB761" s="25"/>
      <c r="CC761" s="25"/>
      <c r="CD761" s="25"/>
      <c r="CE761" s="25"/>
      <c r="CF761" s="25"/>
      <c r="CG761" s="25"/>
      <c r="CH761" s="25"/>
      <c r="CI761" s="25"/>
      <c r="CJ761" s="25"/>
      <c r="CK761" s="25"/>
      <c r="CL761" s="25"/>
      <c r="CM761" s="25"/>
      <c r="CN761" s="25"/>
      <c r="CO761" s="25"/>
      <c r="CP761" s="25"/>
      <c r="CQ761" s="25"/>
      <c r="CR761" s="25"/>
      <c r="CS761" s="25"/>
      <c r="CT761" s="25"/>
      <c r="CU761" s="25"/>
      <c r="CV761" s="25"/>
      <c r="CW761" s="25"/>
      <c r="CX761" s="25"/>
      <c r="CY761" s="25"/>
      <c r="EW761" s="25"/>
      <c r="EX761" s="25"/>
      <c r="EY761" s="25"/>
      <c r="EZ761" s="25"/>
      <c r="FA761" s="25"/>
      <c r="FB761" s="25"/>
      <c r="FC761" s="25"/>
      <c r="FD761" s="25"/>
      <c r="FE761" s="25"/>
      <c r="FF761" s="25"/>
      <c r="FG761" s="25"/>
      <c r="FH761" s="25"/>
      <c r="FI761" s="25"/>
      <c r="FJ761" s="25"/>
      <c r="FK761" s="25"/>
      <c r="FL761" s="25"/>
      <c r="FM761" s="25"/>
      <c r="FN761" s="25"/>
      <c r="FO761" s="25"/>
      <c r="FP761" s="25"/>
      <c r="FQ761" s="25"/>
      <c r="FR761" s="25"/>
      <c r="FS761" s="25"/>
      <c r="FT761" s="25"/>
      <c r="FU761" s="25"/>
      <c r="FV761" s="25"/>
      <c r="FW761" s="25"/>
      <c r="FX761" s="25"/>
      <c r="FY761" s="25"/>
      <c r="FZ761" s="25"/>
      <c r="GA761" s="25"/>
      <c r="GB761" s="25"/>
      <c r="GC761" s="25"/>
      <c r="GD761" s="25"/>
      <c r="GE761" s="25"/>
      <c r="GF761" s="25"/>
      <c r="GG761" s="25"/>
      <c r="GH761" s="25"/>
      <c r="GI761" s="25"/>
      <c r="GJ761" s="25"/>
      <c r="GK761" s="25"/>
      <c r="GL761" s="25"/>
      <c r="GM761" s="25"/>
      <c r="GN761" s="25"/>
      <c r="GO761" s="25"/>
      <c r="GP761" s="25"/>
      <c r="GQ761" s="25"/>
      <c r="GR761" s="25"/>
      <c r="GS761" s="25"/>
    </row>
    <row r="762">
      <c r="BD762" s="25"/>
      <c r="BE762" s="25"/>
      <c r="BF762" s="25"/>
      <c r="BG762" s="25"/>
      <c r="BH762" s="25"/>
      <c r="BI762" s="25"/>
      <c r="BJ762" s="25"/>
      <c r="BK762" s="25"/>
      <c r="BL762" s="25"/>
      <c r="BM762" s="25"/>
      <c r="BN762" s="25"/>
      <c r="BO762" s="25"/>
      <c r="BP762" s="25"/>
      <c r="BQ762" s="25"/>
      <c r="BR762" s="25"/>
      <c r="BS762" s="25"/>
      <c r="BT762" s="25"/>
      <c r="BU762" s="25"/>
      <c r="BV762" s="25"/>
      <c r="BW762" s="25"/>
      <c r="BX762" s="25"/>
      <c r="BY762" s="25"/>
      <c r="BZ762" s="25"/>
      <c r="CA762" s="25"/>
      <c r="CB762" s="25"/>
      <c r="CC762" s="25"/>
      <c r="CD762" s="25"/>
      <c r="CE762" s="25"/>
      <c r="CF762" s="25"/>
      <c r="CG762" s="25"/>
      <c r="CH762" s="25"/>
      <c r="CI762" s="25"/>
      <c r="CJ762" s="25"/>
      <c r="CK762" s="25"/>
      <c r="CL762" s="25"/>
      <c r="CM762" s="25"/>
      <c r="CN762" s="25"/>
      <c r="CO762" s="25"/>
      <c r="CP762" s="25"/>
      <c r="CQ762" s="25"/>
      <c r="CR762" s="25"/>
      <c r="CS762" s="25"/>
      <c r="CT762" s="25"/>
      <c r="CU762" s="25"/>
      <c r="CV762" s="25"/>
      <c r="CW762" s="25"/>
      <c r="CX762" s="25"/>
      <c r="CY762" s="25"/>
      <c r="EW762" s="25"/>
      <c r="EX762" s="25"/>
      <c r="EY762" s="25"/>
      <c r="EZ762" s="25"/>
      <c r="FA762" s="25"/>
      <c r="FB762" s="25"/>
      <c r="FC762" s="25"/>
      <c r="FD762" s="25"/>
      <c r="FE762" s="25"/>
      <c r="FF762" s="25"/>
      <c r="FG762" s="25"/>
      <c r="FH762" s="25"/>
      <c r="FI762" s="25"/>
      <c r="FJ762" s="25"/>
      <c r="FK762" s="25"/>
      <c r="FL762" s="25"/>
      <c r="FM762" s="25"/>
      <c r="FN762" s="25"/>
      <c r="FO762" s="25"/>
      <c r="FP762" s="25"/>
      <c r="FQ762" s="25"/>
      <c r="FR762" s="25"/>
      <c r="FS762" s="25"/>
      <c r="FT762" s="25"/>
      <c r="FU762" s="25"/>
      <c r="FV762" s="25"/>
      <c r="FW762" s="25"/>
      <c r="FX762" s="25"/>
      <c r="FY762" s="25"/>
      <c r="FZ762" s="25"/>
      <c r="GA762" s="25"/>
      <c r="GB762" s="25"/>
      <c r="GC762" s="25"/>
      <c r="GD762" s="25"/>
      <c r="GE762" s="25"/>
      <c r="GF762" s="25"/>
      <c r="GG762" s="25"/>
      <c r="GH762" s="25"/>
      <c r="GI762" s="25"/>
      <c r="GJ762" s="25"/>
      <c r="GK762" s="25"/>
      <c r="GL762" s="25"/>
      <c r="GM762" s="25"/>
      <c r="GN762" s="25"/>
      <c r="GO762" s="25"/>
      <c r="GP762" s="25"/>
      <c r="GQ762" s="25"/>
      <c r="GR762" s="25"/>
      <c r="GS762" s="25"/>
    </row>
    <row r="763">
      <c r="BD763" s="25"/>
      <c r="BE763" s="25"/>
      <c r="BF763" s="25"/>
      <c r="BG763" s="25"/>
      <c r="BH763" s="25"/>
      <c r="BI763" s="25"/>
      <c r="BJ763" s="25"/>
      <c r="BK763" s="25"/>
      <c r="BL763" s="25"/>
      <c r="BM763" s="25"/>
      <c r="BN763" s="25"/>
      <c r="BO763" s="25"/>
      <c r="BP763" s="25"/>
      <c r="BQ763" s="25"/>
      <c r="BR763" s="25"/>
      <c r="BS763" s="25"/>
      <c r="BT763" s="25"/>
      <c r="BU763" s="25"/>
      <c r="BV763" s="25"/>
      <c r="BW763" s="25"/>
      <c r="BX763" s="25"/>
      <c r="BY763" s="25"/>
      <c r="BZ763" s="25"/>
      <c r="CA763" s="25"/>
      <c r="CB763" s="25"/>
      <c r="CC763" s="25"/>
      <c r="CD763" s="25"/>
      <c r="CE763" s="25"/>
      <c r="CF763" s="25"/>
      <c r="CG763" s="25"/>
      <c r="CH763" s="25"/>
      <c r="CI763" s="25"/>
      <c r="CJ763" s="25"/>
      <c r="CK763" s="25"/>
      <c r="CL763" s="25"/>
      <c r="CM763" s="25"/>
      <c r="CN763" s="25"/>
      <c r="CO763" s="25"/>
      <c r="CP763" s="25"/>
      <c r="CQ763" s="25"/>
      <c r="CR763" s="25"/>
      <c r="CS763" s="25"/>
      <c r="CT763" s="25"/>
      <c r="CU763" s="25"/>
      <c r="CV763" s="25"/>
      <c r="CW763" s="25"/>
      <c r="CX763" s="25"/>
      <c r="CY763" s="25"/>
      <c r="EW763" s="25"/>
      <c r="EX763" s="25"/>
      <c r="EY763" s="25"/>
      <c r="EZ763" s="25"/>
      <c r="FA763" s="25"/>
      <c r="FB763" s="25"/>
      <c r="FC763" s="25"/>
      <c r="FD763" s="25"/>
      <c r="FE763" s="25"/>
      <c r="FF763" s="25"/>
      <c r="FG763" s="25"/>
      <c r="FH763" s="25"/>
      <c r="FI763" s="25"/>
      <c r="FJ763" s="25"/>
      <c r="FK763" s="25"/>
      <c r="FL763" s="25"/>
      <c r="FM763" s="25"/>
      <c r="FN763" s="25"/>
      <c r="FO763" s="25"/>
      <c r="FP763" s="25"/>
      <c r="FQ763" s="25"/>
      <c r="FR763" s="25"/>
      <c r="FS763" s="25"/>
      <c r="FT763" s="25"/>
      <c r="FU763" s="25"/>
      <c r="FV763" s="25"/>
      <c r="FW763" s="25"/>
      <c r="FX763" s="25"/>
      <c r="FY763" s="25"/>
      <c r="FZ763" s="25"/>
      <c r="GA763" s="25"/>
      <c r="GB763" s="25"/>
      <c r="GC763" s="25"/>
      <c r="GD763" s="25"/>
      <c r="GE763" s="25"/>
      <c r="GF763" s="25"/>
      <c r="GG763" s="25"/>
      <c r="GH763" s="25"/>
      <c r="GI763" s="25"/>
      <c r="GJ763" s="25"/>
      <c r="GK763" s="25"/>
      <c r="GL763" s="25"/>
      <c r="GM763" s="25"/>
      <c r="GN763" s="25"/>
      <c r="GO763" s="25"/>
      <c r="GP763" s="25"/>
      <c r="GQ763" s="25"/>
      <c r="GR763" s="25"/>
      <c r="GS763" s="25"/>
    </row>
    <row r="764">
      <c r="BD764" s="25"/>
      <c r="BE764" s="25"/>
      <c r="BF764" s="25"/>
      <c r="BG764" s="25"/>
      <c r="BH764" s="25"/>
      <c r="BI764" s="25"/>
      <c r="BJ764" s="25"/>
      <c r="BK764" s="25"/>
      <c r="BL764" s="25"/>
      <c r="BM764" s="25"/>
      <c r="BN764" s="25"/>
      <c r="BO764" s="25"/>
      <c r="BP764" s="25"/>
      <c r="BQ764" s="25"/>
      <c r="BR764" s="25"/>
      <c r="BS764" s="25"/>
      <c r="BT764" s="25"/>
      <c r="BU764" s="25"/>
      <c r="BV764" s="25"/>
      <c r="BW764" s="25"/>
      <c r="BX764" s="25"/>
      <c r="BY764" s="25"/>
      <c r="BZ764" s="25"/>
      <c r="CA764" s="25"/>
      <c r="CB764" s="25"/>
      <c r="CC764" s="25"/>
      <c r="CD764" s="25"/>
      <c r="CE764" s="25"/>
      <c r="CF764" s="25"/>
      <c r="CG764" s="25"/>
      <c r="CH764" s="25"/>
      <c r="CI764" s="25"/>
      <c r="CJ764" s="25"/>
      <c r="CK764" s="25"/>
      <c r="CL764" s="25"/>
      <c r="CM764" s="25"/>
      <c r="CN764" s="25"/>
      <c r="CO764" s="25"/>
      <c r="CP764" s="25"/>
      <c r="CQ764" s="25"/>
      <c r="CR764" s="25"/>
      <c r="CS764" s="25"/>
      <c r="CT764" s="25"/>
      <c r="CU764" s="25"/>
      <c r="CV764" s="25"/>
      <c r="CW764" s="25"/>
      <c r="CX764" s="25"/>
      <c r="CY764" s="25"/>
      <c r="EW764" s="25"/>
      <c r="EX764" s="25"/>
      <c r="EY764" s="25"/>
      <c r="EZ764" s="25"/>
      <c r="FA764" s="25"/>
      <c r="FB764" s="25"/>
      <c r="FC764" s="25"/>
      <c r="FD764" s="25"/>
      <c r="FE764" s="25"/>
      <c r="FF764" s="25"/>
      <c r="FG764" s="25"/>
      <c r="FH764" s="25"/>
      <c r="FI764" s="25"/>
      <c r="FJ764" s="25"/>
      <c r="FK764" s="25"/>
      <c r="FL764" s="25"/>
      <c r="FM764" s="25"/>
      <c r="FN764" s="25"/>
      <c r="FO764" s="25"/>
      <c r="FP764" s="25"/>
      <c r="FQ764" s="25"/>
      <c r="FR764" s="25"/>
      <c r="FS764" s="25"/>
      <c r="FT764" s="25"/>
      <c r="FU764" s="25"/>
      <c r="FV764" s="25"/>
      <c r="FW764" s="25"/>
      <c r="FX764" s="25"/>
      <c r="FY764" s="25"/>
      <c r="FZ764" s="25"/>
      <c r="GA764" s="25"/>
      <c r="GB764" s="25"/>
      <c r="GC764" s="25"/>
      <c r="GD764" s="25"/>
      <c r="GE764" s="25"/>
      <c r="GF764" s="25"/>
      <c r="GG764" s="25"/>
      <c r="GH764" s="25"/>
      <c r="GI764" s="25"/>
      <c r="GJ764" s="25"/>
      <c r="GK764" s="25"/>
      <c r="GL764" s="25"/>
      <c r="GM764" s="25"/>
      <c r="GN764" s="25"/>
      <c r="GO764" s="25"/>
      <c r="GP764" s="25"/>
      <c r="GQ764" s="25"/>
      <c r="GR764" s="25"/>
      <c r="GS764" s="25"/>
    </row>
    <row r="765">
      <c r="BD765" s="25"/>
      <c r="BE765" s="25"/>
      <c r="BF765" s="25"/>
      <c r="BG765" s="25"/>
      <c r="BH765" s="25"/>
      <c r="BI765" s="25"/>
      <c r="BJ765" s="25"/>
      <c r="BK765" s="25"/>
      <c r="BL765" s="25"/>
      <c r="BM765" s="25"/>
      <c r="BN765" s="25"/>
      <c r="BO765" s="25"/>
      <c r="BP765" s="25"/>
      <c r="BQ765" s="25"/>
      <c r="BR765" s="25"/>
      <c r="BS765" s="25"/>
      <c r="BT765" s="25"/>
      <c r="BU765" s="25"/>
      <c r="BV765" s="25"/>
      <c r="BW765" s="25"/>
      <c r="BX765" s="25"/>
      <c r="BY765" s="25"/>
      <c r="BZ765" s="25"/>
      <c r="CA765" s="25"/>
      <c r="CB765" s="25"/>
      <c r="CC765" s="25"/>
      <c r="CD765" s="25"/>
      <c r="CE765" s="25"/>
      <c r="CF765" s="25"/>
      <c r="CG765" s="25"/>
      <c r="CH765" s="25"/>
      <c r="CI765" s="25"/>
      <c r="CJ765" s="25"/>
      <c r="CK765" s="25"/>
      <c r="CL765" s="25"/>
      <c r="CM765" s="25"/>
      <c r="CN765" s="25"/>
      <c r="CO765" s="25"/>
      <c r="CP765" s="25"/>
      <c r="CQ765" s="25"/>
      <c r="CR765" s="25"/>
      <c r="CS765" s="25"/>
      <c r="CT765" s="25"/>
      <c r="CU765" s="25"/>
      <c r="CV765" s="25"/>
      <c r="CW765" s="25"/>
      <c r="CX765" s="25"/>
      <c r="CY765" s="25"/>
      <c r="EW765" s="25"/>
      <c r="EX765" s="25"/>
      <c r="EY765" s="25"/>
      <c r="EZ765" s="25"/>
      <c r="FA765" s="25"/>
      <c r="FB765" s="25"/>
      <c r="FC765" s="25"/>
      <c r="FD765" s="25"/>
      <c r="FE765" s="25"/>
      <c r="FF765" s="25"/>
      <c r="FG765" s="25"/>
      <c r="FH765" s="25"/>
      <c r="FI765" s="25"/>
      <c r="FJ765" s="25"/>
      <c r="FK765" s="25"/>
      <c r="FL765" s="25"/>
      <c r="FM765" s="25"/>
      <c r="FN765" s="25"/>
      <c r="FO765" s="25"/>
      <c r="FP765" s="25"/>
      <c r="FQ765" s="25"/>
      <c r="FR765" s="25"/>
      <c r="FS765" s="25"/>
      <c r="FT765" s="25"/>
      <c r="FU765" s="25"/>
      <c r="FV765" s="25"/>
      <c r="FW765" s="25"/>
      <c r="FX765" s="25"/>
      <c r="FY765" s="25"/>
      <c r="FZ765" s="25"/>
      <c r="GA765" s="25"/>
      <c r="GB765" s="25"/>
      <c r="GC765" s="25"/>
      <c r="GD765" s="25"/>
      <c r="GE765" s="25"/>
      <c r="GF765" s="25"/>
      <c r="GG765" s="25"/>
      <c r="GH765" s="25"/>
      <c r="GI765" s="25"/>
      <c r="GJ765" s="25"/>
      <c r="GK765" s="25"/>
      <c r="GL765" s="25"/>
      <c r="GM765" s="25"/>
      <c r="GN765" s="25"/>
      <c r="GO765" s="25"/>
      <c r="GP765" s="25"/>
      <c r="GQ765" s="25"/>
      <c r="GR765" s="25"/>
      <c r="GS765" s="25"/>
    </row>
    <row r="766">
      <c r="BD766" s="25"/>
      <c r="BE766" s="25"/>
      <c r="BF766" s="25"/>
      <c r="BG766" s="25"/>
      <c r="BH766" s="25"/>
      <c r="BI766" s="25"/>
      <c r="BJ766" s="25"/>
      <c r="BK766" s="25"/>
      <c r="BL766" s="25"/>
      <c r="BM766" s="25"/>
      <c r="BN766" s="25"/>
      <c r="BO766" s="25"/>
      <c r="BP766" s="25"/>
      <c r="BQ766" s="25"/>
      <c r="BR766" s="25"/>
      <c r="BS766" s="25"/>
      <c r="BT766" s="25"/>
      <c r="BU766" s="25"/>
      <c r="BV766" s="25"/>
      <c r="BW766" s="25"/>
      <c r="BX766" s="25"/>
      <c r="BY766" s="25"/>
      <c r="BZ766" s="25"/>
      <c r="CA766" s="25"/>
      <c r="CB766" s="25"/>
      <c r="CC766" s="25"/>
      <c r="CD766" s="25"/>
      <c r="CE766" s="25"/>
      <c r="CF766" s="25"/>
      <c r="CG766" s="25"/>
      <c r="CH766" s="25"/>
      <c r="CI766" s="25"/>
      <c r="CJ766" s="25"/>
      <c r="CK766" s="25"/>
      <c r="CL766" s="25"/>
      <c r="CM766" s="25"/>
      <c r="CN766" s="25"/>
      <c r="CO766" s="25"/>
      <c r="CP766" s="25"/>
      <c r="CQ766" s="25"/>
      <c r="CR766" s="25"/>
      <c r="CS766" s="25"/>
      <c r="CT766" s="25"/>
      <c r="CU766" s="25"/>
      <c r="CV766" s="25"/>
      <c r="CW766" s="25"/>
      <c r="CX766" s="25"/>
      <c r="CY766" s="25"/>
      <c r="EW766" s="25"/>
      <c r="EX766" s="25"/>
      <c r="EY766" s="25"/>
      <c r="EZ766" s="25"/>
      <c r="FA766" s="25"/>
      <c r="FB766" s="25"/>
      <c r="FC766" s="25"/>
      <c r="FD766" s="25"/>
      <c r="FE766" s="25"/>
      <c r="FF766" s="25"/>
      <c r="FG766" s="25"/>
      <c r="FH766" s="25"/>
      <c r="FI766" s="25"/>
      <c r="FJ766" s="25"/>
      <c r="FK766" s="25"/>
      <c r="FL766" s="25"/>
      <c r="FM766" s="25"/>
      <c r="FN766" s="25"/>
      <c r="FO766" s="25"/>
      <c r="FP766" s="25"/>
      <c r="FQ766" s="25"/>
      <c r="FR766" s="25"/>
      <c r="FS766" s="25"/>
      <c r="FT766" s="25"/>
      <c r="FU766" s="25"/>
      <c r="FV766" s="25"/>
      <c r="FW766" s="25"/>
      <c r="FX766" s="25"/>
      <c r="FY766" s="25"/>
      <c r="FZ766" s="25"/>
      <c r="GA766" s="25"/>
      <c r="GB766" s="25"/>
      <c r="GC766" s="25"/>
      <c r="GD766" s="25"/>
      <c r="GE766" s="25"/>
      <c r="GF766" s="25"/>
      <c r="GG766" s="25"/>
      <c r="GH766" s="25"/>
      <c r="GI766" s="25"/>
      <c r="GJ766" s="25"/>
      <c r="GK766" s="25"/>
      <c r="GL766" s="25"/>
      <c r="GM766" s="25"/>
      <c r="GN766" s="25"/>
      <c r="GO766" s="25"/>
      <c r="GP766" s="25"/>
      <c r="GQ766" s="25"/>
      <c r="GR766" s="25"/>
      <c r="GS766" s="25"/>
    </row>
    <row r="767">
      <c r="BD767" s="25"/>
      <c r="BE767" s="25"/>
      <c r="BF767" s="25"/>
      <c r="BG767" s="25"/>
      <c r="BH767" s="25"/>
      <c r="BI767" s="25"/>
      <c r="BJ767" s="25"/>
      <c r="BK767" s="25"/>
      <c r="BL767" s="25"/>
      <c r="BM767" s="25"/>
      <c r="BN767" s="25"/>
      <c r="BO767" s="25"/>
      <c r="BP767" s="25"/>
      <c r="BQ767" s="25"/>
      <c r="BR767" s="25"/>
      <c r="BS767" s="25"/>
      <c r="BT767" s="25"/>
      <c r="BU767" s="25"/>
      <c r="BV767" s="25"/>
      <c r="BW767" s="25"/>
      <c r="BX767" s="25"/>
      <c r="BY767" s="25"/>
      <c r="BZ767" s="25"/>
      <c r="CA767" s="25"/>
      <c r="CB767" s="25"/>
      <c r="CC767" s="25"/>
      <c r="CD767" s="25"/>
      <c r="CE767" s="25"/>
      <c r="CF767" s="25"/>
      <c r="CG767" s="25"/>
      <c r="CH767" s="25"/>
      <c r="CI767" s="25"/>
      <c r="CJ767" s="25"/>
      <c r="CK767" s="25"/>
      <c r="CL767" s="25"/>
      <c r="CM767" s="25"/>
      <c r="CN767" s="25"/>
      <c r="CO767" s="25"/>
      <c r="CP767" s="25"/>
      <c r="CQ767" s="25"/>
      <c r="CR767" s="25"/>
      <c r="CS767" s="25"/>
      <c r="CT767" s="25"/>
      <c r="CU767" s="25"/>
      <c r="CV767" s="25"/>
      <c r="CW767" s="25"/>
      <c r="CX767" s="25"/>
      <c r="CY767" s="25"/>
      <c r="EW767" s="25"/>
      <c r="EX767" s="25"/>
      <c r="EY767" s="25"/>
      <c r="EZ767" s="25"/>
      <c r="FA767" s="25"/>
      <c r="FB767" s="25"/>
      <c r="FC767" s="25"/>
      <c r="FD767" s="25"/>
      <c r="FE767" s="25"/>
      <c r="FF767" s="25"/>
      <c r="FG767" s="25"/>
      <c r="FH767" s="25"/>
      <c r="FI767" s="25"/>
      <c r="FJ767" s="25"/>
      <c r="FK767" s="25"/>
      <c r="FL767" s="25"/>
      <c r="FM767" s="25"/>
      <c r="FN767" s="25"/>
      <c r="FO767" s="25"/>
      <c r="FP767" s="25"/>
      <c r="FQ767" s="25"/>
      <c r="FR767" s="25"/>
      <c r="FS767" s="25"/>
      <c r="FT767" s="25"/>
      <c r="FU767" s="25"/>
      <c r="FV767" s="25"/>
      <c r="FW767" s="25"/>
      <c r="FX767" s="25"/>
      <c r="FY767" s="25"/>
      <c r="FZ767" s="25"/>
      <c r="GA767" s="25"/>
      <c r="GB767" s="25"/>
      <c r="GC767" s="25"/>
      <c r="GD767" s="25"/>
      <c r="GE767" s="25"/>
      <c r="GF767" s="25"/>
      <c r="GG767" s="25"/>
      <c r="GH767" s="25"/>
      <c r="GI767" s="25"/>
      <c r="GJ767" s="25"/>
      <c r="GK767" s="25"/>
      <c r="GL767" s="25"/>
      <c r="GM767" s="25"/>
      <c r="GN767" s="25"/>
      <c r="GO767" s="25"/>
      <c r="GP767" s="25"/>
      <c r="GQ767" s="25"/>
      <c r="GR767" s="25"/>
      <c r="GS767" s="25"/>
    </row>
    <row r="768">
      <c r="BD768" s="25"/>
      <c r="BE768" s="25"/>
      <c r="BF768" s="25"/>
      <c r="BG768" s="25"/>
      <c r="BH768" s="25"/>
      <c r="BI768" s="25"/>
      <c r="BJ768" s="25"/>
      <c r="BK768" s="25"/>
      <c r="BL768" s="25"/>
      <c r="BM768" s="25"/>
      <c r="BN768" s="25"/>
      <c r="BO768" s="25"/>
      <c r="BP768" s="25"/>
      <c r="BQ768" s="25"/>
      <c r="BR768" s="25"/>
      <c r="BS768" s="25"/>
      <c r="BT768" s="25"/>
      <c r="BU768" s="25"/>
      <c r="BV768" s="25"/>
      <c r="BW768" s="25"/>
      <c r="BX768" s="25"/>
      <c r="BY768" s="25"/>
      <c r="BZ768" s="25"/>
      <c r="CA768" s="25"/>
      <c r="CB768" s="25"/>
      <c r="CC768" s="25"/>
      <c r="CD768" s="25"/>
      <c r="CE768" s="25"/>
      <c r="CF768" s="25"/>
      <c r="CG768" s="25"/>
      <c r="CH768" s="25"/>
      <c r="CI768" s="25"/>
      <c r="CJ768" s="25"/>
      <c r="CK768" s="25"/>
      <c r="CL768" s="25"/>
      <c r="CM768" s="25"/>
      <c r="CN768" s="25"/>
      <c r="CO768" s="25"/>
      <c r="CP768" s="25"/>
      <c r="CQ768" s="25"/>
      <c r="CR768" s="25"/>
      <c r="CS768" s="25"/>
      <c r="CT768" s="25"/>
      <c r="CU768" s="25"/>
      <c r="CV768" s="25"/>
      <c r="CW768" s="25"/>
      <c r="CX768" s="25"/>
      <c r="CY768" s="25"/>
      <c r="EW768" s="25"/>
      <c r="EX768" s="25"/>
      <c r="EY768" s="25"/>
      <c r="EZ768" s="25"/>
      <c r="FA768" s="25"/>
      <c r="FB768" s="25"/>
      <c r="FC768" s="25"/>
      <c r="FD768" s="25"/>
      <c r="FE768" s="25"/>
      <c r="FF768" s="25"/>
      <c r="FG768" s="25"/>
      <c r="FH768" s="25"/>
      <c r="FI768" s="25"/>
      <c r="FJ768" s="25"/>
      <c r="FK768" s="25"/>
      <c r="FL768" s="25"/>
      <c r="FM768" s="25"/>
      <c r="FN768" s="25"/>
      <c r="FO768" s="25"/>
      <c r="FP768" s="25"/>
      <c r="FQ768" s="25"/>
      <c r="FR768" s="25"/>
      <c r="FS768" s="25"/>
      <c r="FT768" s="25"/>
      <c r="FU768" s="25"/>
      <c r="FV768" s="25"/>
      <c r="FW768" s="25"/>
      <c r="FX768" s="25"/>
      <c r="FY768" s="25"/>
      <c r="FZ768" s="25"/>
      <c r="GA768" s="25"/>
      <c r="GB768" s="25"/>
      <c r="GC768" s="25"/>
      <c r="GD768" s="25"/>
      <c r="GE768" s="25"/>
      <c r="GF768" s="25"/>
      <c r="GG768" s="25"/>
      <c r="GH768" s="25"/>
      <c r="GI768" s="25"/>
      <c r="GJ768" s="25"/>
      <c r="GK768" s="25"/>
      <c r="GL768" s="25"/>
      <c r="GM768" s="25"/>
      <c r="GN768" s="25"/>
      <c r="GO768" s="25"/>
      <c r="GP768" s="25"/>
      <c r="GQ768" s="25"/>
      <c r="GR768" s="25"/>
      <c r="GS768" s="25"/>
    </row>
    <row r="769">
      <c r="BD769" s="25"/>
      <c r="BE769" s="25"/>
      <c r="BF769" s="25"/>
      <c r="BG769" s="25"/>
      <c r="BH769" s="25"/>
      <c r="BI769" s="25"/>
      <c r="BJ769" s="25"/>
      <c r="BK769" s="25"/>
      <c r="BL769" s="25"/>
      <c r="BM769" s="25"/>
      <c r="BN769" s="25"/>
      <c r="BO769" s="25"/>
      <c r="BP769" s="25"/>
      <c r="BQ769" s="25"/>
      <c r="BR769" s="25"/>
      <c r="BS769" s="25"/>
      <c r="BT769" s="25"/>
      <c r="BU769" s="25"/>
      <c r="BV769" s="25"/>
      <c r="BW769" s="25"/>
      <c r="BX769" s="25"/>
      <c r="BY769" s="25"/>
      <c r="BZ769" s="25"/>
      <c r="CA769" s="25"/>
      <c r="CB769" s="25"/>
      <c r="CC769" s="25"/>
      <c r="CD769" s="25"/>
      <c r="CE769" s="25"/>
      <c r="CF769" s="25"/>
      <c r="CG769" s="25"/>
      <c r="CH769" s="25"/>
      <c r="CI769" s="25"/>
      <c r="CJ769" s="25"/>
      <c r="CK769" s="25"/>
      <c r="CL769" s="25"/>
      <c r="CM769" s="25"/>
      <c r="CN769" s="25"/>
      <c r="CO769" s="25"/>
      <c r="CP769" s="25"/>
      <c r="CQ769" s="25"/>
      <c r="CR769" s="25"/>
      <c r="CS769" s="25"/>
      <c r="CT769" s="25"/>
      <c r="CU769" s="25"/>
      <c r="CV769" s="25"/>
      <c r="CW769" s="25"/>
      <c r="CX769" s="25"/>
      <c r="CY769" s="25"/>
      <c r="EW769" s="25"/>
      <c r="EX769" s="25"/>
      <c r="EY769" s="25"/>
      <c r="EZ769" s="25"/>
      <c r="FA769" s="25"/>
      <c r="FB769" s="25"/>
      <c r="FC769" s="25"/>
      <c r="FD769" s="25"/>
      <c r="FE769" s="25"/>
      <c r="FF769" s="25"/>
      <c r="FG769" s="25"/>
      <c r="FH769" s="25"/>
      <c r="FI769" s="25"/>
      <c r="FJ769" s="25"/>
      <c r="FK769" s="25"/>
      <c r="FL769" s="25"/>
      <c r="FM769" s="25"/>
      <c r="FN769" s="25"/>
      <c r="FO769" s="25"/>
      <c r="FP769" s="25"/>
      <c r="FQ769" s="25"/>
      <c r="FR769" s="25"/>
      <c r="FS769" s="25"/>
      <c r="FT769" s="25"/>
      <c r="FU769" s="25"/>
      <c r="FV769" s="25"/>
      <c r="FW769" s="25"/>
      <c r="FX769" s="25"/>
      <c r="FY769" s="25"/>
      <c r="FZ769" s="25"/>
      <c r="GA769" s="25"/>
      <c r="GB769" s="25"/>
      <c r="GC769" s="25"/>
      <c r="GD769" s="25"/>
      <c r="GE769" s="25"/>
      <c r="GF769" s="25"/>
      <c r="GG769" s="25"/>
      <c r="GH769" s="25"/>
      <c r="GI769" s="25"/>
      <c r="GJ769" s="25"/>
      <c r="GK769" s="25"/>
      <c r="GL769" s="25"/>
      <c r="GM769" s="25"/>
      <c r="GN769" s="25"/>
      <c r="GO769" s="25"/>
      <c r="GP769" s="25"/>
      <c r="GQ769" s="25"/>
      <c r="GR769" s="25"/>
      <c r="GS769" s="25"/>
    </row>
    <row r="770">
      <c r="BD770" s="25"/>
      <c r="BE770" s="25"/>
      <c r="BF770" s="25"/>
      <c r="BG770" s="25"/>
      <c r="BH770" s="25"/>
      <c r="BI770" s="25"/>
      <c r="BJ770" s="25"/>
      <c r="BK770" s="25"/>
      <c r="BL770" s="25"/>
      <c r="BM770" s="25"/>
      <c r="BN770" s="25"/>
      <c r="BO770" s="25"/>
      <c r="BP770" s="25"/>
      <c r="BQ770" s="25"/>
      <c r="BR770" s="25"/>
      <c r="BS770" s="25"/>
      <c r="BT770" s="25"/>
      <c r="BU770" s="25"/>
      <c r="BV770" s="25"/>
      <c r="BW770" s="25"/>
      <c r="BX770" s="25"/>
      <c r="BY770" s="25"/>
      <c r="BZ770" s="25"/>
      <c r="CA770" s="25"/>
      <c r="CB770" s="25"/>
      <c r="CC770" s="25"/>
      <c r="CD770" s="25"/>
      <c r="CE770" s="25"/>
      <c r="CF770" s="25"/>
      <c r="CG770" s="25"/>
      <c r="CH770" s="25"/>
      <c r="CI770" s="25"/>
      <c r="CJ770" s="25"/>
      <c r="CK770" s="25"/>
      <c r="CL770" s="25"/>
      <c r="CM770" s="25"/>
      <c r="CN770" s="25"/>
      <c r="CO770" s="25"/>
      <c r="CP770" s="25"/>
      <c r="CQ770" s="25"/>
      <c r="CR770" s="25"/>
      <c r="CS770" s="25"/>
      <c r="CT770" s="25"/>
      <c r="CU770" s="25"/>
      <c r="CV770" s="25"/>
      <c r="CW770" s="25"/>
      <c r="CX770" s="25"/>
      <c r="CY770" s="25"/>
      <c r="EW770" s="25"/>
      <c r="EX770" s="25"/>
      <c r="EY770" s="25"/>
      <c r="EZ770" s="25"/>
      <c r="FA770" s="25"/>
      <c r="FB770" s="25"/>
      <c r="FC770" s="25"/>
      <c r="FD770" s="25"/>
      <c r="FE770" s="25"/>
      <c r="FF770" s="25"/>
      <c r="FG770" s="25"/>
      <c r="FH770" s="25"/>
      <c r="FI770" s="25"/>
      <c r="FJ770" s="25"/>
      <c r="FK770" s="25"/>
      <c r="FL770" s="25"/>
      <c r="FM770" s="25"/>
      <c r="FN770" s="25"/>
      <c r="FO770" s="25"/>
      <c r="FP770" s="25"/>
      <c r="FQ770" s="25"/>
      <c r="FR770" s="25"/>
      <c r="FS770" s="25"/>
      <c r="FT770" s="25"/>
      <c r="FU770" s="25"/>
      <c r="FV770" s="25"/>
      <c r="FW770" s="25"/>
      <c r="FX770" s="25"/>
      <c r="FY770" s="25"/>
      <c r="FZ770" s="25"/>
      <c r="GA770" s="25"/>
      <c r="GB770" s="25"/>
      <c r="GC770" s="25"/>
      <c r="GD770" s="25"/>
      <c r="GE770" s="25"/>
      <c r="GF770" s="25"/>
      <c r="GG770" s="25"/>
      <c r="GH770" s="25"/>
      <c r="GI770" s="25"/>
      <c r="GJ770" s="25"/>
      <c r="GK770" s="25"/>
      <c r="GL770" s="25"/>
      <c r="GM770" s="25"/>
      <c r="GN770" s="25"/>
      <c r="GO770" s="25"/>
      <c r="GP770" s="25"/>
      <c r="GQ770" s="25"/>
      <c r="GR770" s="25"/>
      <c r="GS770" s="25"/>
    </row>
    <row r="771">
      <c r="BD771" s="25"/>
      <c r="BE771" s="25"/>
      <c r="BF771" s="25"/>
      <c r="BG771" s="25"/>
      <c r="BH771" s="25"/>
      <c r="BI771" s="25"/>
      <c r="BJ771" s="25"/>
      <c r="BK771" s="25"/>
      <c r="BL771" s="25"/>
      <c r="BM771" s="25"/>
      <c r="BN771" s="25"/>
      <c r="BO771" s="25"/>
      <c r="BP771" s="25"/>
      <c r="BQ771" s="25"/>
      <c r="BR771" s="25"/>
      <c r="BS771" s="25"/>
      <c r="BT771" s="25"/>
      <c r="BU771" s="25"/>
      <c r="BV771" s="25"/>
      <c r="BW771" s="25"/>
      <c r="BX771" s="25"/>
      <c r="BY771" s="25"/>
      <c r="BZ771" s="25"/>
      <c r="CA771" s="25"/>
      <c r="CB771" s="25"/>
      <c r="CC771" s="25"/>
      <c r="CD771" s="25"/>
      <c r="CE771" s="25"/>
      <c r="CF771" s="25"/>
      <c r="CG771" s="25"/>
      <c r="CH771" s="25"/>
      <c r="CI771" s="25"/>
      <c r="CJ771" s="25"/>
      <c r="CK771" s="25"/>
      <c r="CL771" s="25"/>
      <c r="CM771" s="25"/>
      <c r="CN771" s="25"/>
      <c r="CO771" s="25"/>
      <c r="CP771" s="25"/>
      <c r="CQ771" s="25"/>
      <c r="CR771" s="25"/>
      <c r="CS771" s="25"/>
      <c r="CT771" s="25"/>
      <c r="CU771" s="25"/>
      <c r="CV771" s="25"/>
      <c r="CW771" s="25"/>
      <c r="CX771" s="25"/>
      <c r="CY771" s="25"/>
      <c r="EW771" s="25"/>
      <c r="EX771" s="25"/>
      <c r="EY771" s="25"/>
      <c r="EZ771" s="25"/>
      <c r="FA771" s="25"/>
      <c r="FB771" s="25"/>
      <c r="FC771" s="25"/>
      <c r="FD771" s="25"/>
      <c r="FE771" s="25"/>
      <c r="FF771" s="25"/>
      <c r="FG771" s="25"/>
      <c r="FH771" s="25"/>
      <c r="FI771" s="25"/>
      <c r="FJ771" s="25"/>
      <c r="FK771" s="25"/>
      <c r="FL771" s="25"/>
      <c r="FM771" s="25"/>
      <c r="FN771" s="25"/>
      <c r="FO771" s="25"/>
      <c r="FP771" s="25"/>
      <c r="FQ771" s="25"/>
      <c r="FR771" s="25"/>
      <c r="FS771" s="25"/>
      <c r="FT771" s="25"/>
      <c r="FU771" s="25"/>
      <c r="FV771" s="25"/>
      <c r="FW771" s="25"/>
      <c r="FX771" s="25"/>
      <c r="FY771" s="25"/>
      <c r="FZ771" s="25"/>
      <c r="GA771" s="25"/>
      <c r="GB771" s="25"/>
      <c r="GC771" s="25"/>
      <c r="GD771" s="25"/>
      <c r="GE771" s="25"/>
      <c r="GF771" s="25"/>
      <c r="GG771" s="25"/>
      <c r="GH771" s="25"/>
      <c r="GI771" s="25"/>
      <c r="GJ771" s="25"/>
      <c r="GK771" s="25"/>
      <c r="GL771" s="25"/>
      <c r="GM771" s="25"/>
      <c r="GN771" s="25"/>
      <c r="GO771" s="25"/>
      <c r="GP771" s="25"/>
      <c r="GQ771" s="25"/>
      <c r="GR771" s="25"/>
      <c r="GS771" s="25"/>
    </row>
    <row r="772">
      <c r="BD772" s="25"/>
      <c r="BE772" s="25"/>
      <c r="BF772" s="25"/>
      <c r="BG772" s="25"/>
      <c r="BH772" s="25"/>
      <c r="BI772" s="25"/>
      <c r="BJ772" s="25"/>
      <c r="BK772" s="25"/>
      <c r="BL772" s="25"/>
      <c r="BM772" s="25"/>
      <c r="BN772" s="25"/>
      <c r="BO772" s="25"/>
      <c r="BP772" s="25"/>
      <c r="BQ772" s="25"/>
      <c r="BR772" s="25"/>
      <c r="BS772" s="25"/>
      <c r="BT772" s="25"/>
      <c r="BU772" s="25"/>
      <c r="BV772" s="25"/>
      <c r="BW772" s="25"/>
      <c r="BX772" s="25"/>
      <c r="BY772" s="25"/>
      <c r="BZ772" s="25"/>
      <c r="CA772" s="25"/>
      <c r="CB772" s="25"/>
      <c r="CC772" s="25"/>
      <c r="CD772" s="25"/>
      <c r="CE772" s="25"/>
      <c r="CF772" s="25"/>
      <c r="CG772" s="25"/>
      <c r="CH772" s="25"/>
      <c r="CI772" s="25"/>
      <c r="CJ772" s="25"/>
      <c r="CK772" s="25"/>
      <c r="CL772" s="25"/>
      <c r="CM772" s="25"/>
      <c r="CN772" s="25"/>
      <c r="CO772" s="25"/>
      <c r="CP772" s="25"/>
      <c r="CQ772" s="25"/>
      <c r="CR772" s="25"/>
      <c r="CS772" s="25"/>
      <c r="CT772" s="25"/>
      <c r="CU772" s="25"/>
      <c r="CV772" s="25"/>
      <c r="CW772" s="25"/>
      <c r="CX772" s="25"/>
      <c r="CY772" s="25"/>
      <c r="EW772" s="25"/>
      <c r="EX772" s="25"/>
      <c r="EY772" s="25"/>
      <c r="EZ772" s="25"/>
      <c r="FA772" s="25"/>
      <c r="FB772" s="25"/>
      <c r="FC772" s="25"/>
      <c r="FD772" s="25"/>
      <c r="FE772" s="25"/>
      <c r="FF772" s="25"/>
      <c r="FG772" s="25"/>
      <c r="FH772" s="25"/>
      <c r="FI772" s="25"/>
      <c r="FJ772" s="25"/>
      <c r="FK772" s="25"/>
      <c r="FL772" s="25"/>
      <c r="FM772" s="25"/>
      <c r="FN772" s="25"/>
      <c r="FO772" s="25"/>
      <c r="FP772" s="25"/>
      <c r="FQ772" s="25"/>
      <c r="FR772" s="25"/>
      <c r="FS772" s="25"/>
      <c r="FT772" s="25"/>
      <c r="FU772" s="25"/>
      <c r="FV772" s="25"/>
      <c r="FW772" s="25"/>
      <c r="FX772" s="25"/>
      <c r="FY772" s="25"/>
      <c r="FZ772" s="25"/>
      <c r="GA772" s="25"/>
      <c r="GB772" s="25"/>
      <c r="GC772" s="25"/>
      <c r="GD772" s="25"/>
      <c r="GE772" s="25"/>
      <c r="GF772" s="25"/>
      <c r="GG772" s="25"/>
      <c r="GH772" s="25"/>
      <c r="GI772" s="25"/>
      <c r="GJ772" s="25"/>
      <c r="GK772" s="25"/>
      <c r="GL772" s="25"/>
      <c r="GM772" s="25"/>
      <c r="GN772" s="25"/>
      <c r="GO772" s="25"/>
      <c r="GP772" s="25"/>
      <c r="GQ772" s="25"/>
      <c r="GR772" s="25"/>
      <c r="GS772" s="25"/>
    </row>
    <row r="773">
      <c r="BD773" s="25"/>
      <c r="BE773" s="25"/>
      <c r="BF773" s="25"/>
      <c r="BG773" s="25"/>
      <c r="BH773" s="25"/>
      <c r="BI773" s="25"/>
      <c r="BJ773" s="25"/>
      <c r="BK773" s="25"/>
      <c r="BL773" s="25"/>
      <c r="BM773" s="25"/>
      <c r="BN773" s="25"/>
      <c r="BO773" s="25"/>
      <c r="BP773" s="25"/>
      <c r="BQ773" s="25"/>
      <c r="BR773" s="25"/>
      <c r="BS773" s="25"/>
      <c r="BT773" s="25"/>
      <c r="BU773" s="25"/>
      <c r="BV773" s="25"/>
      <c r="BW773" s="25"/>
      <c r="BX773" s="25"/>
      <c r="BY773" s="25"/>
      <c r="BZ773" s="25"/>
      <c r="CA773" s="25"/>
      <c r="CB773" s="25"/>
      <c r="CC773" s="25"/>
      <c r="CD773" s="25"/>
      <c r="CE773" s="25"/>
      <c r="CF773" s="25"/>
      <c r="CG773" s="25"/>
      <c r="CH773" s="25"/>
      <c r="CI773" s="25"/>
      <c r="CJ773" s="25"/>
      <c r="CK773" s="25"/>
      <c r="CL773" s="25"/>
      <c r="CM773" s="25"/>
      <c r="CN773" s="25"/>
      <c r="CO773" s="25"/>
      <c r="CP773" s="25"/>
      <c r="CQ773" s="25"/>
      <c r="CR773" s="25"/>
      <c r="CS773" s="25"/>
      <c r="CT773" s="25"/>
      <c r="CU773" s="25"/>
      <c r="CV773" s="25"/>
      <c r="CW773" s="25"/>
      <c r="CX773" s="25"/>
      <c r="CY773" s="25"/>
      <c r="EW773" s="25"/>
      <c r="EX773" s="25"/>
      <c r="EY773" s="25"/>
      <c r="EZ773" s="25"/>
      <c r="FA773" s="25"/>
      <c r="FB773" s="25"/>
      <c r="FC773" s="25"/>
      <c r="FD773" s="25"/>
      <c r="FE773" s="25"/>
      <c r="FF773" s="25"/>
      <c r="FG773" s="25"/>
      <c r="FH773" s="25"/>
      <c r="FI773" s="25"/>
      <c r="FJ773" s="25"/>
      <c r="FK773" s="25"/>
      <c r="FL773" s="25"/>
      <c r="FM773" s="25"/>
      <c r="FN773" s="25"/>
      <c r="FO773" s="25"/>
      <c r="FP773" s="25"/>
      <c r="FQ773" s="25"/>
      <c r="FR773" s="25"/>
      <c r="FS773" s="25"/>
      <c r="FT773" s="25"/>
      <c r="FU773" s="25"/>
      <c r="FV773" s="25"/>
      <c r="FW773" s="25"/>
      <c r="FX773" s="25"/>
      <c r="FY773" s="25"/>
      <c r="FZ773" s="25"/>
      <c r="GA773" s="25"/>
      <c r="GB773" s="25"/>
      <c r="GC773" s="25"/>
      <c r="GD773" s="25"/>
      <c r="GE773" s="25"/>
      <c r="GF773" s="25"/>
      <c r="GG773" s="25"/>
      <c r="GH773" s="25"/>
      <c r="GI773" s="25"/>
      <c r="GJ773" s="25"/>
      <c r="GK773" s="25"/>
      <c r="GL773" s="25"/>
      <c r="GM773" s="25"/>
      <c r="GN773" s="25"/>
      <c r="GO773" s="25"/>
      <c r="GP773" s="25"/>
      <c r="GQ773" s="25"/>
      <c r="GR773" s="25"/>
      <c r="GS773" s="25"/>
    </row>
    <row r="774">
      <c r="BD774" s="25"/>
      <c r="BE774" s="25"/>
      <c r="BF774" s="25"/>
      <c r="BG774" s="25"/>
      <c r="BH774" s="25"/>
      <c r="BI774" s="25"/>
      <c r="BJ774" s="25"/>
      <c r="BK774" s="25"/>
      <c r="BL774" s="25"/>
      <c r="BM774" s="25"/>
      <c r="BN774" s="25"/>
      <c r="BO774" s="25"/>
      <c r="BP774" s="25"/>
      <c r="BQ774" s="25"/>
      <c r="BR774" s="25"/>
      <c r="BS774" s="25"/>
      <c r="BT774" s="25"/>
      <c r="BU774" s="25"/>
      <c r="BV774" s="25"/>
      <c r="BW774" s="25"/>
      <c r="BX774" s="25"/>
      <c r="BY774" s="25"/>
      <c r="BZ774" s="25"/>
      <c r="CA774" s="25"/>
      <c r="CB774" s="25"/>
      <c r="CC774" s="25"/>
      <c r="CD774" s="25"/>
      <c r="CE774" s="25"/>
      <c r="CF774" s="25"/>
      <c r="CG774" s="25"/>
      <c r="CH774" s="25"/>
      <c r="CI774" s="25"/>
      <c r="CJ774" s="25"/>
      <c r="CK774" s="25"/>
      <c r="CL774" s="25"/>
      <c r="CM774" s="25"/>
      <c r="CN774" s="25"/>
      <c r="CO774" s="25"/>
      <c r="CP774" s="25"/>
      <c r="CQ774" s="25"/>
      <c r="CR774" s="25"/>
      <c r="CS774" s="25"/>
      <c r="CT774" s="25"/>
      <c r="CU774" s="25"/>
      <c r="CV774" s="25"/>
      <c r="CW774" s="25"/>
      <c r="CX774" s="25"/>
      <c r="CY774" s="25"/>
      <c r="EW774" s="25"/>
      <c r="EX774" s="25"/>
      <c r="EY774" s="25"/>
      <c r="EZ774" s="25"/>
      <c r="FA774" s="25"/>
      <c r="FB774" s="25"/>
      <c r="FC774" s="25"/>
      <c r="FD774" s="25"/>
      <c r="FE774" s="25"/>
      <c r="FF774" s="25"/>
      <c r="FG774" s="25"/>
      <c r="FH774" s="25"/>
      <c r="FI774" s="25"/>
      <c r="FJ774" s="25"/>
      <c r="FK774" s="25"/>
      <c r="FL774" s="25"/>
      <c r="FM774" s="25"/>
      <c r="FN774" s="25"/>
      <c r="FO774" s="25"/>
      <c r="FP774" s="25"/>
      <c r="FQ774" s="25"/>
      <c r="FR774" s="25"/>
      <c r="FS774" s="25"/>
      <c r="FT774" s="25"/>
      <c r="FU774" s="25"/>
      <c r="FV774" s="25"/>
      <c r="FW774" s="25"/>
      <c r="FX774" s="25"/>
      <c r="FY774" s="25"/>
      <c r="FZ774" s="25"/>
      <c r="GA774" s="25"/>
      <c r="GB774" s="25"/>
      <c r="GC774" s="25"/>
      <c r="GD774" s="25"/>
      <c r="GE774" s="25"/>
      <c r="GF774" s="25"/>
      <c r="GG774" s="25"/>
      <c r="GH774" s="25"/>
      <c r="GI774" s="25"/>
      <c r="GJ774" s="25"/>
      <c r="GK774" s="25"/>
      <c r="GL774" s="25"/>
      <c r="GM774" s="25"/>
      <c r="GN774" s="25"/>
      <c r="GO774" s="25"/>
      <c r="GP774" s="25"/>
      <c r="GQ774" s="25"/>
      <c r="GR774" s="25"/>
      <c r="GS774" s="25"/>
    </row>
    <row r="775">
      <c r="BD775" s="25"/>
      <c r="BE775" s="25"/>
      <c r="BF775" s="25"/>
      <c r="BG775" s="25"/>
      <c r="BH775" s="25"/>
      <c r="BI775" s="25"/>
      <c r="BJ775" s="25"/>
      <c r="BK775" s="25"/>
      <c r="BL775" s="25"/>
      <c r="BM775" s="25"/>
      <c r="BN775" s="25"/>
      <c r="BO775" s="25"/>
      <c r="BP775" s="25"/>
      <c r="BQ775" s="25"/>
      <c r="BR775" s="25"/>
      <c r="BS775" s="25"/>
      <c r="BT775" s="25"/>
      <c r="BU775" s="25"/>
      <c r="BV775" s="25"/>
      <c r="BW775" s="25"/>
      <c r="BX775" s="25"/>
      <c r="BY775" s="25"/>
      <c r="BZ775" s="25"/>
      <c r="CA775" s="25"/>
      <c r="CB775" s="25"/>
      <c r="CC775" s="25"/>
      <c r="CD775" s="25"/>
      <c r="CE775" s="25"/>
      <c r="CF775" s="25"/>
      <c r="CG775" s="25"/>
      <c r="CH775" s="25"/>
      <c r="CI775" s="25"/>
      <c r="CJ775" s="25"/>
      <c r="CK775" s="25"/>
      <c r="CL775" s="25"/>
      <c r="CM775" s="25"/>
      <c r="CN775" s="25"/>
      <c r="CO775" s="25"/>
      <c r="CP775" s="25"/>
      <c r="CQ775" s="25"/>
      <c r="CR775" s="25"/>
      <c r="CS775" s="25"/>
      <c r="CT775" s="25"/>
      <c r="CU775" s="25"/>
      <c r="CV775" s="25"/>
      <c r="CW775" s="25"/>
      <c r="CX775" s="25"/>
      <c r="CY775" s="25"/>
      <c r="EW775" s="25"/>
      <c r="EX775" s="25"/>
      <c r="EY775" s="25"/>
      <c r="EZ775" s="25"/>
      <c r="FA775" s="25"/>
      <c r="FB775" s="25"/>
      <c r="FC775" s="25"/>
      <c r="FD775" s="25"/>
      <c r="FE775" s="25"/>
      <c r="FF775" s="25"/>
      <c r="FG775" s="25"/>
      <c r="FH775" s="25"/>
      <c r="FI775" s="25"/>
      <c r="FJ775" s="25"/>
      <c r="FK775" s="25"/>
      <c r="FL775" s="25"/>
      <c r="FM775" s="25"/>
      <c r="FN775" s="25"/>
      <c r="FO775" s="25"/>
      <c r="FP775" s="25"/>
      <c r="FQ775" s="25"/>
      <c r="FR775" s="25"/>
      <c r="FS775" s="25"/>
      <c r="FT775" s="25"/>
      <c r="FU775" s="25"/>
      <c r="FV775" s="25"/>
      <c r="FW775" s="25"/>
      <c r="FX775" s="25"/>
      <c r="FY775" s="25"/>
      <c r="FZ775" s="25"/>
      <c r="GA775" s="25"/>
      <c r="GB775" s="25"/>
      <c r="GC775" s="25"/>
      <c r="GD775" s="25"/>
      <c r="GE775" s="25"/>
      <c r="GF775" s="25"/>
      <c r="GG775" s="25"/>
      <c r="GH775" s="25"/>
      <c r="GI775" s="25"/>
      <c r="GJ775" s="25"/>
      <c r="GK775" s="25"/>
      <c r="GL775" s="25"/>
      <c r="GM775" s="25"/>
      <c r="GN775" s="25"/>
      <c r="GO775" s="25"/>
      <c r="GP775" s="25"/>
      <c r="GQ775" s="25"/>
      <c r="GR775" s="25"/>
      <c r="GS775" s="25"/>
    </row>
    <row r="776">
      <c r="BD776" s="25"/>
      <c r="BE776" s="25"/>
      <c r="BF776" s="25"/>
      <c r="BG776" s="25"/>
      <c r="BH776" s="25"/>
      <c r="BI776" s="25"/>
      <c r="BJ776" s="25"/>
      <c r="BK776" s="25"/>
      <c r="BL776" s="25"/>
      <c r="BM776" s="25"/>
      <c r="BN776" s="25"/>
      <c r="BO776" s="25"/>
      <c r="BP776" s="25"/>
      <c r="BQ776" s="25"/>
      <c r="BR776" s="25"/>
      <c r="BS776" s="25"/>
      <c r="BT776" s="25"/>
      <c r="BU776" s="25"/>
      <c r="BV776" s="25"/>
      <c r="BW776" s="25"/>
      <c r="BX776" s="25"/>
      <c r="BY776" s="25"/>
      <c r="BZ776" s="25"/>
      <c r="CA776" s="25"/>
      <c r="CB776" s="25"/>
      <c r="CC776" s="25"/>
      <c r="CD776" s="25"/>
      <c r="CE776" s="25"/>
      <c r="CF776" s="25"/>
      <c r="CG776" s="25"/>
      <c r="CH776" s="25"/>
      <c r="CI776" s="25"/>
      <c r="CJ776" s="25"/>
      <c r="CK776" s="25"/>
      <c r="CL776" s="25"/>
      <c r="CM776" s="25"/>
      <c r="CN776" s="25"/>
      <c r="CO776" s="25"/>
      <c r="CP776" s="25"/>
      <c r="CQ776" s="25"/>
      <c r="CR776" s="25"/>
      <c r="CS776" s="25"/>
      <c r="CT776" s="25"/>
      <c r="CU776" s="25"/>
      <c r="CV776" s="25"/>
      <c r="CW776" s="25"/>
      <c r="CX776" s="25"/>
      <c r="CY776" s="25"/>
      <c r="EW776" s="25"/>
      <c r="EX776" s="25"/>
      <c r="EY776" s="25"/>
      <c r="EZ776" s="25"/>
      <c r="FA776" s="25"/>
      <c r="FB776" s="25"/>
      <c r="FC776" s="25"/>
      <c r="FD776" s="25"/>
      <c r="FE776" s="25"/>
      <c r="FF776" s="25"/>
      <c r="FG776" s="25"/>
      <c r="FH776" s="25"/>
      <c r="FI776" s="25"/>
      <c r="FJ776" s="25"/>
      <c r="FK776" s="25"/>
      <c r="FL776" s="25"/>
      <c r="FM776" s="25"/>
      <c r="FN776" s="25"/>
      <c r="FO776" s="25"/>
      <c r="FP776" s="25"/>
      <c r="FQ776" s="25"/>
      <c r="FR776" s="25"/>
      <c r="FS776" s="25"/>
      <c r="FT776" s="25"/>
      <c r="FU776" s="25"/>
      <c r="FV776" s="25"/>
      <c r="FW776" s="25"/>
      <c r="FX776" s="25"/>
      <c r="FY776" s="25"/>
      <c r="FZ776" s="25"/>
      <c r="GA776" s="25"/>
      <c r="GB776" s="25"/>
      <c r="GC776" s="25"/>
      <c r="GD776" s="25"/>
      <c r="GE776" s="25"/>
      <c r="GF776" s="25"/>
      <c r="GG776" s="25"/>
      <c r="GH776" s="25"/>
      <c r="GI776" s="25"/>
      <c r="GJ776" s="25"/>
      <c r="GK776" s="25"/>
      <c r="GL776" s="25"/>
      <c r="GM776" s="25"/>
      <c r="GN776" s="25"/>
      <c r="GO776" s="25"/>
      <c r="GP776" s="25"/>
      <c r="GQ776" s="25"/>
      <c r="GR776" s="25"/>
      <c r="GS776" s="25"/>
    </row>
    <row r="777">
      <c r="BD777" s="25"/>
      <c r="BE777" s="25"/>
      <c r="BF777" s="25"/>
      <c r="BG777" s="25"/>
      <c r="BH777" s="25"/>
      <c r="BI777" s="25"/>
      <c r="BJ777" s="25"/>
      <c r="BK777" s="25"/>
      <c r="BL777" s="25"/>
      <c r="BM777" s="25"/>
      <c r="BN777" s="25"/>
      <c r="BO777" s="25"/>
      <c r="BP777" s="25"/>
      <c r="BQ777" s="25"/>
      <c r="BR777" s="25"/>
      <c r="BS777" s="25"/>
      <c r="BT777" s="25"/>
      <c r="BU777" s="25"/>
      <c r="BV777" s="25"/>
      <c r="BW777" s="25"/>
      <c r="BX777" s="25"/>
      <c r="BY777" s="25"/>
      <c r="BZ777" s="25"/>
      <c r="CA777" s="25"/>
      <c r="CB777" s="25"/>
      <c r="CC777" s="25"/>
      <c r="CD777" s="25"/>
      <c r="CE777" s="25"/>
      <c r="CF777" s="25"/>
      <c r="CG777" s="25"/>
      <c r="CH777" s="25"/>
      <c r="CI777" s="25"/>
      <c r="CJ777" s="25"/>
      <c r="CK777" s="25"/>
      <c r="CL777" s="25"/>
      <c r="CM777" s="25"/>
      <c r="CN777" s="25"/>
      <c r="CO777" s="25"/>
      <c r="CP777" s="25"/>
      <c r="CQ777" s="25"/>
      <c r="CR777" s="25"/>
      <c r="CS777" s="25"/>
      <c r="CT777" s="25"/>
      <c r="CU777" s="25"/>
      <c r="CV777" s="25"/>
      <c r="CW777" s="25"/>
      <c r="CX777" s="25"/>
      <c r="CY777" s="25"/>
      <c r="EW777" s="25"/>
      <c r="EX777" s="25"/>
      <c r="EY777" s="25"/>
      <c r="EZ777" s="25"/>
      <c r="FA777" s="25"/>
      <c r="FB777" s="25"/>
      <c r="FC777" s="25"/>
      <c r="FD777" s="25"/>
      <c r="FE777" s="25"/>
      <c r="FF777" s="25"/>
      <c r="FG777" s="25"/>
      <c r="FH777" s="25"/>
      <c r="FI777" s="25"/>
      <c r="FJ777" s="25"/>
      <c r="FK777" s="25"/>
      <c r="FL777" s="25"/>
      <c r="FM777" s="25"/>
      <c r="FN777" s="25"/>
      <c r="FO777" s="25"/>
      <c r="FP777" s="25"/>
      <c r="FQ777" s="25"/>
      <c r="FR777" s="25"/>
      <c r="FS777" s="25"/>
      <c r="FT777" s="25"/>
      <c r="FU777" s="25"/>
      <c r="FV777" s="25"/>
      <c r="FW777" s="25"/>
      <c r="FX777" s="25"/>
      <c r="FY777" s="25"/>
      <c r="FZ777" s="25"/>
      <c r="GA777" s="25"/>
      <c r="GB777" s="25"/>
      <c r="GC777" s="25"/>
      <c r="GD777" s="25"/>
      <c r="GE777" s="25"/>
      <c r="GF777" s="25"/>
      <c r="GG777" s="25"/>
      <c r="GH777" s="25"/>
      <c r="GI777" s="25"/>
      <c r="GJ777" s="25"/>
      <c r="GK777" s="25"/>
      <c r="GL777" s="25"/>
      <c r="GM777" s="25"/>
      <c r="GN777" s="25"/>
      <c r="GO777" s="25"/>
      <c r="GP777" s="25"/>
      <c r="GQ777" s="25"/>
      <c r="GR777" s="25"/>
      <c r="GS777" s="25"/>
    </row>
    <row r="778">
      <c r="BD778" s="25"/>
      <c r="BE778" s="25"/>
      <c r="BF778" s="25"/>
      <c r="BG778" s="25"/>
      <c r="BH778" s="25"/>
      <c r="BI778" s="25"/>
      <c r="BJ778" s="25"/>
      <c r="BK778" s="25"/>
      <c r="BL778" s="25"/>
      <c r="BM778" s="25"/>
      <c r="BN778" s="25"/>
      <c r="BO778" s="25"/>
      <c r="BP778" s="25"/>
      <c r="BQ778" s="25"/>
      <c r="BR778" s="25"/>
      <c r="BS778" s="25"/>
      <c r="BT778" s="25"/>
      <c r="BU778" s="25"/>
      <c r="BV778" s="25"/>
      <c r="BW778" s="25"/>
      <c r="BX778" s="25"/>
      <c r="BY778" s="25"/>
      <c r="BZ778" s="25"/>
      <c r="CA778" s="25"/>
      <c r="CB778" s="25"/>
      <c r="CC778" s="25"/>
      <c r="CD778" s="25"/>
      <c r="CE778" s="25"/>
      <c r="CF778" s="25"/>
      <c r="CG778" s="25"/>
      <c r="CH778" s="25"/>
      <c r="CI778" s="25"/>
      <c r="CJ778" s="25"/>
      <c r="CK778" s="25"/>
      <c r="CL778" s="25"/>
      <c r="CM778" s="25"/>
      <c r="CN778" s="25"/>
      <c r="CO778" s="25"/>
      <c r="CP778" s="25"/>
      <c r="CQ778" s="25"/>
      <c r="CR778" s="25"/>
      <c r="CS778" s="25"/>
      <c r="CT778" s="25"/>
      <c r="CU778" s="25"/>
      <c r="CV778" s="25"/>
      <c r="CW778" s="25"/>
      <c r="CX778" s="25"/>
      <c r="CY778" s="25"/>
      <c r="EW778" s="25"/>
      <c r="EX778" s="25"/>
      <c r="EY778" s="25"/>
      <c r="EZ778" s="25"/>
      <c r="FA778" s="25"/>
      <c r="FB778" s="25"/>
      <c r="FC778" s="25"/>
      <c r="FD778" s="25"/>
      <c r="FE778" s="25"/>
      <c r="FF778" s="25"/>
      <c r="FG778" s="25"/>
      <c r="FH778" s="25"/>
      <c r="FI778" s="25"/>
      <c r="FJ778" s="25"/>
      <c r="FK778" s="25"/>
      <c r="FL778" s="25"/>
      <c r="FM778" s="25"/>
      <c r="FN778" s="25"/>
      <c r="FO778" s="25"/>
      <c r="FP778" s="25"/>
      <c r="FQ778" s="25"/>
      <c r="FR778" s="25"/>
      <c r="FS778" s="25"/>
      <c r="FT778" s="25"/>
      <c r="FU778" s="25"/>
      <c r="FV778" s="25"/>
      <c r="FW778" s="25"/>
      <c r="FX778" s="25"/>
      <c r="FY778" s="25"/>
      <c r="FZ778" s="25"/>
      <c r="GA778" s="25"/>
      <c r="GB778" s="25"/>
      <c r="GC778" s="25"/>
      <c r="GD778" s="25"/>
      <c r="GE778" s="25"/>
      <c r="GF778" s="25"/>
      <c r="GG778" s="25"/>
      <c r="GH778" s="25"/>
      <c r="GI778" s="25"/>
      <c r="GJ778" s="25"/>
      <c r="GK778" s="25"/>
      <c r="GL778" s="25"/>
      <c r="GM778" s="25"/>
      <c r="GN778" s="25"/>
      <c r="GO778" s="25"/>
      <c r="GP778" s="25"/>
      <c r="GQ778" s="25"/>
      <c r="GR778" s="25"/>
      <c r="GS778" s="25"/>
    </row>
    <row r="779">
      <c r="BD779" s="25"/>
      <c r="BE779" s="25"/>
      <c r="BF779" s="25"/>
      <c r="BG779" s="25"/>
      <c r="BH779" s="25"/>
      <c r="BI779" s="25"/>
      <c r="BJ779" s="25"/>
      <c r="BK779" s="25"/>
      <c r="BL779" s="25"/>
      <c r="BM779" s="25"/>
      <c r="BN779" s="25"/>
      <c r="BO779" s="25"/>
      <c r="BP779" s="25"/>
      <c r="BQ779" s="25"/>
      <c r="BR779" s="25"/>
      <c r="BS779" s="25"/>
      <c r="BT779" s="25"/>
      <c r="BU779" s="25"/>
      <c r="BV779" s="25"/>
      <c r="BW779" s="25"/>
      <c r="BX779" s="25"/>
      <c r="BY779" s="25"/>
      <c r="BZ779" s="25"/>
      <c r="CA779" s="25"/>
      <c r="CB779" s="25"/>
      <c r="CC779" s="25"/>
      <c r="CD779" s="25"/>
      <c r="CE779" s="25"/>
      <c r="CF779" s="25"/>
      <c r="CG779" s="25"/>
      <c r="CH779" s="25"/>
      <c r="CI779" s="25"/>
      <c r="CJ779" s="25"/>
      <c r="CK779" s="25"/>
      <c r="CL779" s="25"/>
      <c r="CM779" s="25"/>
      <c r="CN779" s="25"/>
      <c r="CO779" s="25"/>
      <c r="CP779" s="25"/>
      <c r="CQ779" s="25"/>
      <c r="CR779" s="25"/>
      <c r="CS779" s="25"/>
      <c r="CT779" s="25"/>
      <c r="CU779" s="25"/>
      <c r="CV779" s="25"/>
      <c r="CW779" s="25"/>
      <c r="CX779" s="25"/>
      <c r="CY779" s="25"/>
      <c r="EW779" s="25"/>
      <c r="EX779" s="25"/>
      <c r="EY779" s="25"/>
      <c r="EZ779" s="25"/>
      <c r="FA779" s="25"/>
      <c r="FB779" s="25"/>
      <c r="FC779" s="25"/>
      <c r="FD779" s="25"/>
      <c r="FE779" s="25"/>
      <c r="FF779" s="25"/>
      <c r="FG779" s="25"/>
      <c r="FH779" s="25"/>
      <c r="FI779" s="25"/>
      <c r="FJ779" s="25"/>
      <c r="FK779" s="25"/>
      <c r="FL779" s="25"/>
      <c r="FM779" s="25"/>
      <c r="FN779" s="25"/>
      <c r="FO779" s="25"/>
      <c r="FP779" s="25"/>
      <c r="FQ779" s="25"/>
      <c r="FR779" s="25"/>
      <c r="FS779" s="25"/>
      <c r="FT779" s="25"/>
      <c r="FU779" s="25"/>
      <c r="FV779" s="25"/>
      <c r="FW779" s="25"/>
      <c r="FX779" s="25"/>
      <c r="FY779" s="25"/>
      <c r="FZ779" s="25"/>
      <c r="GA779" s="25"/>
      <c r="GB779" s="25"/>
      <c r="GC779" s="25"/>
      <c r="GD779" s="25"/>
      <c r="GE779" s="25"/>
      <c r="GF779" s="25"/>
      <c r="GG779" s="25"/>
      <c r="GH779" s="25"/>
      <c r="GI779" s="25"/>
      <c r="GJ779" s="25"/>
      <c r="GK779" s="25"/>
      <c r="GL779" s="25"/>
      <c r="GM779" s="25"/>
      <c r="GN779" s="25"/>
      <c r="GO779" s="25"/>
      <c r="GP779" s="25"/>
      <c r="GQ779" s="25"/>
      <c r="GR779" s="25"/>
      <c r="GS779" s="25"/>
    </row>
    <row r="780">
      <c r="BD780" s="25"/>
      <c r="BE780" s="25"/>
      <c r="BF780" s="25"/>
      <c r="BG780" s="25"/>
      <c r="BH780" s="25"/>
      <c r="BI780" s="25"/>
      <c r="BJ780" s="25"/>
      <c r="BK780" s="25"/>
      <c r="BL780" s="25"/>
      <c r="BM780" s="25"/>
      <c r="BN780" s="25"/>
      <c r="BO780" s="25"/>
      <c r="BP780" s="25"/>
      <c r="BQ780" s="25"/>
      <c r="BR780" s="25"/>
      <c r="BS780" s="25"/>
      <c r="BT780" s="25"/>
      <c r="BU780" s="25"/>
      <c r="BV780" s="25"/>
      <c r="BW780" s="25"/>
      <c r="BX780" s="25"/>
      <c r="BY780" s="25"/>
      <c r="BZ780" s="25"/>
      <c r="CA780" s="25"/>
      <c r="CB780" s="25"/>
      <c r="CC780" s="25"/>
      <c r="CD780" s="25"/>
      <c r="CE780" s="25"/>
      <c r="CF780" s="25"/>
      <c r="CG780" s="25"/>
      <c r="CH780" s="25"/>
      <c r="CI780" s="25"/>
      <c r="CJ780" s="25"/>
      <c r="CK780" s="25"/>
      <c r="CL780" s="25"/>
      <c r="CM780" s="25"/>
      <c r="CN780" s="25"/>
      <c r="CO780" s="25"/>
      <c r="CP780" s="25"/>
      <c r="CQ780" s="25"/>
      <c r="CR780" s="25"/>
      <c r="CS780" s="25"/>
      <c r="CT780" s="25"/>
      <c r="CU780" s="25"/>
      <c r="CV780" s="25"/>
      <c r="CW780" s="25"/>
      <c r="CX780" s="25"/>
      <c r="CY780" s="25"/>
      <c r="EW780" s="25"/>
      <c r="EX780" s="25"/>
      <c r="EY780" s="25"/>
      <c r="EZ780" s="25"/>
      <c r="FA780" s="25"/>
      <c r="FB780" s="25"/>
      <c r="FC780" s="25"/>
      <c r="FD780" s="25"/>
      <c r="FE780" s="25"/>
      <c r="FF780" s="25"/>
      <c r="FG780" s="25"/>
      <c r="FH780" s="25"/>
      <c r="FI780" s="25"/>
      <c r="FJ780" s="25"/>
      <c r="FK780" s="25"/>
      <c r="FL780" s="25"/>
      <c r="FM780" s="25"/>
      <c r="FN780" s="25"/>
      <c r="FO780" s="25"/>
      <c r="FP780" s="25"/>
      <c r="FQ780" s="25"/>
      <c r="FR780" s="25"/>
      <c r="FS780" s="25"/>
      <c r="FT780" s="25"/>
      <c r="FU780" s="25"/>
      <c r="FV780" s="25"/>
      <c r="FW780" s="25"/>
      <c r="FX780" s="25"/>
      <c r="FY780" s="25"/>
      <c r="FZ780" s="25"/>
      <c r="GA780" s="25"/>
      <c r="GB780" s="25"/>
      <c r="GC780" s="25"/>
      <c r="GD780" s="25"/>
      <c r="GE780" s="25"/>
      <c r="GF780" s="25"/>
      <c r="GG780" s="25"/>
      <c r="GH780" s="25"/>
      <c r="GI780" s="25"/>
      <c r="GJ780" s="25"/>
      <c r="GK780" s="25"/>
      <c r="GL780" s="25"/>
      <c r="GM780" s="25"/>
      <c r="GN780" s="25"/>
      <c r="GO780" s="25"/>
      <c r="GP780" s="25"/>
      <c r="GQ780" s="25"/>
      <c r="GR780" s="25"/>
      <c r="GS780" s="25"/>
    </row>
    <row r="781">
      <c r="BD781" s="25"/>
      <c r="BE781" s="25"/>
      <c r="BF781" s="25"/>
      <c r="BG781" s="25"/>
      <c r="BH781" s="25"/>
      <c r="BI781" s="25"/>
      <c r="BJ781" s="25"/>
      <c r="BK781" s="25"/>
      <c r="BL781" s="25"/>
      <c r="BM781" s="25"/>
      <c r="BN781" s="25"/>
      <c r="BO781" s="25"/>
      <c r="BP781" s="25"/>
      <c r="BQ781" s="25"/>
      <c r="BR781" s="25"/>
      <c r="BS781" s="25"/>
      <c r="BT781" s="25"/>
      <c r="BU781" s="25"/>
      <c r="BV781" s="25"/>
      <c r="BW781" s="25"/>
      <c r="BX781" s="25"/>
      <c r="BY781" s="25"/>
      <c r="BZ781" s="25"/>
      <c r="CA781" s="25"/>
      <c r="CB781" s="25"/>
      <c r="CC781" s="25"/>
      <c r="CD781" s="25"/>
      <c r="CE781" s="25"/>
      <c r="CF781" s="25"/>
      <c r="CG781" s="25"/>
      <c r="CH781" s="25"/>
      <c r="CI781" s="25"/>
      <c r="CJ781" s="25"/>
      <c r="CK781" s="25"/>
      <c r="CL781" s="25"/>
      <c r="CM781" s="25"/>
      <c r="CN781" s="25"/>
      <c r="CO781" s="25"/>
      <c r="CP781" s="25"/>
      <c r="CQ781" s="25"/>
      <c r="CR781" s="25"/>
      <c r="CS781" s="25"/>
      <c r="CT781" s="25"/>
      <c r="CU781" s="25"/>
      <c r="CV781" s="25"/>
      <c r="CW781" s="25"/>
      <c r="CX781" s="25"/>
      <c r="CY781" s="25"/>
      <c r="EW781" s="25"/>
      <c r="EX781" s="25"/>
      <c r="EY781" s="25"/>
      <c r="EZ781" s="25"/>
      <c r="FA781" s="25"/>
      <c r="FB781" s="25"/>
      <c r="FC781" s="25"/>
      <c r="FD781" s="25"/>
      <c r="FE781" s="25"/>
      <c r="FF781" s="25"/>
      <c r="FG781" s="25"/>
      <c r="FH781" s="25"/>
      <c r="FI781" s="25"/>
      <c r="FJ781" s="25"/>
      <c r="FK781" s="25"/>
      <c r="FL781" s="25"/>
      <c r="FM781" s="25"/>
      <c r="FN781" s="25"/>
      <c r="FO781" s="25"/>
      <c r="FP781" s="25"/>
      <c r="FQ781" s="25"/>
      <c r="FR781" s="25"/>
      <c r="FS781" s="25"/>
      <c r="FT781" s="25"/>
      <c r="FU781" s="25"/>
      <c r="FV781" s="25"/>
      <c r="FW781" s="25"/>
      <c r="FX781" s="25"/>
      <c r="FY781" s="25"/>
      <c r="FZ781" s="25"/>
      <c r="GA781" s="25"/>
      <c r="GB781" s="25"/>
      <c r="GC781" s="25"/>
      <c r="GD781" s="25"/>
      <c r="GE781" s="25"/>
      <c r="GF781" s="25"/>
      <c r="GG781" s="25"/>
      <c r="GH781" s="25"/>
      <c r="GI781" s="25"/>
      <c r="GJ781" s="25"/>
      <c r="GK781" s="25"/>
      <c r="GL781" s="25"/>
      <c r="GM781" s="25"/>
      <c r="GN781" s="25"/>
      <c r="GO781" s="25"/>
      <c r="GP781" s="25"/>
      <c r="GQ781" s="25"/>
      <c r="GR781" s="25"/>
      <c r="GS781" s="25"/>
    </row>
    <row r="782">
      <c r="BD782" s="25"/>
      <c r="BE782" s="25"/>
      <c r="BF782" s="25"/>
      <c r="BG782" s="25"/>
      <c r="BH782" s="25"/>
      <c r="BI782" s="25"/>
      <c r="BJ782" s="25"/>
      <c r="BK782" s="25"/>
      <c r="BL782" s="25"/>
      <c r="BM782" s="25"/>
      <c r="BN782" s="25"/>
      <c r="BO782" s="25"/>
      <c r="BP782" s="25"/>
      <c r="BQ782" s="25"/>
      <c r="BR782" s="25"/>
      <c r="BS782" s="25"/>
      <c r="BT782" s="25"/>
      <c r="BU782" s="25"/>
      <c r="BV782" s="25"/>
      <c r="BW782" s="25"/>
      <c r="BX782" s="25"/>
      <c r="BY782" s="25"/>
      <c r="BZ782" s="25"/>
      <c r="CA782" s="25"/>
      <c r="CB782" s="25"/>
      <c r="CC782" s="25"/>
      <c r="CD782" s="25"/>
      <c r="CE782" s="25"/>
      <c r="CF782" s="25"/>
      <c r="CG782" s="25"/>
      <c r="CH782" s="25"/>
      <c r="CI782" s="25"/>
      <c r="CJ782" s="25"/>
      <c r="CK782" s="25"/>
      <c r="CL782" s="25"/>
      <c r="CM782" s="25"/>
      <c r="CN782" s="25"/>
      <c r="CO782" s="25"/>
      <c r="CP782" s="25"/>
      <c r="CQ782" s="25"/>
      <c r="CR782" s="25"/>
      <c r="CS782" s="25"/>
      <c r="CT782" s="25"/>
      <c r="CU782" s="25"/>
      <c r="CV782" s="25"/>
      <c r="CW782" s="25"/>
      <c r="CX782" s="25"/>
      <c r="CY782" s="25"/>
      <c r="EW782" s="25"/>
      <c r="EX782" s="25"/>
      <c r="EY782" s="25"/>
      <c r="EZ782" s="25"/>
      <c r="FA782" s="25"/>
      <c r="FB782" s="25"/>
      <c r="FC782" s="25"/>
      <c r="FD782" s="25"/>
      <c r="FE782" s="25"/>
      <c r="FF782" s="25"/>
      <c r="FG782" s="25"/>
      <c r="FH782" s="25"/>
      <c r="FI782" s="25"/>
      <c r="FJ782" s="25"/>
      <c r="FK782" s="25"/>
      <c r="FL782" s="25"/>
      <c r="FM782" s="25"/>
      <c r="FN782" s="25"/>
      <c r="FO782" s="25"/>
      <c r="FP782" s="25"/>
      <c r="FQ782" s="25"/>
      <c r="FR782" s="25"/>
      <c r="FS782" s="25"/>
      <c r="FT782" s="25"/>
      <c r="FU782" s="25"/>
      <c r="FV782" s="25"/>
      <c r="FW782" s="25"/>
      <c r="FX782" s="25"/>
      <c r="FY782" s="25"/>
      <c r="FZ782" s="25"/>
      <c r="GA782" s="25"/>
      <c r="GB782" s="25"/>
      <c r="GC782" s="25"/>
      <c r="GD782" s="25"/>
      <c r="GE782" s="25"/>
      <c r="GF782" s="25"/>
      <c r="GG782" s="25"/>
      <c r="GH782" s="25"/>
      <c r="GI782" s="25"/>
      <c r="GJ782" s="25"/>
      <c r="GK782" s="25"/>
      <c r="GL782" s="25"/>
      <c r="GM782" s="25"/>
      <c r="GN782" s="25"/>
      <c r="GO782" s="25"/>
      <c r="GP782" s="25"/>
      <c r="GQ782" s="25"/>
      <c r="GR782" s="25"/>
      <c r="GS782" s="25"/>
    </row>
    <row r="783">
      <c r="BD783" s="25"/>
      <c r="BE783" s="25"/>
      <c r="BF783" s="25"/>
      <c r="BG783" s="25"/>
      <c r="BH783" s="25"/>
      <c r="BI783" s="25"/>
      <c r="BJ783" s="25"/>
      <c r="BK783" s="25"/>
      <c r="BL783" s="25"/>
      <c r="BM783" s="25"/>
      <c r="BN783" s="25"/>
      <c r="BO783" s="25"/>
      <c r="BP783" s="25"/>
      <c r="BQ783" s="25"/>
      <c r="BR783" s="25"/>
      <c r="BS783" s="25"/>
      <c r="BT783" s="25"/>
      <c r="BU783" s="25"/>
      <c r="BV783" s="25"/>
      <c r="BW783" s="25"/>
      <c r="BX783" s="25"/>
      <c r="BY783" s="25"/>
      <c r="BZ783" s="25"/>
      <c r="CA783" s="25"/>
      <c r="CB783" s="25"/>
      <c r="CC783" s="25"/>
      <c r="CD783" s="25"/>
      <c r="CE783" s="25"/>
      <c r="CF783" s="25"/>
      <c r="CG783" s="25"/>
      <c r="CH783" s="25"/>
      <c r="CI783" s="25"/>
      <c r="CJ783" s="25"/>
      <c r="CK783" s="25"/>
      <c r="CL783" s="25"/>
      <c r="CM783" s="25"/>
      <c r="CN783" s="25"/>
      <c r="CO783" s="25"/>
      <c r="CP783" s="25"/>
      <c r="CQ783" s="25"/>
      <c r="CR783" s="25"/>
      <c r="CS783" s="25"/>
      <c r="CT783" s="25"/>
      <c r="CU783" s="25"/>
      <c r="CV783" s="25"/>
      <c r="CW783" s="25"/>
      <c r="CX783" s="25"/>
      <c r="CY783" s="25"/>
      <c r="EW783" s="25"/>
      <c r="EX783" s="25"/>
      <c r="EY783" s="25"/>
      <c r="EZ783" s="25"/>
      <c r="FA783" s="25"/>
      <c r="FB783" s="25"/>
      <c r="FC783" s="25"/>
      <c r="FD783" s="25"/>
      <c r="FE783" s="25"/>
      <c r="FF783" s="25"/>
      <c r="FG783" s="25"/>
      <c r="FH783" s="25"/>
      <c r="FI783" s="25"/>
      <c r="FJ783" s="25"/>
      <c r="FK783" s="25"/>
      <c r="FL783" s="25"/>
      <c r="FM783" s="25"/>
      <c r="FN783" s="25"/>
      <c r="FO783" s="25"/>
      <c r="FP783" s="25"/>
      <c r="FQ783" s="25"/>
      <c r="FR783" s="25"/>
      <c r="FS783" s="25"/>
      <c r="FT783" s="25"/>
      <c r="FU783" s="25"/>
      <c r="FV783" s="25"/>
      <c r="FW783" s="25"/>
      <c r="FX783" s="25"/>
      <c r="FY783" s="25"/>
      <c r="FZ783" s="25"/>
      <c r="GA783" s="25"/>
      <c r="GB783" s="25"/>
      <c r="GC783" s="25"/>
      <c r="GD783" s="25"/>
      <c r="GE783" s="25"/>
      <c r="GF783" s="25"/>
      <c r="GG783" s="25"/>
      <c r="GH783" s="25"/>
      <c r="GI783" s="25"/>
      <c r="GJ783" s="25"/>
      <c r="GK783" s="25"/>
      <c r="GL783" s="25"/>
      <c r="GM783" s="25"/>
      <c r="GN783" s="25"/>
      <c r="GO783" s="25"/>
      <c r="GP783" s="25"/>
      <c r="GQ783" s="25"/>
      <c r="GR783" s="25"/>
      <c r="GS783" s="25"/>
    </row>
    <row r="784">
      <c r="BD784" s="25"/>
      <c r="BE784" s="25"/>
      <c r="BF784" s="25"/>
      <c r="BG784" s="25"/>
      <c r="BH784" s="25"/>
      <c r="BI784" s="25"/>
      <c r="BJ784" s="25"/>
      <c r="BK784" s="25"/>
      <c r="BL784" s="25"/>
      <c r="BM784" s="25"/>
      <c r="BN784" s="25"/>
      <c r="BO784" s="25"/>
      <c r="BP784" s="25"/>
      <c r="BQ784" s="25"/>
      <c r="BR784" s="25"/>
      <c r="BS784" s="25"/>
      <c r="BT784" s="25"/>
      <c r="BU784" s="25"/>
      <c r="BV784" s="25"/>
      <c r="BW784" s="25"/>
      <c r="BX784" s="25"/>
      <c r="BY784" s="25"/>
      <c r="BZ784" s="25"/>
      <c r="CA784" s="25"/>
      <c r="CB784" s="25"/>
      <c r="CC784" s="25"/>
      <c r="CD784" s="25"/>
      <c r="CE784" s="25"/>
      <c r="CF784" s="25"/>
      <c r="CG784" s="25"/>
      <c r="CH784" s="25"/>
      <c r="CI784" s="25"/>
      <c r="CJ784" s="25"/>
      <c r="CK784" s="25"/>
      <c r="CL784" s="25"/>
      <c r="CM784" s="25"/>
      <c r="CN784" s="25"/>
      <c r="CO784" s="25"/>
      <c r="CP784" s="25"/>
      <c r="CQ784" s="25"/>
      <c r="CR784" s="25"/>
      <c r="CS784" s="25"/>
      <c r="CT784" s="25"/>
      <c r="CU784" s="25"/>
      <c r="CV784" s="25"/>
      <c r="CW784" s="25"/>
      <c r="CX784" s="25"/>
      <c r="CY784" s="25"/>
      <c r="EW784" s="25"/>
      <c r="EX784" s="25"/>
      <c r="EY784" s="25"/>
      <c r="EZ784" s="25"/>
      <c r="FA784" s="25"/>
      <c r="FB784" s="25"/>
      <c r="FC784" s="25"/>
      <c r="FD784" s="25"/>
      <c r="FE784" s="25"/>
      <c r="FF784" s="25"/>
      <c r="FG784" s="25"/>
      <c r="FH784" s="25"/>
      <c r="FI784" s="25"/>
      <c r="FJ784" s="25"/>
      <c r="FK784" s="25"/>
      <c r="FL784" s="25"/>
      <c r="FM784" s="25"/>
      <c r="FN784" s="25"/>
      <c r="FO784" s="25"/>
      <c r="FP784" s="25"/>
      <c r="FQ784" s="25"/>
      <c r="FR784" s="25"/>
      <c r="FS784" s="25"/>
      <c r="FT784" s="25"/>
      <c r="FU784" s="25"/>
      <c r="FV784" s="25"/>
      <c r="FW784" s="25"/>
      <c r="FX784" s="25"/>
      <c r="FY784" s="25"/>
      <c r="FZ784" s="25"/>
      <c r="GA784" s="25"/>
      <c r="GB784" s="25"/>
      <c r="GC784" s="25"/>
      <c r="GD784" s="25"/>
      <c r="GE784" s="25"/>
      <c r="GF784" s="25"/>
      <c r="GG784" s="25"/>
      <c r="GH784" s="25"/>
      <c r="GI784" s="25"/>
      <c r="GJ784" s="25"/>
      <c r="GK784" s="25"/>
      <c r="GL784" s="25"/>
      <c r="GM784" s="25"/>
      <c r="GN784" s="25"/>
      <c r="GO784" s="25"/>
      <c r="GP784" s="25"/>
      <c r="GQ784" s="25"/>
      <c r="GR784" s="25"/>
      <c r="GS784" s="25"/>
    </row>
    <row r="785">
      <c r="BD785" s="25"/>
      <c r="BE785" s="25"/>
      <c r="BF785" s="25"/>
      <c r="BG785" s="25"/>
      <c r="BH785" s="25"/>
      <c r="BI785" s="25"/>
      <c r="BJ785" s="25"/>
      <c r="BK785" s="25"/>
      <c r="BL785" s="25"/>
      <c r="BM785" s="25"/>
      <c r="BN785" s="25"/>
      <c r="BO785" s="25"/>
      <c r="BP785" s="25"/>
      <c r="BQ785" s="25"/>
      <c r="BR785" s="25"/>
      <c r="BS785" s="25"/>
      <c r="BT785" s="25"/>
      <c r="BU785" s="25"/>
      <c r="BV785" s="25"/>
      <c r="BW785" s="25"/>
      <c r="BX785" s="25"/>
      <c r="BY785" s="25"/>
      <c r="BZ785" s="25"/>
      <c r="CA785" s="25"/>
      <c r="CB785" s="25"/>
      <c r="CC785" s="25"/>
      <c r="CD785" s="25"/>
      <c r="CE785" s="25"/>
      <c r="CF785" s="25"/>
      <c r="CG785" s="25"/>
      <c r="CH785" s="25"/>
      <c r="CI785" s="25"/>
      <c r="CJ785" s="25"/>
      <c r="CK785" s="25"/>
      <c r="CL785" s="25"/>
      <c r="CM785" s="25"/>
      <c r="CN785" s="25"/>
      <c r="CO785" s="25"/>
      <c r="CP785" s="25"/>
      <c r="CQ785" s="25"/>
      <c r="CR785" s="25"/>
      <c r="CS785" s="25"/>
      <c r="CT785" s="25"/>
      <c r="CU785" s="25"/>
      <c r="CV785" s="25"/>
      <c r="CW785" s="25"/>
      <c r="CX785" s="25"/>
      <c r="CY785" s="25"/>
      <c r="EW785" s="25"/>
      <c r="EX785" s="25"/>
      <c r="EY785" s="25"/>
      <c r="EZ785" s="25"/>
      <c r="FA785" s="25"/>
      <c r="FB785" s="25"/>
      <c r="FC785" s="25"/>
      <c r="FD785" s="25"/>
      <c r="FE785" s="25"/>
      <c r="FF785" s="25"/>
      <c r="FG785" s="25"/>
      <c r="FH785" s="25"/>
      <c r="FI785" s="25"/>
      <c r="FJ785" s="25"/>
      <c r="FK785" s="25"/>
      <c r="FL785" s="25"/>
      <c r="FM785" s="25"/>
      <c r="FN785" s="25"/>
      <c r="FO785" s="25"/>
      <c r="FP785" s="25"/>
      <c r="FQ785" s="25"/>
      <c r="FR785" s="25"/>
      <c r="FS785" s="25"/>
      <c r="FT785" s="25"/>
      <c r="FU785" s="25"/>
      <c r="FV785" s="25"/>
      <c r="FW785" s="25"/>
      <c r="FX785" s="25"/>
      <c r="FY785" s="25"/>
      <c r="FZ785" s="25"/>
      <c r="GA785" s="25"/>
      <c r="GB785" s="25"/>
      <c r="GC785" s="25"/>
      <c r="GD785" s="25"/>
      <c r="GE785" s="25"/>
      <c r="GF785" s="25"/>
      <c r="GG785" s="25"/>
      <c r="GH785" s="25"/>
      <c r="GI785" s="25"/>
      <c r="GJ785" s="25"/>
      <c r="GK785" s="25"/>
      <c r="GL785" s="25"/>
      <c r="GM785" s="25"/>
      <c r="GN785" s="25"/>
      <c r="GO785" s="25"/>
      <c r="GP785" s="25"/>
      <c r="GQ785" s="25"/>
      <c r="GR785" s="25"/>
      <c r="GS785" s="25"/>
    </row>
    <row r="786">
      <c r="BD786" s="25"/>
      <c r="BE786" s="25"/>
      <c r="BF786" s="25"/>
      <c r="BG786" s="25"/>
      <c r="BH786" s="25"/>
      <c r="BI786" s="25"/>
      <c r="BJ786" s="25"/>
      <c r="BK786" s="25"/>
      <c r="BL786" s="25"/>
      <c r="BM786" s="25"/>
      <c r="BN786" s="25"/>
      <c r="BO786" s="25"/>
      <c r="BP786" s="25"/>
      <c r="BQ786" s="25"/>
      <c r="BR786" s="25"/>
      <c r="BS786" s="25"/>
      <c r="BT786" s="25"/>
      <c r="BU786" s="25"/>
      <c r="BV786" s="25"/>
      <c r="BW786" s="25"/>
      <c r="BX786" s="25"/>
      <c r="BY786" s="25"/>
      <c r="BZ786" s="25"/>
      <c r="CA786" s="25"/>
      <c r="CB786" s="25"/>
      <c r="CC786" s="25"/>
      <c r="CD786" s="25"/>
      <c r="CE786" s="25"/>
      <c r="CF786" s="25"/>
      <c r="CG786" s="25"/>
      <c r="CH786" s="25"/>
      <c r="CI786" s="25"/>
      <c r="CJ786" s="25"/>
      <c r="CK786" s="25"/>
      <c r="CL786" s="25"/>
      <c r="CM786" s="25"/>
      <c r="CN786" s="25"/>
      <c r="CO786" s="25"/>
      <c r="CP786" s="25"/>
      <c r="CQ786" s="25"/>
      <c r="CR786" s="25"/>
      <c r="CS786" s="25"/>
      <c r="CT786" s="25"/>
      <c r="CU786" s="25"/>
      <c r="CV786" s="25"/>
      <c r="CW786" s="25"/>
      <c r="CX786" s="25"/>
      <c r="CY786" s="25"/>
      <c r="EW786" s="25"/>
      <c r="EX786" s="25"/>
      <c r="EY786" s="25"/>
      <c r="EZ786" s="25"/>
      <c r="FA786" s="25"/>
      <c r="FB786" s="25"/>
      <c r="FC786" s="25"/>
      <c r="FD786" s="25"/>
      <c r="FE786" s="25"/>
      <c r="FF786" s="25"/>
      <c r="FG786" s="25"/>
      <c r="FH786" s="25"/>
      <c r="FI786" s="25"/>
      <c r="FJ786" s="25"/>
      <c r="FK786" s="25"/>
      <c r="FL786" s="25"/>
      <c r="FM786" s="25"/>
      <c r="FN786" s="25"/>
      <c r="FO786" s="25"/>
      <c r="FP786" s="25"/>
      <c r="FQ786" s="25"/>
      <c r="FR786" s="25"/>
      <c r="FS786" s="25"/>
      <c r="FT786" s="25"/>
      <c r="FU786" s="25"/>
      <c r="FV786" s="25"/>
      <c r="FW786" s="25"/>
      <c r="FX786" s="25"/>
      <c r="FY786" s="25"/>
      <c r="FZ786" s="25"/>
      <c r="GA786" s="25"/>
      <c r="GB786" s="25"/>
      <c r="GC786" s="25"/>
      <c r="GD786" s="25"/>
      <c r="GE786" s="25"/>
      <c r="GF786" s="25"/>
      <c r="GG786" s="25"/>
      <c r="GH786" s="25"/>
      <c r="GI786" s="25"/>
      <c r="GJ786" s="25"/>
      <c r="GK786" s="25"/>
      <c r="GL786" s="25"/>
      <c r="GM786" s="25"/>
      <c r="GN786" s="25"/>
      <c r="GO786" s="25"/>
      <c r="GP786" s="25"/>
      <c r="GQ786" s="25"/>
      <c r="GR786" s="25"/>
      <c r="GS786" s="25"/>
    </row>
    <row r="787">
      <c r="BD787" s="25"/>
      <c r="BE787" s="25"/>
      <c r="BF787" s="25"/>
      <c r="BG787" s="25"/>
      <c r="BH787" s="25"/>
      <c r="BI787" s="25"/>
      <c r="BJ787" s="25"/>
      <c r="BK787" s="25"/>
      <c r="BL787" s="25"/>
      <c r="BM787" s="25"/>
      <c r="BN787" s="25"/>
      <c r="BO787" s="25"/>
      <c r="BP787" s="25"/>
      <c r="BQ787" s="25"/>
      <c r="BR787" s="25"/>
      <c r="BS787" s="25"/>
      <c r="BT787" s="25"/>
      <c r="BU787" s="25"/>
      <c r="BV787" s="25"/>
      <c r="BW787" s="25"/>
      <c r="BX787" s="25"/>
      <c r="BY787" s="25"/>
      <c r="BZ787" s="25"/>
      <c r="CA787" s="25"/>
      <c r="CB787" s="25"/>
      <c r="CC787" s="25"/>
      <c r="CD787" s="25"/>
      <c r="CE787" s="25"/>
      <c r="CF787" s="25"/>
      <c r="CG787" s="25"/>
      <c r="CH787" s="25"/>
      <c r="CI787" s="25"/>
      <c r="CJ787" s="25"/>
      <c r="CK787" s="25"/>
      <c r="CL787" s="25"/>
      <c r="CM787" s="25"/>
      <c r="CN787" s="25"/>
      <c r="CO787" s="25"/>
      <c r="CP787" s="25"/>
      <c r="CQ787" s="25"/>
      <c r="CR787" s="25"/>
      <c r="CS787" s="25"/>
      <c r="CT787" s="25"/>
      <c r="CU787" s="25"/>
      <c r="CV787" s="25"/>
      <c r="CW787" s="25"/>
      <c r="CX787" s="25"/>
      <c r="CY787" s="25"/>
      <c r="EW787" s="25"/>
      <c r="EX787" s="25"/>
      <c r="EY787" s="25"/>
      <c r="EZ787" s="25"/>
      <c r="FA787" s="25"/>
      <c r="FB787" s="25"/>
      <c r="FC787" s="25"/>
      <c r="FD787" s="25"/>
      <c r="FE787" s="25"/>
      <c r="FF787" s="25"/>
      <c r="FG787" s="25"/>
      <c r="FH787" s="25"/>
      <c r="FI787" s="25"/>
      <c r="FJ787" s="25"/>
      <c r="FK787" s="25"/>
      <c r="FL787" s="25"/>
      <c r="FM787" s="25"/>
      <c r="FN787" s="25"/>
      <c r="FO787" s="25"/>
      <c r="FP787" s="25"/>
      <c r="FQ787" s="25"/>
      <c r="FR787" s="25"/>
      <c r="FS787" s="25"/>
      <c r="FT787" s="25"/>
      <c r="FU787" s="25"/>
      <c r="FV787" s="25"/>
      <c r="FW787" s="25"/>
      <c r="FX787" s="25"/>
      <c r="FY787" s="25"/>
      <c r="FZ787" s="25"/>
      <c r="GA787" s="25"/>
      <c r="GB787" s="25"/>
      <c r="GC787" s="25"/>
      <c r="GD787" s="25"/>
      <c r="GE787" s="25"/>
      <c r="GF787" s="25"/>
      <c r="GG787" s="25"/>
      <c r="GH787" s="25"/>
      <c r="GI787" s="25"/>
      <c r="GJ787" s="25"/>
      <c r="GK787" s="25"/>
      <c r="GL787" s="25"/>
      <c r="GM787" s="25"/>
      <c r="GN787" s="25"/>
      <c r="GO787" s="25"/>
      <c r="GP787" s="25"/>
      <c r="GQ787" s="25"/>
      <c r="GR787" s="25"/>
      <c r="GS787" s="25"/>
    </row>
    <row r="788">
      <c r="BD788" s="25"/>
      <c r="BE788" s="25"/>
      <c r="BF788" s="25"/>
      <c r="BG788" s="25"/>
      <c r="BH788" s="25"/>
      <c r="BI788" s="25"/>
      <c r="BJ788" s="25"/>
      <c r="BK788" s="25"/>
      <c r="BL788" s="25"/>
      <c r="BM788" s="25"/>
      <c r="BN788" s="25"/>
      <c r="BO788" s="25"/>
      <c r="BP788" s="25"/>
      <c r="BQ788" s="25"/>
      <c r="BR788" s="25"/>
      <c r="BS788" s="25"/>
      <c r="BT788" s="25"/>
      <c r="BU788" s="25"/>
      <c r="BV788" s="25"/>
      <c r="BW788" s="25"/>
      <c r="BX788" s="25"/>
      <c r="BY788" s="25"/>
      <c r="BZ788" s="25"/>
      <c r="CA788" s="25"/>
      <c r="CB788" s="25"/>
      <c r="CC788" s="25"/>
      <c r="CD788" s="25"/>
      <c r="CE788" s="25"/>
      <c r="CF788" s="25"/>
      <c r="CG788" s="25"/>
      <c r="CH788" s="25"/>
      <c r="CI788" s="25"/>
      <c r="CJ788" s="25"/>
      <c r="CK788" s="25"/>
      <c r="CL788" s="25"/>
      <c r="CM788" s="25"/>
      <c r="CN788" s="25"/>
      <c r="CO788" s="25"/>
      <c r="CP788" s="25"/>
      <c r="CQ788" s="25"/>
      <c r="CR788" s="25"/>
      <c r="CS788" s="25"/>
      <c r="CT788" s="25"/>
      <c r="CU788" s="25"/>
      <c r="CV788" s="25"/>
      <c r="CW788" s="25"/>
      <c r="CX788" s="25"/>
      <c r="CY788" s="25"/>
      <c r="EW788" s="25"/>
      <c r="EX788" s="25"/>
      <c r="EY788" s="25"/>
      <c r="EZ788" s="25"/>
      <c r="FA788" s="25"/>
      <c r="FB788" s="25"/>
      <c r="FC788" s="25"/>
      <c r="FD788" s="25"/>
      <c r="FE788" s="25"/>
      <c r="FF788" s="25"/>
      <c r="FG788" s="25"/>
      <c r="FH788" s="25"/>
      <c r="FI788" s="25"/>
      <c r="FJ788" s="25"/>
      <c r="FK788" s="25"/>
      <c r="FL788" s="25"/>
      <c r="FM788" s="25"/>
      <c r="FN788" s="25"/>
      <c r="FO788" s="25"/>
      <c r="FP788" s="25"/>
      <c r="FQ788" s="25"/>
      <c r="FR788" s="25"/>
      <c r="FS788" s="25"/>
      <c r="FT788" s="25"/>
      <c r="FU788" s="25"/>
      <c r="FV788" s="25"/>
      <c r="FW788" s="25"/>
      <c r="FX788" s="25"/>
      <c r="FY788" s="25"/>
      <c r="FZ788" s="25"/>
      <c r="GA788" s="25"/>
      <c r="GB788" s="25"/>
      <c r="GC788" s="25"/>
      <c r="GD788" s="25"/>
      <c r="GE788" s="25"/>
      <c r="GF788" s="25"/>
      <c r="GG788" s="25"/>
      <c r="GH788" s="25"/>
      <c r="GI788" s="25"/>
      <c r="GJ788" s="25"/>
      <c r="GK788" s="25"/>
      <c r="GL788" s="25"/>
      <c r="GM788" s="25"/>
      <c r="GN788" s="25"/>
      <c r="GO788" s="25"/>
      <c r="GP788" s="25"/>
      <c r="GQ788" s="25"/>
      <c r="GR788" s="25"/>
      <c r="GS788" s="25"/>
    </row>
    <row r="789">
      <c r="BD789" s="25"/>
      <c r="BE789" s="25"/>
      <c r="BF789" s="25"/>
      <c r="BG789" s="25"/>
      <c r="BH789" s="25"/>
      <c r="BI789" s="25"/>
      <c r="BJ789" s="25"/>
      <c r="BK789" s="25"/>
      <c r="BL789" s="25"/>
      <c r="BM789" s="25"/>
      <c r="BN789" s="25"/>
      <c r="BO789" s="25"/>
      <c r="BP789" s="25"/>
      <c r="BQ789" s="25"/>
      <c r="BR789" s="25"/>
      <c r="BS789" s="25"/>
      <c r="BT789" s="25"/>
      <c r="BU789" s="25"/>
      <c r="BV789" s="25"/>
      <c r="BW789" s="25"/>
      <c r="BX789" s="25"/>
      <c r="BY789" s="25"/>
      <c r="BZ789" s="25"/>
      <c r="CA789" s="25"/>
      <c r="CB789" s="25"/>
      <c r="CC789" s="25"/>
      <c r="CD789" s="25"/>
      <c r="CE789" s="25"/>
      <c r="CF789" s="25"/>
      <c r="CG789" s="25"/>
      <c r="CH789" s="25"/>
      <c r="CI789" s="25"/>
      <c r="CJ789" s="25"/>
      <c r="CK789" s="25"/>
      <c r="CL789" s="25"/>
      <c r="CM789" s="25"/>
      <c r="CN789" s="25"/>
      <c r="CO789" s="25"/>
      <c r="CP789" s="25"/>
      <c r="CQ789" s="25"/>
      <c r="CR789" s="25"/>
      <c r="CS789" s="25"/>
      <c r="CT789" s="25"/>
      <c r="CU789" s="25"/>
      <c r="CV789" s="25"/>
      <c r="CW789" s="25"/>
      <c r="CX789" s="25"/>
      <c r="CY789" s="25"/>
      <c r="EW789" s="25"/>
      <c r="EX789" s="25"/>
      <c r="EY789" s="25"/>
      <c r="EZ789" s="25"/>
      <c r="FA789" s="25"/>
      <c r="FB789" s="25"/>
      <c r="FC789" s="25"/>
      <c r="FD789" s="25"/>
      <c r="FE789" s="25"/>
      <c r="FF789" s="25"/>
      <c r="FG789" s="25"/>
      <c r="FH789" s="25"/>
      <c r="FI789" s="25"/>
      <c r="FJ789" s="25"/>
      <c r="FK789" s="25"/>
      <c r="FL789" s="25"/>
      <c r="FM789" s="25"/>
      <c r="FN789" s="25"/>
      <c r="FO789" s="25"/>
      <c r="FP789" s="25"/>
      <c r="FQ789" s="25"/>
      <c r="FR789" s="25"/>
      <c r="FS789" s="25"/>
      <c r="FT789" s="25"/>
      <c r="FU789" s="25"/>
      <c r="FV789" s="25"/>
      <c r="FW789" s="25"/>
      <c r="FX789" s="25"/>
      <c r="FY789" s="25"/>
      <c r="FZ789" s="25"/>
      <c r="GA789" s="25"/>
      <c r="GB789" s="25"/>
      <c r="GC789" s="25"/>
      <c r="GD789" s="25"/>
      <c r="GE789" s="25"/>
      <c r="GF789" s="25"/>
      <c r="GG789" s="25"/>
      <c r="GH789" s="25"/>
      <c r="GI789" s="25"/>
      <c r="GJ789" s="25"/>
      <c r="GK789" s="25"/>
      <c r="GL789" s="25"/>
      <c r="GM789" s="25"/>
      <c r="GN789" s="25"/>
      <c r="GO789" s="25"/>
      <c r="GP789" s="25"/>
      <c r="GQ789" s="25"/>
      <c r="GR789" s="25"/>
      <c r="GS789" s="25"/>
    </row>
    <row r="790">
      <c r="BD790" s="25"/>
      <c r="BE790" s="25"/>
      <c r="BF790" s="25"/>
      <c r="BG790" s="25"/>
      <c r="BH790" s="25"/>
      <c r="BI790" s="25"/>
      <c r="BJ790" s="25"/>
      <c r="BK790" s="25"/>
      <c r="BL790" s="25"/>
      <c r="BM790" s="25"/>
      <c r="BN790" s="25"/>
      <c r="BO790" s="25"/>
      <c r="BP790" s="25"/>
      <c r="BQ790" s="25"/>
      <c r="BR790" s="25"/>
      <c r="BS790" s="25"/>
      <c r="BT790" s="25"/>
      <c r="BU790" s="25"/>
      <c r="BV790" s="25"/>
      <c r="BW790" s="25"/>
      <c r="BX790" s="25"/>
      <c r="BY790" s="25"/>
      <c r="BZ790" s="25"/>
      <c r="CA790" s="25"/>
      <c r="CB790" s="25"/>
      <c r="CC790" s="25"/>
      <c r="CD790" s="25"/>
      <c r="CE790" s="25"/>
      <c r="CF790" s="25"/>
      <c r="CG790" s="25"/>
      <c r="CH790" s="25"/>
      <c r="CI790" s="25"/>
      <c r="CJ790" s="25"/>
      <c r="CK790" s="25"/>
      <c r="CL790" s="25"/>
      <c r="CM790" s="25"/>
      <c r="CN790" s="25"/>
      <c r="CO790" s="25"/>
      <c r="CP790" s="25"/>
      <c r="CQ790" s="25"/>
      <c r="CR790" s="25"/>
      <c r="CS790" s="25"/>
      <c r="CT790" s="25"/>
      <c r="CU790" s="25"/>
      <c r="CV790" s="25"/>
      <c r="CW790" s="25"/>
      <c r="CX790" s="25"/>
      <c r="CY790" s="25"/>
      <c r="EW790" s="25"/>
      <c r="EX790" s="25"/>
      <c r="EY790" s="25"/>
      <c r="EZ790" s="25"/>
      <c r="FA790" s="25"/>
      <c r="FB790" s="25"/>
      <c r="FC790" s="25"/>
      <c r="FD790" s="25"/>
      <c r="FE790" s="25"/>
      <c r="FF790" s="25"/>
      <c r="FG790" s="25"/>
      <c r="FH790" s="25"/>
      <c r="FI790" s="25"/>
      <c r="FJ790" s="25"/>
      <c r="FK790" s="25"/>
      <c r="FL790" s="25"/>
      <c r="FM790" s="25"/>
      <c r="FN790" s="25"/>
      <c r="FO790" s="25"/>
      <c r="FP790" s="25"/>
      <c r="FQ790" s="25"/>
      <c r="FR790" s="25"/>
      <c r="FS790" s="25"/>
      <c r="FT790" s="25"/>
      <c r="FU790" s="25"/>
      <c r="FV790" s="25"/>
      <c r="FW790" s="25"/>
      <c r="FX790" s="25"/>
      <c r="FY790" s="25"/>
      <c r="FZ790" s="25"/>
      <c r="GA790" s="25"/>
      <c r="GB790" s="25"/>
      <c r="GC790" s="25"/>
      <c r="GD790" s="25"/>
      <c r="GE790" s="25"/>
      <c r="GF790" s="25"/>
      <c r="GG790" s="25"/>
      <c r="GH790" s="25"/>
      <c r="GI790" s="25"/>
      <c r="GJ790" s="25"/>
      <c r="GK790" s="25"/>
      <c r="GL790" s="25"/>
      <c r="GM790" s="25"/>
      <c r="GN790" s="25"/>
      <c r="GO790" s="25"/>
      <c r="GP790" s="25"/>
      <c r="GQ790" s="25"/>
      <c r="GR790" s="25"/>
      <c r="GS790" s="25"/>
    </row>
    <row r="791">
      <c r="BD791" s="25"/>
      <c r="BE791" s="25"/>
      <c r="BF791" s="25"/>
      <c r="BG791" s="25"/>
      <c r="BH791" s="25"/>
      <c r="BI791" s="25"/>
      <c r="BJ791" s="25"/>
      <c r="BK791" s="25"/>
      <c r="BL791" s="25"/>
      <c r="BM791" s="25"/>
      <c r="BN791" s="25"/>
      <c r="BO791" s="25"/>
      <c r="BP791" s="25"/>
      <c r="BQ791" s="25"/>
      <c r="BR791" s="25"/>
      <c r="BS791" s="25"/>
      <c r="BT791" s="25"/>
      <c r="BU791" s="25"/>
      <c r="BV791" s="25"/>
      <c r="BW791" s="25"/>
      <c r="BX791" s="25"/>
      <c r="BY791" s="25"/>
      <c r="BZ791" s="25"/>
      <c r="CA791" s="25"/>
      <c r="CB791" s="25"/>
      <c r="CC791" s="25"/>
      <c r="CD791" s="25"/>
      <c r="CE791" s="25"/>
      <c r="CF791" s="25"/>
      <c r="CG791" s="25"/>
      <c r="CH791" s="25"/>
      <c r="CI791" s="25"/>
      <c r="CJ791" s="25"/>
      <c r="CK791" s="25"/>
      <c r="CL791" s="25"/>
      <c r="CM791" s="25"/>
      <c r="CN791" s="25"/>
      <c r="CO791" s="25"/>
      <c r="CP791" s="25"/>
      <c r="CQ791" s="25"/>
      <c r="CR791" s="25"/>
      <c r="CS791" s="25"/>
      <c r="CT791" s="25"/>
      <c r="CU791" s="25"/>
      <c r="CV791" s="25"/>
      <c r="CW791" s="25"/>
      <c r="CX791" s="25"/>
      <c r="CY791" s="25"/>
      <c r="EW791" s="25"/>
      <c r="EX791" s="25"/>
      <c r="EY791" s="25"/>
      <c r="EZ791" s="25"/>
      <c r="FA791" s="25"/>
      <c r="FB791" s="25"/>
      <c r="FC791" s="25"/>
      <c r="FD791" s="25"/>
      <c r="FE791" s="25"/>
      <c r="FF791" s="25"/>
      <c r="FG791" s="25"/>
      <c r="FH791" s="25"/>
      <c r="FI791" s="25"/>
      <c r="FJ791" s="25"/>
      <c r="FK791" s="25"/>
      <c r="FL791" s="25"/>
      <c r="FM791" s="25"/>
      <c r="FN791" s="25"/>
      <c r="FO791" s="25"/>
      <c r="FP791" s="25"/>
      <c r="FQ791" s="25"/>
      <c r="FR791" s="25"/>
      <c r="FS791" s="25"/>
      <c r="FT791" s="25"/>
      <c r="FU791" s="25"/>
      <c r="FV791" s="25"/>
      <c r="FW791" s="25"/>
      <c r="FX791" s="25"/>
      <c r="FY791" s="25"/>
      <c r="FZ791" s="25"/>
      <c r="GA791" s="25"/>
      <c r="GB791" s="25"/>
      <c r="GC791" s="25"/>
      <c r="GD791" s="25"/>
      <c r="GE791" s="25"/>
      <c r="GF791" s="25"/>
      <c r="GG791" s="25"/>
      <c r="GH791" s="25"/>
      <c r="GI791" s="25"/>
      <c r="GJ791" s="25"/>
      <c r="GK791" s="25"/>
      <c r="GL791" s="25"/>
      <c r="GM791" s="25"/>
      <c r="GN791" s="25"/>
      <c r="GO791" s="25"/>
      <c r="GP791" s="25"/>
      <c r="GQ791" s="25"/>
      <c r="GR791" s="25"/>
      <c r="GS791" s="25"/>
    </row>
    <row r="792">
      <c r="BD792" s="25"/>
      <c r="BE792" s="25"/>
      <c r="BF792" s="25"/>
      <c r="BG792" s="25"/>
      <c r="BH792" s="25"/>
      <c r="BI792" s="25"/>
      <c r="BJ792" s="25"/>
      <c r="BK792" s="25"/>
      <c r="BL792" s="25"/>
      <c r="BM792" s="25"/>
      <c r="BN792" s="25"/>
      <c r="BO792" s="25"/>
      <c r="BP792" s="25"/>
      <c r="BQ792" s="25"/>
      <c r="BR792" s="25"/>
      <c r="BS792" s="25"/>
      <c r="BT792" s="25"/>
      <c r="BU792" s="25"/>
      <c r="BV792" s="25"/>
      <c r="BW792" s="25"/>
      <c r="BX792" s="25"/>
      <c r="BY792" s="25"/>
      <c r="BZ792" s="25"/>
      <c r="CA792" s="25"/>
      <c r="CB792" s="25"/>
      <c r="CC792" s="25"/>
      <c r="CD792" s="25"/>
      <c r="CE792" s="25"/>
      <c r="CF792" s="25"/>
      <c r="CG792" s="25"/>
      <c r="CH792" s="25"/>
      <c r="CI792" s="25"/>
      <c r="CJ792" s="25"/>
      <c r="CK792" s="25"/>
      <c r="CL792" s="25"/>
      <c r="CM792" s="25"/>
      <c r="CN792" s="25"/>
      <c r="CO792" s="25"/>
      <c r="CP792" s="25"/>
      <c r="CQ792" s="25"/>
      <c r="CR792" s="25"/>
      <c r="CS792" s="25"/>
      <c r="CT792" s="25"/>
      <c r="CU792" s="25"/>
      <c r="CV792" s="25"/>
      <c r="CW792" s="25"/>
      <c r="CX792" s="25"/>
      <c r="CY792" s="25"/>
      <c r="EW792" s="25"/>
      <c r="EX792" s="25"/>
      <c r="EY792" s="25"/>
      <c r="EZ792" s="25"/>
      <c r="FA792" s="25"/>
      <c r="FB792" s="25"/>
      <c r="FC792" s="25"/>
      <c r="FD792" s="25"/>
      <c r="FE792" s="25"/>
      <c r="FF792" s="25"/>
      <c r="FG792" s="25"/>
      <c r="FH792" s="25"/>
      <c r="FI792" s="25"/>
      <c r="FJ792" s="25"/>
      <c r="FK792" s="25"/>
      <c r="FL792" s="25"/>
      <c r="FM792" s="25"/>
      <c r="FN792" s="25"/>
      <c r="FO792" s="25"/>
      <c r="FP792" s="25"/>
      <c r="FQ792" s="25"/>
      <c r="FR792" s="25"/>
      <c r="FS792" s="25"/>
      <c r="FT792" s="25"/>
      <c r="FU792" s="25"/>
      <c r="FV792" s="25"/>
      <c r="FW792" s="25"/>
      <c r="FX792" s="25"/>
      <c r="FY792" s="25"/>
      <c r="FZ792" s="25"/>
      <c r="GA792" s="25"/>
      <c r="GB792" s="25"/>
      <c r="GC792" s="25"/>
      <c r="GD792" s="25"/>
      <c r="GE792" s="25"/>
      <c r="GF792" s="25"/>
      <c r="GG792" s="25"/>
      <c r="GH792" s="25"/>
      <c r="GI792" s="25"/>
      <c r="GJ792" s="25"/>
      <c r="GK792" s="25"/>
      <c r="GL792" s="25"/>
      <c r="GM792" s="25"/>
      <c r="GN792" s="25"/>
      <c r="GO792" s="25"/>
      <c r="GP792" s="25"/>
      <c r="GQ792" s="25"/>
      <c r="GR792" s="25"/>
      <c r="GS792" s="25"/>
    </row>
    <row r="793">
      <c r="BD793" s="25"/>
      <c r="BE793" s="25"/>
      <c r="BF793" s="25"/>
      <c r="BG793" s="25"/>
      <c r="BH793" s="25"/>
      <c r="BI793" s="25"/>
      <c r="BJ793" s="25"/>
      <c r="BK793" s="25"/>
      <c r="BL793" s="25"/>
      <c r="BM793" s="25"/>
      <c r="BN793" s="25"/>
      <c r="BO793" s="25"/>
      <c r="BP793" s="25"/>
      <c r="BQ793" s="25"/>
      <c r="BR793" s="25"/>
      <c r="BS793" s="25"/>
      <c r="BT793" s="25"/>
      <c r="BU793" s="25"/>
      <c r="BV793" s="25"/>
      <c r="BW793" s="25"/>
      <c r="BX793" s="25"/>
      <c r="BY793" s="25"/>
      <c r="BZ793" s="25"/>
      <c r="CA793" s="25"/>
      <c r="CB793" s="25"/>
      <c r="CC793" s="25"/>
      <c r="CD793" s="25"/>
      <c r="CE793" s="25"/>
      <c r="CF793" s="25"/>
      <c r="CG793" s="25"/>
      <c r="CH793" s="25"/>
      <c r="CI793" s="25"/>
      <c r="CJ793" s="25"/>
      <c r="CK793" s="25"/>
      <c r="CL793" s="25"/>
      <c r="CM793" s="25"/>
      <c r="CN793" s="25"/>
      <c r="CO793" s="25"/>
      <c r="CP793" s="25"/>
      <c r="CQ793" s="25"/>
      <c r="CR793" s="25"/>
      <c r="CS793" s="25"/>
      <c r="CT793" s="25"/>
      <c r="CU793" s="25"/>
      <c r="CV793" s="25"/>
      <c r="CW793" s="25"/>
      <c r="CX793" s="25"/>
      <c r="CY793" s="25"/>
      <c r="EW793" s="25"/>
      <c r="EX793" s="25"/>
      <c r="EY793" s="25"/>
      <c r="EZ793" s="25"/>
      <c r="FA793" s="25"/>
      <c r="FB793" s="25"/>
      <c r="FC793" s="25"/>
      <c r="FD793" s="25"/>
      <c r="FE793" s="25"/>
      <c r="FF793" s="25"/>
      <c r="FG793" s="25"/>
      <c r="FH793" s="25"/>
      <c r="FI793" s="25"/>
      <c r="FJ793" s="25"/>
      <c r="FK793" s="25"/>
      <c r="FL793" s="25"/>
      <c r="FM793" s="25"/>
      <c r="FN793" s="25"/>
      <c r="FO793" s="25"/>
      <c r="FP793" s="25"/>
      <c r="FQ793" s="25"/>
      <c r="FR793" s="25"/>
      <c r="FS793" s="25"/>
      <c r="FT793" s="25"/>
      <c r="FU793" s="25"/>
      <c r="FV793" s="25"/>
      <c r="FW793" s="25"/>
      <c r="FX793" s="25"/>
      <c r="FY793" s="25"/>
      <c r="FZ793" s="25"/>
      <c r="GA793" s="25"/>
      <c r="GB793" s="25"/>
      <c r="GC793" s="25"/>
      <c r="GD793" s="25"/>
      <c r="GE793" s="25"/>
      <c r="GF793" s="25"/>
      <c r="GG793" s="25"/>
      <c r="GH793" s="25"/>
      <c r="GI793" s="25"/>
      <c r="GJ793" s="25"/>
      <c r="GK793" s="25"/>
      <c r="GL793" s="25"/>
      <c r="GM793" s="25"/>
      <c r="GN793" s="25"/>
      <c r="GO793" s="25"/>
      <c r="GP793" s="25"/>
      <c r="GQ793" s="25"/>
      <c r="GR793" s="25"/>
      <c r="GS793" s="25"/>
    </row>
    <row r="794">
      <c r="BD794" s="25"/>
      <c r="BE794" s="25"/>
      <c r="BF794" s="25"/>
      <c r="BG794" s="25"/>
      <c r="BH794" s="25"/>
      <c r="BI794" s="25"/>
      <c r="BJ794" s="25"/>
      <c r="BK794" s="25"/>
      <c r="BL794" s="25"/>
      <c r="BM794" s="25"/>
      <c r="BN794" s="25"/>
      <c r="BO794" s="25"/>
      <c r="BP794" s="25"/>
      <c r="BQ794" s="25"/>
      <c r="BR794" s="25"/>
      <c r="BS794" s="25"/>
      <c r="BT794" s="25"/>
      <c r="BU794" s="25"/>
      <c r="BV794" s="25"/>
      <c r="BW794" s="25"/>
      <c r="BX794" s="25"/>
      <c r="BY794" s="25"/>
      <c r="BZ794" s="25"/>
      <c r="CA794" s="25"/>
      <c r="CB794" s="25"/>
      <c r="CC794" s="25"/>
      <c r="CD794" s="25"/>
      <c r="CE794" s="25"/>
      <c r="CF794" s="25"/>
      <c r="CG794" s="25"/>
      <c r="CH794" s="25"/>
      <c r="CI794" s="25"/>
      <c r="CJ794" s="25"/>
      <c r="CK794" s="25"/>
      <c r="CL794" s="25"/>
      <c r="CM794" s="25"/>
      <c r="CN794" s="25"/>
      <c r="CO794" s="25"/>
      <c r="CP794" s="25"/>
      <c r="CQ794" s="25"/>
      <c r="CR794" s="25"/>
      <c r="CS794" s="25"/>
      <c r="CT794" s="25"/>
      <c r="CU794" s="25"/>
      <c r="CV794" s="25"/>
      <c r="CW794" s="25"/>
      <c r="CX794" s="25"/>
      <c r="CY794" s="25"/>
      <c r="EW794" s="25"/>
      <c r="EX794" s="25"/>
      <c r="EY794" s="25"/>
      <c r="EZ794" s="25"/>
      <c r="FA794" s="25"/>
      <c r="FB794" s="25"/>
      <c r="FC794" s="25"/>
      <c r="FD794" s="25"/>
      <c r="FE794" s="25"/>
      <c r="FF794" s="25"/>
      <c r="FG794" s="25"/>
      <c r="FH794" s="25"/>
      <c r="FI794" s="25"/>
      <c r="FJ794" s="25"/>
      <c r="FK794" s="25"/>
      <c r="FL794" s="25"/>
      <c r="FM794" s="25"/>
      <c r="FN794" s="25"/>
      <c r="FO794" s="25"/>
      <c r="FP794" s="25"/>
      <c r="FQ794" s="25"/>
      <c r="FR794" s="25"/>
      <c r="FS794" s="25"/>
      <c r="FT794" s="25"/>
      <c r="FU794" s="25"/>
      <c r="FV794" s="25"/>
      <c r="FW794" s="25"/>
      <c r="FX794" s="25"/>
      <c r="FY794" s="25"/>
      <c r="FZ794" s="25"/>
      <c r="GA794" s="25"/>
      <c r="GB794" s="25"/>
      <c r="GC794" s="25"/>
      <c r="GD794" s="25"/>
      <c r="GE794" s="25"/>
      <c r="GF794" s="25"/>
      <c r="GG794" s="25"/>
      <c r="GH794" s="25"/>
      <c r="GI794" s="25"/>
      <c r="GJ794" s="25"/>
      <c r="GK794" s="25"/>
      <c r="GL794" s="25"/>
      <c r="GM794" s="25"/>
      <c r="GN794" s="25"/>
      <c r="GO794" s="25"/>
      <c r="GP794" s="25"/>
      <c r="GQ794" s="25"/>
      <c r="GR794" s="25"/>
      <c r="GS794" s="25"/>
    </row>
    <row r="795">
      <c r="BD795" s="25"/>
      <c r="BE795" s="25"/>
      <c r="BF795" s="25"/>
      <c r="BG795" s="25"/>
      <c r="BH795" s="25"/>
      <c r="BI795" s="25"/>
      <c r="BJ795" s="25"/>
      <c r="BK795" s="25"/>
      <c r="BL795" s="25"/>
      <c r="BM795" s="25"/>
      <c r="BN795" s="25"/>
      <c r="BO795" s="25"/>
      <c r="BP795" s="25"/>
      <c r="BQ795" s="25"/>
      <c r="BR795" s="25"/>
      <c r="BS795" s="25"/>
      <c r="BT795" s="25"/>
      <c r="BU795" s="25"/>
      <c r="BV795" s="25"/>
      <c r="BW795" s="25"/>
      <c r="BX795" s="25"/>
      <c r="BY795" s="25"/>
      <c r="BZ795" s="25"/>
      <c r="CA795" s="25"/>
      <c r="CB795" s="25"/>
      <c r="CC795" s="25"/>
      <c r="CD795" s="25"/>
      <c r="CE795" s="25"/>
      <c r="CF795" s="25"/>
      <c r="CG795" s="25"/>
      <c r="CH795" s="25"/>
      <c r="CI795" s="25"/>
      <c r="CJ795" s="25"/>
      <c r="CK795" s="25"/>
      <c r="CL795" s="25"/>
      <c r="CM795" s="25"/>
      <c r="CN795" s="25"/>
      <c r="CO795" s="25"/>
      <c r="CP795" s="25"/>
      <c r="CQ795" s="25"/>
      <c r="CR795" s="25"/>
      <c r="CS795" s="25"/>
      <c r="CT795" s="25"/>
      <c r="CU795" s="25"/>
      <c r="CV795" s="25"/>
      <c r="CW795" s="25"/>
      <c r="CX795" s="25"/>
      <c r="CY795" s="25"/>
      <c r="EW795" s="25"/>
      <c r="EX795" s="25"/>
      <c r="EY795" s="25"/>
      <c r="EZ795" s="25"/>
      <c r="FA795" s="25"/>
      <c r="FB795" s="25"/>
      <c r="FC795" s="25"/>
      <c r="FD795" s="25"/>
      <c r="FE795" s="25"/>
      <c r="FF795" s="25"/>
      <c r="FG795" s="25"/>
      <c r="FH795" s="25"/>
      <c r="FI795" s="25"/>
      <c r="FJ795" s="25"/>
      <c r="FK795" s="25"/>
      <c r="FL795" s="25"/>
      <c r="FM795" s="25"/>
      <c r="FN795" s="25"/>
      <c r="FO795" s="25"/>
      <c r="FP795" s="25"/>
      <c r="FQ795" s="25"/>
      <c r="FR795" s="25"/>
      <c r="FS795" s="25"/>
      <c r="FT795" s="25"/>
      <c r="FU795" s="25"/>
      <c r="FV795" s="25"/>
      <c r="FW795" s="25"/>
      <c r="FX795" s="25"/>
      <c r="FY795" s="25"/>
      <c r="FZ795" s="25"/>
      <c r="GA795" s="25"/>
      <c r="GB795" s="25"/>
      <c r="GC795" s="25"/>
      <c r="GD795" s="25"/>
      <c r="GE795" s="25"/>
      <c r="GF795" s="25"/>
      <c r="GG795" s="25"/>
      <c r="GH795" s="25"/>
      <c r="GI795" s="25"/>
      <c r="GJ795" s="25"/>
      <c r="GK795" s="25"/>
      <c r="GL795" s="25"/>
      <c r="GM795" s="25"/>
      <c r="GN795" s="25"/>
      <c r="GO795" s="25"/>
      <c r="GP795" s="25"/>
      <c r="GQ795" s="25"/>
      <c r="GR795" s="25"/>
      <c r="GS795" s="25"/>
    </row>
    <row r="796">
      <c r="BD796" s="25"/>
      <c r="BE796" s="25"/>
      <c r="BF796" s="25"/>
      <c r="BG796" s="25"/>
      <c r="BH796" s="25"/>
      <c r="BI796" s="25"/>
      <c r="BJ796" s="25"/>
      <c r="BK796" s="25"/>
      <c r="BL796" s="25"/>
      <c r="BM796" s="25"/>
      <c r="BN796" s="25"/>
      <c r="BO796" s="25"/>
      <c r="BP796" s="25"/>
      <c r="BQ796" s="25"/>
      <c r="BR796" s="25"/>
      <c r="BS796" s="25"/>
      <c r="BT796" s="25"/>
      <c r="BU796" s="25"/>
      <c r="BV796" s="25"/>
      <c r="BW796" s="25"/>
      <c r="BX796" s="25"/>
      <c r="BY796" s="25"/>
      <c r="BZ796" s="25"/>
      <c r="CA796" s="25"/>
      <c r="CB796" s="25"/>
      <c r="CC796" s="25"/>
      <c r="CD796" s="25"/>
      <c r="CE796" s="25"/>
      <c r="CF796" s="25"/>
      <c r="CG796" s="25"/>
      <c r="CH796" s="25"/>
      <c r="CI796" s="25"/>
      <c r="CJ796" s="25"/>
      <c r="CK796" s="25"/>
      <c r="CL796" s="25"/>
      <c r="CM796" s="25"/>
      <c r="CN796" s="25"/>
      <c r="CO796" s="25"/>
      <c r="CP796" s="25"/>
      <c r="CQ796" s="25"/>
      <c r="CR796" s="25"/>
      <c r="CS796" s="25"/>
      <c r="CT796" s="25"/>
      <c r="CU796" s="25"/>
      <c r="CV796" s="25"/>
      <c r="CW796" s="25"/>
      <c r="CX796" s="25"/>
      <c r="CY796" s="25"/>
      <c r="EW796" s="25"/>
      <c r="EX796" s="25"/>
      <c r="EY796" s="25"/>
      <c r="EZ796" s="25"/>
      <c r="FA796" s="25"/>
      <c r="FB796" s="25"/>
      <c r="FC796" s="25"/>
      <c r="FD796" s="25"/>
      <c r="FE796" s="25"/>
      <c r="FF796" s="25"/>
      <c r="FG796" s="25"/>
      <c r="FH796" s="25"/>
      <c r="FI796" s="25"/>
      <c r="FJ796" s="25"/>
      <c r="FK796" s="25"/>
      <c r="FL796" s="25"/>
      <c r="FM796" s="25"/>
      <c r="FN796" s="25"/>
      <c r="FO796" s="25"/>
      <c r="FP796" s="25"/>
      <c r="FQ796" s="25"/>
      <c r="FR796" s="25"/>
      <c r="FS796" s="25"/>
      <c r="FT796" s="25"/>
      <c r="FU796" s="25"/>
      <c r="FV796" s="25"/>
      <c r="FW796" s="25"/>
      <c r="FX796" s="25"/>
      <c r="FY796" s="25"/>
      <c r="FZ796" s="25"/>
      <c r="GA796" s="25"/>
      <c r="GB796" s="25"/>
      <c r="GC796" s="25"/>
      <c r="GD796" s="25"/>
      <c r="GE796" s="25"/>
      <c r="GF796" s="25"/>
      <c r="GG796" s="25"/>
      <c r="GH796" s="25"/>
      <c r="GI796" s="25"/>
      <c r="GJ796" s="25"/>
      <c r="GK796" s="25"/>
      <c r="GL796" s="25"/>
      <c r="GM796" s="25"/>
      <c r="GN796" s="25"/>
      <c r="GO796" s="25"/>
      <c r="GP796" s="25"/>
      <c r="GQ796" s="25"/>
      <c r="GR796" s="25"/>
      <c r="GS796" s="25"/>
    </row>
    <row r="797">
      <c r="BD797" s="25"/>
      <c r="BE797" s="25"/>
      <c r="BF797" s="25"/>
      <c r="BG797" s="25"/>
      <c r="BH797" s="25"/>
      <c r="BI797" s="25"/>
      <c r="BJ797" s="25"/>
      <c r="BK797" s="25"/>
      <c r="BL797" s="25"/>
      <c r="BM797" s="25"/>
      <c r="BN797" s="25"/>
      <c r="BO797" s="25"/>
      <c r="BP797" s="25"/>
      <c r="BQ797" s="25"/>
      <c r="BR797" s="25"/>
      <c r="BS797" s="25"/>
      <c r="BT797" s="25"/>
      <c r="BU797" s="25"/>
      <c r="BV797" s="25"/>
      <c r="BW797" s="25"/>
      <c r="BX797" s="25"/>
      <c r="BY797" s="25"/>
      <c r="BZ797" s="25"/>
      <c r="CA797" s="25"/>
      <c r="CB797" s="25"/>
      <c r="CC797" s="25"/>
      <c r="CD797" s="25"/>
      <c r="CE797" s="25"/>
      <c r="CF797" s="25"/>
      <c r="CG797" s="25"/>
      <c r="CH797" s="25"/>
      <c r="CI797" s="25"/>
      <c r="CJ797" s="25"/>
      <c r="CK797" s="25"/>
      <c r="CL797" s="25"/>
      <c r="CM797" s="25"/>
      <c r="CN797" s="25"/>
      <c r="CO797" s="25"/>
      <c r="CP797" s="25"/>
      <c r="CQ797" s="25"/>
      <c r="CR797" s="25"/>
      <c r="CS797" s="25"/>
      <c r="CT797" s="25"/>
      <c r="CU797" s="25"/>
      <c r="CV797" s="25"/>
      <c r="CW797" s="25"/>
      <c r="CX797" s="25"/>
      <c r="CY797" s="25"/>
      <c r="EW797" s="25"/>
      <c r="EX797" s="25"/>
      <c r="EY797" s="25"/>
      <c r="EZ797" s="25"/>
      <c r="FA797" s="25"/>
      <c r="FB797" s="25"/>
      <c r="FC797" s="25"/>
      <c r="FD797" s="25"/>
      <c r="FE797" s="25"/>
      <c r="FF797" s="25"/>
      <c r="FG797" s="25"/>
      <c r="FH797" s="25"/>
      <c r="FI797" s="25"/>
      <c r="FJ797" s="25"/>
      <c r="FK797" s="25"/>
      <c r="FL797" s="25"/>
      <c r="FM797" s="25"/>
      <c r="FN797" s="25"/>
      <c r="FO797" s="25"/>
      <c r="FP797" s="25"/>
      <c r="FQ797" s="25"/>
      <c r="FR797" s="25"/>
      <c r="FS797" s="25"/>
      <c r="FT797" s="25"/>
      <c r="FU797" s="25"/>
      <c r="FV797" s="25"/>
      <c r="FW797" s="25"/>
      <c r="FX797" s="25"/>
      <c r="FY797" s="25"/>
      <c r="FZ797" s="25"/>
      <c r="GA797" s="25"/>
      <c r="GB797" s="25"/>
      <c r="GC797" s="25"/>
      <c r="GD797" s="25"/>
      <c r="GE797" s="25"/>
      <c r="GF797" s="25"/>
      <c r="GG797" s="25"/>
      <c r="GH797" s="25"/>
      <c r="GI797" s="25"/>
      <c r="GJ797" s="25"/>
      <c r="GK797" s="25"/>
      <c r="GL797" s="25"/>
      <c r="GM797" s="25"/>
      <c r="GN797" s="25"/>
      <c r="GO797" s="25"/>
      <c r="GP797" s="25"/>
      <c r="GQ797" s="25"/>
      <c r="GR797" s="25"/>
      <c r="GS797" s="25"/>
    </row>
    <row r="798">
      <c r="BD798" s="25"/>
      <c r="BE798" s="25"/>
      <c r="BF798" s="25"/>
      <c r="BG798" s="25"/>
      <c r="BH798" s="25"/>
      <c r="BI798" s="25"/>
      <c r="BJ798" s="25"/>
      <c r="BK798" s="25"/>
      <c r="BL798" s="25"/>
      <c r="BM798" s="25"/>
      <c r="BN798" s="25"/>
      <c r="BO798" s="25"/>
      <c r="BP798" s="25"/>
      <c r="BQ798" s="25"/>
      <c r="BR798" s="25"/>
      <c r="BS798" s="25"/>
      <c r="BT798" s="25"/>
      <c r="BU798" s="25"/>
      <c r="BV798" s="25"/>
      <c r="BW798" s="25"/>
      <c r="BX798" s="25"/>
      <c r="BY798" s="25"/>
      <c r="BZ798" s="25"/>
      <c r="CA798" s="25"/>
      <c r="CB798" s="25"/>
      <c r="CC798" s="25"/>
      <c r="CD798" s="25"/>
      <c r="CE798" s="25"/>
      <c r="CF798" s="25"/>
      <c r="CG798" s="25"/>
      <c r="CH798" s="25"/>
      <c r="CI798" s="25"/>
      <c r="CJ798" s="25"/>
      <c r="CK798" s="25"/>
      <c r="CL798" s="25"/>
      <c r="CM798" s="25"/>
      <c r="CN798" s="25"/>
      <c r="CO798" s="25"/>
      <c r="CP798" s="25"/>
      <c r="CQ798" s="25"/>
      <c r="CR798" s="25"/>
      <c r="CS798" s="25"/>
      <c r="CT798" s="25"/>
      <c r="CU798" s="25"/>
      <c r="CV798" s="25"/>
      <c r="CW798" s="25"/>
      <c r="CX798" s="25"/>
      <c r="CY798" s="25"/>
      <c r="EW798" s="25"/>
      <c r="EX798" s="25"/>
      <c r="EY798" s="25"/>
      <c r="EZ798" s="25"/>
      <c r="FA798" s="25"/>
      <c r="FB798" s="25"/>
      <c r="FC798" s="25"/>
      <c r="FD798" s="25"/>
      <c r="FE798" s="25"/>
      <c r="FF798" s="25"/>
      <c r="FG798" s="25"/>
      <c r="FH798" s="25"/>
      <c r="FI798" s="25"/>
      <c r="FJ798" s="25"/>
      <c r="FK798" s="25"/>
      <c r="FL798" s="25"/>
      <c r="FM798" s="25"/>
      <c r="FN798" s="25"/>
      <c r="FO798" s="25"/>
      <c r="FP798" s="25"/>
      <c r="FQ798" s="25"/>
      <c r="FR798" s="25"/>
      <c r="FS798" s="25"/>
      <c r="FT798" s="25"/>
      <c r="FU798" s="25"/>
      <c r="FV798" s="25"/>
      <c r="FW798" s="25"/>
      <c r="FX798" s="25"/>
      <c r="FY798" s="25"/>
      <c r="FZ798" s="25"/>
      <c r="GA798" s="25"/>
      <c r="GB798" s="25"/>
      <c r="GC798" s="25"/>
      <c r="GD798" s="25"/>
      <c r="GE798" s="25"/>
      <c r="GF798" s="25"/>
      <c r="GG798" s="25"/>
      <c r="GH798" s="25"/>
      <c r="GI798" s="25"/>
      <c r="GJ798" s="25"/>
      <c r="GK798" s="25"/>
      <c r="GL798" s="25"/>
      <c r="GM798" s="25"/>
      <c r="GN798" s="25"/>
      <c r="GO798" s="25"/>
      <c r="GP798" s="25"/>
      <c r="GQ798" s="25"/>
      <c r="GR798" s="25"/>
      <c r="GS798" s="25"/>
    </row>
    <row r="799">
      <c r="BD799" s="25"/>
      <c r="BE799" s="25"/>
      <c r="BF799" s="25"/>
      <c r="BG799" s="25"/>
      <c r="BH799" s="25"/>
      <c r="BI799" s="25"/>
      <c r="BJ799" s="25"/>
      <c r="BK799" s="25"/>
      <c r="BL799" s="25"/>
      <c r="BM799" s="25"/>
      <c r="BN799" s="25"/>
      <c r="BO799" s="25"/>
      <c r="BP799" s="25"/>
      <c r="BQ799" s="25"/>
      <c r="BR799" s="25"/>
      <c r="BS799" s="25"/>
      <c r="BT799" s="25"/>
      <c r="BU799" s="25"/>
      <c r="BV799" s="25"/>
      <c r="BW799" s="25"/>
      <c r="BX799" s="25"/>
      <c r="BY799" s="25"/>
      <c r="BZ799" s="25"/>
      <c r="CA799" s="25"/>
      <c r="CB799" s="25"/>
      <c r="CC799" s="25"/>
      <c r="CD799" s="25"/>
      <c r="CE799" s="25"/>
      <c r="CF799" s="25"/>
      <c r="CG799" s="25"/>
      <c r="CH799" s="25"/>
      <c r="CI799" s="25"/>
      <c r="CJ799" s="25"/>
      <c r="CK799" s="25"/>
      <c r="CL799" s="25"/>
      <c r="CM799" s="25"/>
      <c r="CN799" s="25"/>
      <c r="CO799" s="25"/>
      <c r="CP799" s="25"/>
      <c r="CQ799" s="25"/>
      <c r="CR799" s="25"/>
      <c r="CS799" s="25"/>
      <c r="CT799" s="25"/>
      <c r="CU799" s="25"/>
      <c r="CV799" s="25"/>
      <c r="CW799" s="25"/>
      <c r="CX799" s="25"/>
      <c r="CY799" s="25"/>
      <c r="EW799" s="25"/>
      <c r="EX799" s="25"/>
      <c r="EY799" s="25"/>
      <c r="EZ799" s="25"/>
      <c r="FA799" s="25"/>
      <c r="FB799" s="25"/>
      <c r="FC799" s="25"/>
      <c r="FD799" s="25"/>
      <c r="FE799" s="25"/>
      <c r="FF799" s="25"/>
      <c r="FG799" s="25"/>
      <c r="FH799" s="25"/>
      <c r="FI799" s="25"/>
      <c r="FJ799" s="25"/>
      <c r="FK799" s="25"/>
      <c r="FL799" s="25"/>
      <c r="FM799" s="25"/>
      <c r="FN799" s="25"/>
      <c r="FO799" s="25"/>
      <c r="FP799" s="25"/>
      <c r="FQ799" s="25"/>
      <c r="FR799" s="25"/>
      <c r="FS799" s="25"/>
      <c r="FT799" s="25"/>
      <c r="FU799" s="25"/>
      <c r="FV799" s="25"/>
      <c r="FW799" s="25"/>
      <c r="FX799" s="25"/>
      <c r="FY799" s="25"/>
      <c r="FZ799" s="25"/>
      <c r="GA799" s="25"/>
      <c r="GB799" s="25"/>
      <c r="GC799" s="25"/>
      <c r="GD799" s="25"/>
      <c r="GE799" s="25"/>
      <c r="GF799" s="25"/>
      <c r="GG799" s="25"/>
      <c r="GH799" s="25"/>
      <c r="GI799" s="25"/>
      <c r="GJ799" s="25"/>
      <c r="GK799" s="25"/>
      <c r="GL799" s="25"/>
      <c r="GM799" s="25"/>
      <c r="GN799" s="25"/>
      <c r="GO799" s="25"/>
      <c r="GP799" s="25"/>
      <c r="GQ799" s="25"/>
      <c r="GR799" s="25"/>
      <c r="GS799" s="25"/>
    </row>
    <row r="800">
      <c r="BD800" s="25"/>
      <c r="BE800" s="25"/>
      <c r="BF800" s="25"/>
      <c r="BG800" s="25"/>
      <c r="BH800" s="25"/>
      <c r="BI800" s="25"/>
      <c r="BJ800" s="25"/>
      <c r="BK800" s="25"/>
      <c r="BL800" s="25"/>
      <c r="BM800" s="25"/>
      <c r="BN800" s="25"/>
      <c r="BO800" s="25"/>
      <c r="BP800" s="25"/>
      <c r="BQ800" s="25"/>
      <c r="BR800" s="25"/>
      <c r="BS800" s="25"/>
      <c r="BT800" s="25"/>
      <c r="BU800" s="25"/>
      <c r="BV800" s="25"/>
      <c r="BW800" s="25"/>
      <c r="BX800" s="25"/>
      <c r="BY800" s="25"/>
      <c r="BZ800" s="25"/>
      <c r="CA800" s="25"/>
      <c r="CB800" s="25"/>
      <c r="CC800" s="25"/>
      <c r="CD800" s="25"/>
      <c r="CE800" s="25"/>
      <c r="CF800" s="25"/>
      <c r="CG800" s="25"/>
      <c r="CH800" s="25"/>
      <c r="CI800" s="25"/>
      <c r="CJ800" s="25"/>
      <c r="CK800" s="25"/>
      <c r="CL800" s="25"/>
      <c r="CM800" s="25"/>
      <c r="CN800" s="25"/>
      <c r="CO800" s="25"/>
      <c r="CP800" s="25"/>
      <c r="CQ800" s="25"/>
      <c r="CR800" s="25"/>
      <c r="CS800" s="25"/>
      <c r="CT800" s="25"/>
      <c r="CU800" s="25"/>
      <c r="CV800" s="25"/>
      <c r="CW800" s="25"/>
      <c r="CX800" s="25"/>
      <c r="CY800" s="25"/>
      <c r="EW800" s="25"/>
      <c r="EX800" s="25"/>
      <c r="EY800" s="25"/>
      <c r="EZ800" s="25"/>
      <c r="FA800" s="25"/>
      <c r="FB800" s="25"/>
      <c r="FC800" s="25"/>
      <c r="FD800" s="25"/>
      <c r="FE800" s="25"/>
      <c r="FF800" s="25"/>
      <c r="FG800" s="25"/>
      <c r="FH800" s="25"/>
      <c r="FI800" s="25"/>
      <c r="FJ800" s="25"/>
      <c r="FK800" s="25"/>
      <c r="FL800" s="25"/>
      <c r="FM800" s="25"/>
      <c r="FN800" s="25"/>
      <c r="FO800" s="25"/>
      <c r="FP800" s="25"/>
      <c r="FQ800" s="25"/>
      <c r="FR800" s="25"/>
      <c r="FS800" s="25"/>
      <c r="FT800" s="25"/>
      <c r="FU800" s="25"/>
      <c r="FV800" s="25"/>
      <c r="FW800" s="25"/>
      <c r="FX800" s="25"/>
      <c r="FY800" s="25"/>
      <c r="FZ800" s="25"/>
      <c r="GA800" s="25"/>
      <c r="GB800" s="25"/>
      <c r="GC800" s="25"/>
      <c r="GD800" s="25"/>
      <c r="GE800" s="25"/>
      <c r="GF800" s="25"/>
      <c r="GG800" s="25"/>
      <c r="GH800" s="25"/>
      <c r="GI800" s="25"/>
      <c r="GJ800" s="25"/>
      <c r="GK800" s="25"/>
      <c r="GL800" s="25"/>
      <c r="GM800" s="25"/>
      <c r="GN800" s="25"/>
      <c r="GO800" s="25"/>
      <c r="GP800" s="25"/>
      <c r="GQ800" s="25"/>
      <c r="GR800" s="25"/>
      <c r="GS800" s="25"/>
    </row>
    <row r="801">
      <c r="BD801" s="25"/>
      <c r="BE801" s="25"/>
      <c r="BF801" s="25"/>
      <c r="BG801" s="25"/>
      <c r="BH801" s="25"/>
      <c r="BI801" s="25"/>
      <c r="BJ801" s="25"/>
      <c r="BK801" s="25"/>
      <c r="BL801" s="25"/>
      <c r="BM801" s="25"/>
      <c r="BN801" s="25"/>
      <c r="BO801" s="25"/>
      <c r="BP801" s="25"/>
      <c r="BQ801" s="25"/>
      <c r="BR801" s="25"/>
      <c r="BS801" s="25"/>
      <c r="BT801" s="25"/>
      <c r="BU801" s="25"/>
      <c r="BV801" s="25"/>
      <c r="BW801" s="25"/>
      <c r="BX801" s="25"/>
      <c r="BY801" s="25"/>
      <c r="BZ801" s="25"/>
      <c r="CA801" s="25"/>
      <c r="CB801" s="25"/>
      <c r="CC801" s="25"/>
      <c r="CD801" s="25"/>
      <c r="CE801" s="25"/>
      <c r="CF801" s="25"/>
      <c r="CG801" s="25"/>
      <c r="CH801" s="25"/>
      <c r="CI801" s="25"/>
      <c r="CJ801" s="25"/>
      <c r="CK801" s="25"/>
      <c r="CL801" s="25"/>
      <c r="CM801" s="25"/>
      <c r="CN801" s="25"/>
      <c r="CO801" s="25"/>
      <c r="CP801" s="25"/>
      <c r="CQ801" s="25"/>
      <c r="CR801" s="25"/>
      <c r="CS801" s="25"/>
      <c r="CT801" s="25"/>
      <c r="CU801" s="25"/>
      <c r="CV801" s="25"/>
      <c r="CW801" s="25"/>
      <c r="CX801" s="25"/>
      <c r="CY801" s="25"/>
      <c r="EW801" s="25"/>
      <c r="EX801" s="25"/>
      <c r="EY801" s="25"/>
      <c r="EZ801" s="25"/>
      <c r="FA801" s="25"/>
      <c r="FB801" s="25"/>
      <c r="FC801" s="25"/>
      <c r="FD801" s="25"/>
      <c r="FE801" s="25"/>
      <c r="FF801" s="25"/>
      <c r="FG801" s="25"/>
      <c r="FH801" s="25"/>
      <c r="FI801" s="25"/>
      <c r="FJ801" s="25"/>
      <c r="FK801" s="25"/>
      <c r="FL801" s="25"/>
      <c r="FM801" s="25"/>
      <c r="FN801" s="25"/>
      <c r="FO801" s="25"/>
      <c r="FP801" s="25"/>
      <c r="FQ801" s="25"/>
      <c r="FR801" s="25"/>
      <c r="FS801" s="25"/>
      <c r="FT801" s="25"/>
      <c r="FU801" s="25"/>
      <c r="FV801" s="25"/>
      <c r="FW801" s="25"/>
      <c r="FX801" s="25"/>
      <c r="FY801" s="25"/>
      <c r="FZ801" s="25"/>
      <c r="GA801" s="25"/>
      <c r="GB801" s="25"/>
      <c r="GC801" s="25"/>
      <c r="GD801" s="25"/>
      <c r="GE801" s="25"/>
      <c r="GF801" s="25"/>
      <c r="GG801" s="25"/>
      <c r="GH801" s="25"/>
      <c r="GI801" s="25"/>
      <c r="GJ801" s="25"/>
      <c r="GK801" s="25"/>
      <c r="GL801" s="25"/>
      <c r="GM801" s="25"/>
      <c r="GN801" s="25"/>
      <c r="GO801" s="25"/>
      <c r="GP801" s="25"/>
      <c r="GQ801" s="25"/>
      <c r="GR801" s="25"/>
      <c r="GS801" s="25"/>
    </row>
    <row r="802">
      <c r="BD802" s="25"/>
      <c r="BE802" s="25"/>
      <c r="BF802" s="25"/>
      <c r="BG802" s="25"/>
      <c r="BH802" s="25"/>
      <c r="BI802" s="25"/>
      <c r="BJ802" s="25"/>
      <c r="BK802" s="25"/>
      <c r="BL802" s="25"/>
      <c r="BM802" s="25"/>
      <c r="BN802" s="25"/>
      <c r="BO802" s="25"/>
      <c r="BP802" s="25"/>
      <c r="BQ802" s="25"/>
      <c r="BR802" s="25"/>
      <c r="BS802" s="25"/>
      <c r="BT802" s="25"/>
      <c r="BU802" s="25"/>
      <c r="BV802" s="25"/>
      <c r="BW802" s="25"/>
      <c r="BX802" s="25"/>
      <c r="BY802" s="25"/>
      <c r="BZ802" s="25"/>
      <c r="CA802" s="25"/>
      <c r="CB802" s="25"/>
      <c r="CC802" s="25"/>
      <c r="CD802" s="25"/>
      <c r="CE802" s="25"/>
      <c r="CF802" s="25"/>
      <c r="CG802" s="25"/>
      <c r="CH802" s="25"/>
      <c r="CI802" s="25"/>
      <c r="CJ802" s="25"/>
      <c r="CK802" s="25"/>
      <c r="CL802" s="25"/>
      <c r="CM802" s="25"/>
      <c r="CN802" s="25"/>
      <c r="CO802" s="25"/>
      <c r="CP802" s="25"/>
      <c r="CQ802" s="25"/>
      <c r="CR802" s="25"/>
      <c r="CS802" s="25"/>
      <c r="CT802" s="25"/>
      <c r="CU802" s="25"/>
      <c r="CV802" s="25"/>
      <c r="CW802" s="25"/>
      <c r="CX802" s="25"/>
      <c r="CY802" s="25"/>
      <c r="EW802" s="25"/>
      <c r="EX802" s="25"/>
      <c r="EY802" s="25"/>
      <c r="EZ802" s="25"/>
      <c r="FA802" s="25"/>
      <c r="FB802" s="25"/>
      <c r="FC802" s="25"/>
      <c r="FD802" s="25"/>
      <c r="FE802" s="25"/>
      <c r="FF802" s="25"/>
      <c r="FG802" s="25"/>
      <c r="FH802" s="25"/>
      <c r="FI802" s="25"/>
      <c r="FJ802" s="25"/>
      <c r="FK802" s="25"/>
      <c r="FL802" s="25"/>
      <c r="FM802" s="25"/>
      <c r="FN802" s="25"/>
      <c r="FO802" s="25"/>
      <c r="FP802" s="25"/>
      <c r="FQ802" s="25"/>
      <c r="FR802" s="25"/>
      <c r="FS802" s="25"/>
      <c r="FT802" s="25"/>
      <c r="FU802" s="25"/>
      <c r="FV802" s="25"/>
      <c r="FW802" s="25"/>
      <c r="FX802" s="25"/>
      <c r="FY802" s="25"/>
      <c r="FZ802" s="25"/>
      <c r="GA802" s="25"/>
      <c r="GB802" s="25"/>
      <c r="GC802" s="25"/>
      <c r="GD802" s="25"/>
      <c r="GE802" s="25"/>
      <c r="GF802" s="25"/>
      <c r="GG802" s="25"/>
      <c r="GH802" s="25"/>
      <c r="GI802" s="25"/>
      <c r="GJ802" s="25"/>
      <c r="GK802" s="25"/>
      <c r="GL802" s="25"/>
      <c r="GM802" s="25"/>
      <c r="GN802" s="25"/>
      <c r="GO802" s="25"/>
      <c r="GP802" s="25"/>
      <c r="GQ802" s="25"/>
      <c r="GR802" s="25"/>
      <c r="GS802" s="25"/>
    </row>
    <row r="803">
      <c r="BD803" s="25"/>
      <c r="BE803" s="25"/>
      <c r="BF803" s="25"/>
      <c r="BG803" s="25"/>
      <c r="BH803" s="25"/>
      <c r="BI803" s="25"/>
      <c r="BJ803" s="25"/>
      <c r="BK803" s="25"/>
      <c r="BL803" s="25"/>
      <c r="BM803" s="25"/>
      <c r="BN803" s="25"/>
      <c r="BO803" s="25"/>
      <c r="BP803" s="25"/>
      <c r="BQ803" s="25"/>
      <c r="BR803" s="25"/>
      <c r="BS803" s="25"/>
      <c r="BT803" s="25"/>
      <c r="BU803" s="25"/>
      <c r="BV803" s="25"/>
      <c r="BW803" s="25"/>
      <c r="BX803" s="25"/>
      <c r="BY803" s="25"/>
      <c r="BZ803" s="25"/>
      <c r="CA803" s="25"/>
      <c r="CB803" s="25"/>
      <c r="CC803" s="25"/>
      <c r="CD803" s="25"/>
      <c r="CE803" s="25"/>
      <c r="CF803" s="25"/>
      <c r="CG803" s="25"/>
      <c r="CH803" s="25"/>
      <c r="CI803" s="25"/>
      <c r="CJ803" s="25"/>
      <c r="CK803" s="25"/>
      <c r="CL803" s="25"/>
      <c r="CM803" s="25"/>
      <c r="CN803" s="25"/>
      <c r="CO803" s="25"/>
      <c r="CP803" s="25"/>
      <c r="CQ803" s="25"/>
      <c r="CR803" s="25"/>
      <c r="CS803" s="25"/>
      <c r="CT803" s="25"/>
      <c r="CU803" s="25"/>
      <c r="CV803" s="25"/>
      <c r="CW803" s="25"/>
      <c r="CX803" s="25"/>
      <c r="CY803" s="25"/>
      <c r="EW803" s="25"/>
      <c r="EX803" s="25"/>
      <c r="EY803" s="25"/>
      <c r="EZ803" s="25"/>
      <c r="FA803" s="25"/>
      <c r="FB803" s="25"/>
      <c r="FC803" s="25"/>
      <c r="FD803" s="25"/>
      <c r="FE803" s="25"/>
      <c r="FF803" s="25"/>
      <c r="FG803" s="25"/>
      <c r="FH803" s="25"/>
      <c r="FI803" s="25"/>
      <c r="FJ803" s="25"/>
      <c r="FK803" s="25"/>
      <c r="FL803" s="25"/>
      <c r="FM803" s="25"/>
      <c r="FN803" s="25"/>
      <c r="FO803" s="25"/>
      <c r="FP803" s="25"/>
      <c r="FQ803" s="25"/>
      <c r="FR803" s="25"/>
      <c r="FS803" s="25"/>
      <c r="FT803" s="25"/>
      <c r="FU803" s="25"/>
      <c r="FV803" s="25"/>
      <c r="FW803" s="25"/>
      <c r="FX803" s="25"/>
      <c r="FY803" s="25"/>
      <c r="FZ803" s="25"/>
      <c r="GA803" s="25"/>
      <c r="GB803" s="25"/>
      <c r="GC803" s="25"/>
      <c r="GD803" s="25"/>
      <c r="GE803" s="25"/>
      <c r="GF803" s="25"/>
      <c r="GG803" s="25"/>
      <c r="GH803" s="25"/>
      <c r="GI803" s="25"/>
      <c r="GJ803" s="25"/>
      <c r="GK803" s="25"/>
      <c r="GL803" s="25"/>
      <c r="GM803" s="25"/>
      <c r="GN803" s="25"/>
      <c r="GO803" s="25"/>
      <c r="GP803" s="25"/>
      <c r="GQ803" s="25"/>
      <c r="GR803" s="25"/>
      <c r="GS803" s="25"/>
    </row>
    <row r="804">
      <c r="BD804" s="25"/>
      <c r="BE804" s="25"/>
      <c r="BF804" s="25"/>
      <c r="BG804" s="25"/>
      <c r="BH804" s="25"/>
      <c r="BI804" s="25"/>
      <c r="BJ804" s="25"/>
      <c r="BK804" s="25"/>
      <c r="BL804" s="25"/>
      <c r="BM804" s="25"/>
      <c r="BN804" s="25"/>
      <c r="BO804" s="25"/>
      <c r="BP804" s="25"/>
      <c r="BQ804" s="25"/>
      <c r="BR804" s="25"/>
      <c r="BS804" s="25"/>
      <c r="BT804" s="25"/>
      <c r="BU804" s="25"/>
      <c r="BV804" s="25"/>
      <c r="BW804" s="25"/>
      <c r="BX804" s="25"/>
      <c r="BY804" s="25"/>
      <c r="BZ804" s="25"/>
      <c r="CA804" s="25"/>
      <c r="CB804" s="25"/>
      <c r="CC804" s="25"/>
      <c r="CD804" s="25"/>
      <c r="CE804" s="25"/>
      <c r="CF804" s="25"/>
      <c r="CG804" s="25"/>
      <c r="CH804" s="25"/>
      <c r="CI804" s="25"/>
      <c r="CJ804" s="25"/>
      <c r="CK804" s="25"/>
      <c r="CL804" s="25"/>
      <c r="CM804" s="25"/>
      <c r="CN804" s="25"/>
      <c r="CO804" s="25"/>
      <c r="CP804" s="25"/>
      <c r="CQ804" s="25"/>
      <c r="CR804" s="25"/>
      <c r="CS804" s="25"/>
      <c r="CT804" s="25"/>
      <c r="CU804" s="25"/>
      <c r="CV804" s="25"/>
      <c r="CW804" s="25"/>
      <c r="CX804" s="25"/>
      <c r="CY804" s="25"/>
      <c r="EW804" s="25"/>
      <c r="EX804" s="25"/>
      <c r="EY804" s="25"/>
      <c r="EZ804" s="25"/>
      <c r="FA804" s="25"/>
      <c r="FB804" s="25"/>
      <c r="FC804" s="25"/>
      <c r="FD804" s="25"/>
      <c r="FE804" s="25"/>
      <c r="FF804" s="25"/>
      <c r="FG804" s="25"/>
      <c r="FH804" s="25"/>
      <c r="FI804" s="25"/>
      <c r="FJ804" s="25"/>
      <c r="FK804" s="25"/>
      <c r="FL804" s="25"/>
      <c r="FM804" s="25"/>
      <c r="FN804" s="25"/>
      <c r="FO804" s="25"/>
      <c r="FP804" s="25"/>
      <c r="FQ804" s="25"/>
      <c r="FR804" s="25"/>
      <c r="FS804" s="25"/>
      <c r="FT804" s="25"/>
      <c r="FU804" s="25"/>
      <c r="FV804" s="25"/>
      <c r="FW804" s="25"/>
      <c r="FX804" s="25"/>
      <c r="FY804" s="25"/>
      <c r="FZ804" s="25"/>
      <c r="GA804" s="25"/>
      <c r="GB804" s="25"/>
      <c r="GC804" s="25"/>
      <c r="GD804" s="25"/>
      <c r="GE804" s="25"/>
      <c r="GF804" s="25"/>
      <c r="GG804" s="25"/>
      <c r="GH804" s="25"/>
      <c r="GI804" s="25"/>
      <c r="GJ804" s="25"/>
      <c r="GK804" s="25"/>
      <c r="GL804" s="25"/>
      <c r="GM804" s="25"/>
      <c r="GN804" s="25"/>
      <c r="GO804" s="25"/>
      <c r="GP804" s="25"/>
      <c r="GQ804" s="25"/>
      <c r="GR804" s="25"/>
      <c r="GS804" s="25"/>
    </row>
    <row r="805">
      <c r="BD805" s="25"/>
      <c r="BE805" s="25"/>
      <c r="BF805" s="25"/>
      <c r="BG805" s="25"/>
      <c r="BH805" s="25"/>
      <c r="BI805" s="25"/>
      <c r="BJ805" s="25"/>
      <c r="BK805" s="25"/>
      <c r="BL805" s="25"/>
      <c r="BM805" s="25"/>
      <c r="BN805" s="25"/>
      <c r="BO805" s="25"/>
      <c r="BP805" s="25"/>
      <c r="BQ805" s="25"/>
      <c r="BR805" s="25"/>
      <c r="BS805" s="25"/>
      <c r="BT805" s="25"/>
      <c r="BU805" s="25"/>
      <c r="BV805" s="25"/>
      <c r="BW805" s="25"/>
      <c r="BX805" s="25"/>
      <c r="BY805" s="25"/>
      <c r="BZ805" s="25"/>
      <c r="CA805" s="25"/>
      <c r="CB805" s="25"/>
      <c r="CC805" s="25"/>
      <c r="CD805" s="25"/>
      <c r="CE805" s="25"/>
      <c r="CF805" s="25"/>
      <c r="CG805" s="25"/>
      <c r="CH805" s="25"/>
      <c r="CI805" s="25"/>
      <c r="CJ805" s="25"/>
      <c r="CK805" s="25"/>
      <c r="CL805" s="25"/>
      <c r="CM805" s="25"/>
      <c r="CN805" s="25"/>
      <c r="CO805" s="25"/>
      <c r="CP805" s="25"/>
      <c r="CQ805" s="25"/>
      <c r="CR805" s="25"/>
      <c r="CS805" s="25"/>
      <c r="CT805" s="25"/>
      <c r="CU805" s="25"/>
      <c r="CV805" s="25"/>
      <c r="CW805" s="25"/>
      <c r="CX805" s="25"/>
      <c r="CY805" s="25"/>
      <c r="EW805" s="25"/>
      <c r="EX805" s="25"/>
      <c r="EY805" s="25"/>
      <c r="EZ805" s="25"/>
      <c r="FA805" s="25"/>
      <c r="FB805" s="25"/>
      <c r="FC805" s="25"/>
      <c r="FD805" s="25"/>
      <c r="FE805" s="25"/>
      <c r="FF805" s="25"/>
      <c r="FG805" s="25"/>
      <c r="FH805" s="25"/>
      <c r="FI805" s="25"/>
      <c r="FJ805" s="25"/>
      <c r="FK805" s="25"/>
      <c r="FL805" s="25"/>
      <c r="FM805" s="25"/>
      <c r="FN805" s="25"/>
      <c r="FO805" s="25"/>
      <c r="FP805" s="25"/>
      <c r="FQ805" s="25"/>
      <c r="FR805" s="25"/>
      <c r="FS805" s="25"/>
      <c r="FT805" s="25"/>
      <c r="FU805" s="25"/>
      <c r="FV805" s="25"/>
      <c r="FW805" s="25"/>
      <c r="FX805" s="25"/>
      <c r="FY805" s="25"/>
      <c r="FZ805" s="25"/>
      <c r="GA805" s="25"/>
      <c r="GB805" s="25"/>
      <c r="GC805" s="25"/>
      <c r="GD805" s="25"/>
      <c r="GE805" s="25"/>
      <c r="GF805" s="25"/>
      <c r="GG805" s="25"/>
      <c r="GH805" s="25"/>
      <c r="GI805" s="25"/>
      <c r="GJ805" s="25"/>
      <c r="GK805" s="25"/>
      <c r="GL805" s="25"/>
      <c r="GM805" s="25"/>
      <c r="GN805" s="25"/>
      <c r="GO805" s="25"/>
      <c r="GP805" s="25"/>
      <c r="GQ805" s="25"/>
      <c r="GR805" s="25"/>
      <c r="GS805" s="25"/>
    </row>
    <row r="806">
      <c r="BD806" s="25"/>
      <c r="BE806" s="25"/>
      <c r="BF806" s="25"/>
      <c r="BG806" s="25"/>
      <c r="BH806" s="25"/>
      <c r="BI806" s="25"/>
      <c r="BJ806" s="25"/>
      <c r="BK806" s="25"/>
      <c r="BL806" s="25"/>
      <c r="BM806" s="25"/>
      <c r="BN806" s="25"/>
      <c r="BO806" s="25"/>
      <c r="BP806" s="25"/>
      <c r="BQ806" s="25"/>
      <c r="BR806" s="25"/>
      <c r="BS806" s="25"/>
      <c r="BT806" s="25"/>
      <c r="BU806" s="25"/>
      <c r="BV806" s="25"/>
      <c r="BW806" s="25"/>
      <c r="BX806" s="25"/>
      <c r="BY806" s="25"/>
      <c r="BZ806" s="25"/>
      <c r="CA806" s="25"/>
      <c r="CB806" s="25"/>
      <c r="CC806" s="25"/>
      <c r="CD806" s="25"/>
      <c r="CE806" s="25"/>
      <c r="CF806" s="25"/>
      <c r="CG806" s="25"/>
      <c r="CH806" s="25"/>
      <c r="CI806" s="25"/>
      <c r="CJ806" s="25"/>
      <c r="CK806" s="25"/>
      <c r="CL806" s="25"/>
      <c r="CM806" s="25"/>
      <c r="CN806" s="25"/>
      <c r="CO806" s="25"/>
      <c r="CP806" s="25"/>
      <c r="CQ806" s="25"/>
      <c r="CR806" s="25"/>
      <c r="CS806" s="25"/>
      <c r="CT806" s="25"/>
      <c r="CU806" s="25"/>
      <c r="CV806" s="25"/>
      <c r="CW806" s="25"/>
      <c r="CX806" s="25"/>
      <c r="CY806" s="25"/>
      <c r="EW806" s="25"/>
      <c r="EX806" s="25"/>
      <c r="EY806" s="25"/>
      <c r="EZ806" s="25"/>
      <c r="FA806" s="25"/>
      <c r="FB806" s="25"/>
      <c r="FC806" s="25"/>
      <c r="FD806" s="25"/>
      <c r="FE806" s="25"/>
      <c r="FF806" s="25"/>
      <c r="FG806" s="25"/>
      <c r="FH806" s="25"/>
      <c r="FI806" s="25"/>
      <c r="FJ806" s="25"/>
      <c r="FK806" s="25"/>
      <c r="FL806" s="25"/>
      <c r="FM806" s="25"/>
      <c r="FN806" s="25"/>
      <c r="FO806" s="25"/>
      <c r="FP806" s="25"/>
      <c r="FQ806" s="25"/>
      <c r="FR806" s="25"/>
      <c r="FS806" s="25"/>
      <c r="FT806" s="25"/>
      <c r="FU806" s="25"/>
      <c r="FV806" s="25"/>
      <c r="FW806" s="25"/>
      <c r="FX806" s="25"/>
      <c r="FY806" s="25"/>
      <c r="FZ806" s="25"/>
      <c r="GA806" s="25"/>
      <c r="GB806" s="25"/>
      <c r="GC806" s="25"/>
      <c r="GD806" s="25"/>
      <c r="GE806" s="25"/>
      <c r="GF806" s="25"/>
      <c r="GG806" s="25"/>
      <c r="GH806" s="25"/>
      <c r="GI806" s="25"/>
      <c r="GJ806" s="25"/>
      <c r="GK806" s="25"/>
      <c r="GL806" s="25"/>
      <c r="GM806" s="25"/>
      <c r="GN806" s="25"/>
      <c r="GO806" s="25"/>
      <c r="GP806" s="25"/>
      <c r="GQ806" s="25"/>
      <c r="GR806" s="25"/>
      <c r="GS806" s="25"/>
    </row>
    <row r="807">
      <c r="BD807" s="25"/>
      <c r="BE807" s="25"/>
      <c r="BF807" s="25"/>
      <c r="BG807" s="25"/>
      <c r="BH807" s="25"/>
      <c r="BI807" s="25"/>
      <c r="BJ807" s="25"/>
      <c r="BK807" s="25"/>
      <c r="BL807" s="25"/>
      <c r="BM807" s="25"/>
      <c r="BN807" s="25"/>
      <c r="BO807" s="25"/>
      <c r="BP807" s="25"/>
      <c r="BQ807" s="25"/>
      <c r="BR807" s="25"/>
      <c r="BS807" s="25"/>
      <c r="BT807" s="25"/>
      <c r="BU807" s="25"/>
      <c r="BV807" s="25"/>
      <c r="BW807" s="25"/>
      <c r="BX807" s="25"/>
      <c r="BY807" s="25"/>
      <c r="BZ807" s="25"/>
      <c r="CA807" s="25"/>
      <c r="CB807" s="25"/>
      <c r="CC807" s="25"/>
      <c r="CD807" s="25"/>
      <c r="CE807" s="25"/>
      <c r="CF807" s="25"/>
      <c r="CG807" s="25"/>
      <c r="CH807" s="25"/>
      <c r="CI807" s="25"/>
      <c r="CJ807" s="25"/>
      <c r="CK807" s="25"/>
      <c r="CL807" s="25"/>
      <c r="CM807" s="25"/>
      <c r="CN807" s="25"/>
      <c r="CO807" s="25"/>
      <c r="CP807" s="25"/>
      <c r="CQ807" s="25"/>
      <c r="CR807" s="25"/>
      <c r="CS807" s="25"/>
      <c r="CT807" s="25"/>
      <c r="CU807" s="25"/>
      <c r="CV807" s="25"/>
      <c r="CW807" s="25"/>
      <c r="CX807" s="25"/>
      <c r="CY807" s="25"/>
      <c r="EW807" s="25"/>
      <c r="EX807" s="25"/>
      <c r="EY807" s="25"/>
      <c r="EZ807" s="25"/>
      <c r="FA807" s="25"/>
      <c r="FB807" s="25"/>
      <c r="FC807" s="25"/>
      <c r="FD807" s="25"/>
      <c r="FE807" s="25"/>
      <c r="FF807" s="25"/>
      <c r="FG807" s="25"/>
      <c r="FH807" s="25"/>
      <c r="FI807" s="25"/>
      <c r="FJ807" s="25"/>
      <c r="FK807" s="25"/>
      <c r="FL807" s="25"/>
      <c r="FM807" s="25"/>
      <c r="FN807" s="25"/>
      <c r="FO807" s="25"/>
      <c r="FP807" s="25"/>
      <c r="FQ807" s="25"/>
      <c r="FR807" s="25"/>
      <c r="FS807" s="25"/>
      <c r="FT807" s="25"/>
      <c r="FU807" s="25"/>
      <c r="FV807" s="25"/>
      <c r="FW807" s="25"/>
      <c r="FX807" s="25"/>
      <c r="FY807" s="25"/>
      <c r="FZ807" s="25"/>
      <c r="GA807" s="25"/>
      <c r="GB807" s="25"/>
      <c r="GC807" s="25"/>
      <c r="GD807" s="25"/>
      <c r="GE807" s="25"/>
      <c r="GF807" s="25"/>
      <c r="GG807" s="25"/>
      <c r="GH807" s="25"/>
      <c r="GI807" s="25"/>
      <c r="GJ807" s="25"/>
      <c r="GK807" s="25"/>
      <c r="GL807" s="25"/>
      <c r="GM807" s="25"/>
      <c r="GN807" s="25"/>
      <c r="GO807" s="25"/>
      <c r="GP807" s="25"/>
      <c r="GQ807" s="25"/>
      <c r="GR807" s="25"/>
      <c r="GS807" s="25"/>
    </row>
    <row r="808">
      <c r="BD808" s="25"/>
      <c r="BE808" s="25"/>
      <c r="BF808" s="25"/>
      <c r="BG808" s="25"/>
      <c r="BH808" s="25"/>
      <c r="BI808" s="25"/>
      <c r="BJ808" s="25"/>
      <c r="BK808" s="25"/>
      <c r="BL808" s="25"/>
      <c r="BM808" s="25"/>
      <c r="BN808" s="25"/>
      <c r="BO808" s="25"/>
      <c r="BP808" s="25"/>
      <c r="BQ808" s="25"/>
      <c r="BR808" s="25"/>
      <c r="BS808" s="25"/>
      <c r="BT808" s="25"/>
      <c r="BU808" s="25"/>
      <c r="BV808" s="25"/>
      <c r="BW808" s="25"/>
      <c r="BX808" s="25"/>
      <c r="BY808" s="25"/>
      <c r="BZ808" s="25"/>
      <c r="CA808" s="25"/>
      <c r="CB808" s="25"/>
      <c r="CC808" s="25"/>
      <c r="CD808" s="25"/>
      <c r="CE808" s="25"/>
      <c r="CF808" s="25"/>
      <c r="CG808" s="25"/>
      <c r="CH808" s="25"/>
      <c r="CI808" s="25"/>
      <c r="CJ808" s="25"/>
      <c r="CK808" s="25"/>
      <c r="CL808" s="25"/>
      <c r="CM808" s="25"/>
      <c r="CN808" s="25"/>
      <c r="CO808" s="25"/>
      <c r="CP808" s="25"/>
      <c r="CQ808" s="25"/>
      <c r="CR808" s="25"/>
      <c r="CS808" s="25"/>
      <c r="CT808" s="25"/>
      <c r="CU808" s="25"/>
      <c r="CV808" s="25"/>
      <c r="CW808" s="25"/>
      <c r="CX808" s="25"/>
      <c r="CY808" s="25"/>
      <c r="EW808" s="25"/>
      <c r="EX808" s="25"/>
      <c r="EY808" s="25"/>
      <c r="EZ808" s="25"/>
      <c r="FA808" s="25"/>
      <c r="FB808" s="25"/>
      <c r="FC808" s="25"/>
      <c r="FD808" s="25"/>
      <c r="FE808" s="25"/>
      <c r="FF808" s="25"/>
      <c r="FG808" s="25"/>
      <c r="FH808" s="25"/>
      <c r="FI808" s="25"/>
      <c r="FJ808" s="25"/>
      <c r="FK808" s="25"/>
      <c r="FL808" s="25"/>
      <c r="FM808" s="25"/>
      <c r="FN808" s="25"/>
      <c r="FO808" s="25"/>
      <c r="FP808" s="25"/>
      <c r="FQ808" s="25"/>
      <c r="FR808" s="25"/>
      <c r="FS808" s="25"/>
      <c r="FT808" s="25"/>
      <c r="FU808" s="25"/>
      <c r="FV808" s="25"/>
      <c r="FW808" s="25"/>
      <c r="FX808" s="25"/>
      <c r="FY808" s="25"/>
      <c r="FZ808" s="25"/>
      <c r="GA808" s="25"/>
      <c r="GB808" s="25"/>
      <c r="GC808" s="25"/>
      <c r="GD808" s="25"/>
      <c r="GE808" s="25"/>
      <c r="GF808" s="25"/>
      <c r="GG808" s="25"/>
      <c r="GH808" s="25"/>
      <c r="GI808" s="25"/>
      <c r="GJ808" s="25"/>
      <c r="GK808" s="25"/>
      <c r="GL808" s="25"/>
      <c r="GM808" s="25"/>
      <c r="GN808" s="25"/>
      <c r="GO808" s="25"/>
      <c r="GP808" s="25"/>
      <c r="GQ808" s="25"/>
      <c r="GR808" s="25"/>
      <c r="GS808" s="25"/>
    </row>
    <row r="809">
      <c r="BD809" s="25"/>
      <c r="BE809" s="25"/>
      <c r="BF809" s="25"/>
      <c r="BG809" s="25"/>
      <c r="BH809" s="25"/>
      <c r="BI809" s="25"/>
      <c r="BJ809" s="25"/>
      <c r="BK809" s="25"/>
      <c r="BL809" s="25"/>
      <c r="BM809" s="25"/>
      <c r="BN809" s="25"/>
      <c r="BO809" s="25"/>
      <c r="BP809" s="25"/>
      <c r="BQ809" s="25"/>
      <c r="BR809" s="25"/>
      <c r="BS809" s="25"/>
      <c r="BT809" s="25"/>
      <c r="BU809" s="25"/>
      <c r="BV809" s="25"/>
      <c r="BW809" s="25"/>
      <c r="BX809" s="25"/>
      <c r="BY809" s="25"/>
      <c r="BZ809" s="25"/>
      <c r="CA809" s="25"/>
      <c r="CB809" s="25"/>
      <c r="CC809" s="25"/>
      <c r="CD809" s="25"/>
      <c r="CE809" s="25"/>
      <c r="CF809" s="25"/>
      <c r="CG809" s="25"/>
      <c r="CH809" s="25"/>
      <c r="CI809" s="25"/>
      <c r="CJ809" s="25"/>
      <c r="CK809" s="25"/>
      <c r="CL809" s="25"/>
      <c r="CM809" s="25"/>
      <c r="CN809" s="25"/>
      <c r="CO809" s="25"/>
      <c r="CP809" s="25"/>
      <c r="CQ809" s="25"/>
      <c r="CR809" s="25"/>
      <c r="CS809" s="25"/>
      <c r="CT809" s="25"/>
      <c r="CU809" s="25"/>
      <c r="CV809" s="25"/>
      <c r="CW809" s="25"/>
      <c r="CX809" s="25"/>
      <c r="CY809" s="25"/>
      <c r="EW809" s="25"/>
      <c r="EX809" s="25"/>
      <c r="EY809" s="25"/>
      <c r="EZ809" s="25"/>
      <c r="FA809" s="25"/>
      <c r="FB809" s="25"/>
      <c r="FC809" s="25"/>
      <c r="FD809" s="25"/>
      <c r="FE809" s="25"/>
      <c r="FF809" s="25"/>
      <c r="FG809" s="25"/>
      <c r="FH809" s="25"/>
      <c r="FI809" s="25"/>
      <c r="FJ809" s="25"/>
      <c r="FK809" s="25"/>
      <c r="FL809" s="25"/>
      <c r="FM809" s="25"/>
      <c r="FN809" s="25"/>
      <c r="FO809" s="25"/>
      <c r="FP809" s="25"/>
      <c r="FQ809" s="25"/>
      <c r="FR809" s="25"/>
      <c r="FS809" s="25"/>
      <c r="FT809" s="25"/>
      <c r="FU809" s="25"/>
      <c r="FV809" s="25"/>
      <c r="FW809" s="25"/>
      <c r="FX809" s="25"/>
      <c r="FY809" s="25"/>
      <c r="FZ809" s="25"/>
      <c r="GA809" s="25"/>
      <c r="GB809" s="25"/>
      <c r="GC809" s="25"/>
      <c r="GD809" s="25"/>
      <c r="GE809" s="25"/>
      <c r="GF809" s="25"/>
      <c r="GG809" s="25"/>
      <c r="GH809" s="25"/>
      <c r="GI809" s="25"/>
      <c r="GJ809" s="25"/>
      <c r="GK809" s="25"/>
      <c r="GL809" s="25"/>
      <c r="GM809" s="25"/>
      <c r="GN809" s="25"/>
      <c r="GO809" s="25"/>
      <c r="GP809" s="25"/>
      <c r="GQ809" s="25"/>
      <c r="GR809" s="25"/>
      <c r="GS809" s="25"/>
    </row>
    <row r="810">
      <c r="BD810" s="25"/>
      <c r="BE810" s="25"/>
      <c r="BF810" s="25"/>
      <c r="BG810" s="25"/>
      <c r="BH810" s="25"/>
      <c r="BI810" s="25"/>
      <c r="BJ810" s="25"/>
      <c r="BK810" s="25"/>
      <c r="BL810" s="25"/>
      <c r="BM810" s="25"/>
      <c r="BN810" s="25"/>
      <c r="BO810" s="25"/>
      <c r="BP810" s="25"/>
      <c r="BQ810" s="25"/>
      <c r="BR810" s="25"/>
      <c r="BS810" s="25"/>
      <c r="BT810" s="25"/>
      <c r="BU810" s="25"/>
      <c r="BV810" s="25"/>
      <c r="BW810" s="25"/>
      <c r="BX810" s="25"/>
      <c r="BY810" s="25"/>
      <c r="BZ810" s="25"/>
      <c r="CA810" s="25"/>
      <c r="CB810" s="25"/>
      <c r="CC810" s="25"/>
      <c r="CD810" s="25"/>
      <c r="CE810" s="25"/>
      <c r="CF810" s="25"/>
      <c r="CG810" s="25"/>
      <c r="CH810" s="25"/>
      <c r="CI810" s="25"/>
      <c r="CJ810" s="25"/>
      <c r="CK810" s="25"/>
      <c r="CL810" s="25"/>
      <c r="CM810" s="25"/>
      <c r="CN810" s="25"/>
      <c r="CO810" s="25"/>
      <c r="CP810" s="25"/>
      <c r="CQ810" s="25"/>
      <c r="CR810" s="25"/>
      <c r="CS810" s="25"/>
      <c r="CT810" s="25"/>
      <c r="CU810" s="25"/>
      <c r="CV810" s="25"/>
      <c r="CW810" s="25"/>
      <c r="CX810" s="25"/>
      <c r="CY810" s="25"/>
      <c r="EW810" s="25"/>
      <c r="EX810" s="25"/>
      <c r="EY810" s="25"/>
      <c r="EZ810" s="25"/>
      <c r="FA810" s="25"/>
      <c r="FB810" s="25"/>
      <c r="FC810" s="25"/>
      <c r="FD810" s="25"/>
      <c r="FE810" s="25"/>
      <c r="FF810" s="25"/>
      <c r="FG810" s="25"/>
      <c r="FH810" s="25"/>
      <c r="FI810" s="25"/>
      <c r="FJ810" s="25"/>
      <c r="FK810" s="25"/>
      <c r="FL810" s="25"/>
      <c r="FM810" s="25"/>
      <c r="FN810" s="25"/>
      <c r="FO810" s="25"/>
      <c r="FP810" s="25"/>
      <c r="FQ810" s="25"/>
      <c r="FR810" s="25"/>
      <c r="FS810" s="25"/>
      <c r="FT810" s="25"/>
      <c r="FU810" s="25"/>
      <c r="FV810" s="25"/>
      <c r="FW810" s="25"/>
      <c r="FX810" s="25"/>
      <c r="FY810" s="25"/>
      <c r="FZ810" s="25"/>
      <c r="GA810" s="25"/>
      <c r="GB810" s="25"/>
      <c r="GC810" s="25"/>
      <c r="GD810" s="25"/>
      <c r="GE810" s="25"/>
      <c r="GF810" s="25"/>
      <c r="GG810" s="25"/>
      <c r="GH810" s="25"/>
      <c r="GI810" s="25"/>
      <c r="GJ810" s="25"/>
      <c r="GK810" s="25"/>
      <c r="GL810" s="25"/>
      <c r="GM810" s="25"/>
      <c r="GN810" s="25"/>
      <c r="GO810" s="25"/>
      <c r="GP810" s="25"/>
      <c r="GQ810" s="25"/>
      <c r="GR810" s="25"/>
      <c r="GS810" s="25"/>
    </row>
    <row r="811">
      <c r="BD811" s="25"/>
      <c r="BE811" s="25"/>
      <c r="BF811" s="25"/>
      <c r="BG811" s="25"/>
      <c r="BH811" s="25"/>
      <c r="BI811" s="25"/>
      <c r="BJ811" s="25"/>
      <c r="BK811" s="25"/>
      <c r="BL811" s="25"/>
      <c r="BM811" s="25"/>
      <c r="BN811" s="25"/>
      <c r="BO811" s="25"/>
      <c r="BP811" s="25"/>
      <c r="BQ811" s="25"/>
      <c r="BR811" s="25"/>
      <c r="BS811" s="25"/>
      <c r="BT811" s="25"/>
      <c r="BU811" s="25"/>
      <c r="BV811" s="25"/>
      <c r="BW811" s="25"/>
      <c r="BX811" s="25"/>
      <c r="BY811" s="25"/>
      <c r="BZ811" s="25"/>
      <c r="CA811" s="25"/>
      <c r="CB811" s="25"/>
      <c r="CC811" s="25"/>
      <c r="CD811" s="25"/>
      <c r="CE811" s="25"/>
      <c r="CF811" s="25"/>
      <c r="CG811" s="25"/>
      <c r="CH811" s="25"/>
      <c r="CI811" s="25"/>
      <c r="CJ811" s="25"/>
      <c r="CK811" s="25"/>
      <c r="CL811" s="25"/>
      <c r="CM811" s="25"/>
      <c r="CN811" s="25"/>
      <c r="CO811" s="25"/>
      <c r="CP811" s="25"/>
      <c r="CQ811" s="25"/>
      <c r="CR811" s="25"/>
      <c r="CS811" s="25"/>
      <c r="CT811" s="25"/>
      <c r="CU811" s="25"/>
      <c r="CV811" s="25"/>
      <c r="CW811" s="25"/>
      <c r="CX811" s="25"/>
      <c r="CY811" s="25"/>
      <c r="EW811" s="25"/>
      <c r="EX811" s="25"/>
      <c r="EY811" s="25"/>
      <c r="EZ811" s="25"/>
      <c r="FA811" s="25"/>
      <c r="FB811" s="25"/>
      <c r="FC811" s="25"/>
      <c r="FD811" s="25"/>
      <c r="FE811" s="25"/>
      <c r="FF811" s="25"/>
      <c r="FG811" s="25"/>
      <c r="FH811" s="25"/>
      <c r="FI811" s="25"/>
      <c r="FJ811" s="25"/>
      <c r="FK811" s="25"/>
      <c r="FL811" s="25"/>
      <c r="FM811" s="25"/>
      <c r="FN811" s="25"/>
      <c r="FO811" s="25"/>
      <c r="FP811" s="25"/>
      <c r="FQ811" s="25"/>
      <c r="FR811" s="25"/>
      <c r="FS811" s="25"/>
      <c r="FT811" s="25"/>
      <c r="FU811" s="25"/>
      <c r="FV811" s="25"/>
      <c r="FW811" s="25"/>
      <c r="FX811" s="25"/>
      <c r="FY811" s="25"/>
      <c r="FZ811" s="25"/>
      <c r="GA811" s="25"/>
      <c r="GB811" s="25"/>
      <c r="GC811" s="25"/>
      <c r="GD811" s="25"/>
      <c r="GE811" s="25"/>
      <c r="GF811" s="25"/>
      <c r="GG811" s="25"/>
      <c r="GH811" s="25"/>
      <c r="GI811" s="25"/>
      <c r="GJ811" s="25"/>
      <c r="GK811" s="25"/>
      <c r="GL811" s="25"/>
      <c r="GM811" s="25"/>
      <c r="GN811" s="25"/>
      <c r="GO811" s="25"/>
      <c r="GP811" s="25"/>
      <c r="GQ811" s="25"/>
      <c r="GR811" s="25"/>
      <c r="GS811" s="25"/>
    </row>
    <row r="812">
      <c r="BD812" s="25"/>
      <c r="BE812" s="25"/>
      <c r="BF812" s="25"/>
      <c r="BG812" s="25"/>
      <c r="BH812" s="25"/>
      <c r="BI812" s="25"/>
      <c r="BJ812" s="25"/>
      <c r="BK812" s="25"/>
      <c r="BL812" s="25"/>
      <c r="BM812" s="25"/>
      <c r="BN812" s="25"/>
      <c r="BO812" s="25"/>
      <c r="BP812" s="25"/>
      <c r="BQ812" s="25"/>
      <c r="BR812" s="25"/>
      <c r="BS812" s="25"/>
      <c r="BT812" s="25"/>
      <c r="BU812" s="25"/>
      <c r="BV812" s="25"/>
      <c r="BW812" s="25"/>
      <c r="BX812" s="25"/>
      <c r="BY812" s="25"/>
      <c r="BZ812" s="25"/>
      <c r="CA812" s="25"/>
      <c r="CB812" s="25"/>
      <c r="CC812" s="25"/>
      <c r="CD812" s="25"/>
      <c r="CE812" s="25"/>
      <c r="CF812" s="25"/>
      <c r="CG812" s="25"/>
      <c r="CH812" s="25"/>
      <c r="CI812" s="25"/>
      <c r="CJ812" s="25"/>
      <c r="CK812" s="25"/>
      <c r="CL812" s="25"/>
      <c r="CM812" s="25"/>
      <c r="CN812" s="25"/>
      <c r="CO812" s="25"/>
      <c r="CP812" s="25"/>
      <c r="CQ812" s="25"/>
      <c r="CR812" s="25"/>
      <c r="CS812" s="25"/>
      <c r="CT812" s="25"/>
      <c r="CU812" s="25"/>
      <c r="CV812" s="25"/>
      <c r="CW812" s="25"/>
      <c r="CX812" s="25"/>
      <c r="CY812" s="25"/>
      <c r="EW812" s="25"/>
      <c r="EX812" s="25"/>
      <c r="EY812" s="25"/>
      <c r="EZ812" s="25"/>
      <c r="FA812" s="25"/>
      <c r="FB812" s="25"/>
      <c r="FC812" s="25"/>
      <c r="FD812" s="25"/>
      <c r="FE812" s="25"/>
      <c r="FF812" s="25"/>
      <c r="FG812" s="25"/>
      <c r="FH812" s="25"/>
      <c r="FI812" s="25"/>
      <c r="FJ812" s="25"/>
      <c r="FK812" s="25"/>
      <c r="FL812" s="25"/>
      <c r="FM812" s="25"/>
      <c r="FN812" s="25"/>
      <c r="FO812" s="25"/>
      <c r="FP812" s="25"/>
      <c r="FQ812" s="25"/>
      <c r="FR812" s="25"/>
      <c r="FS812" s="25"/>
      <c r="FT812" s="25"/>
      <c r="FU812" s="25"/>
      <c r="FV812" s="25"/>
      <c r="FW812" s="25"/>
      <c r="FX812" s="25"/>
      <c r="FY812" s="25"/>
      <c r="FZ812" s="25"/>
      <c r="GA812" s="25"/>
      <c r="GB812" s="25"/>
      <c r="GC812" s="25"/>
      <c r="GD812" s="25"/>
      <c r="GE812" s="25"/>
      <c r="GF812" s="25"/>
      <c r="GG812" s="25"/>
      <c r="GH812" s="25"/>
      <c r="GI812" s="25"/>
      <c r="GJ812" s="25"/>
      <c r="GK812" s="25"/>
      <c r="GL812" s="25"/>
      <c r="GM812" s="25"/>
      <c r="GN812" s="25"/>
      <c r="GO812" s="25"/>
      <c r="GP812" s="25"/>
      <c r="GQ812" s="25"/>
      <c r="GR812" s="25"/>
      <c r="GS812" s="25"/>
    </row>
    <row r="813">
      <c r="BD813" s="25"/>
      <c r="BE813" s="25"/>
      <c r="BF813" s="25"/>
      <c r="BG813" s="25"/>
      <c r="BH813" s="25"/>
      <c r="BI813" s="25"/>
      <c r="BJ813" s="25"/>
      <c r="BK813" s="25"/>
      <c r="BL813" s="25"/>
      <c r="BM813" s="25"/>
      <c r="BN813" s="25"/>
      <c r="BO813" s="25"/>
      <c r="BP813" s="25"/>
      <c r="BQ813" s="25"/>
      <c r="BR813" s="25"/>
      <c r="BS813" s="25"/>
      <c r="BT813" s="25"/>
      <c r="BU813" s="25"/>
      <c r="BV813" s="25"/>
      <c r="BW813" s="25"/>
      <c r="BX813" s="25"/>
      <c r="BY813" s="25"/>
      <c r="BZ813" s="25"/>
      <c r="CA813" s="25"/>
      <c r="CB813" s="25"/>
      <c r="CC813" s="25"/>
      <c r="CD813" s="25"/>
      <c r="CE813" s="25"/>
      <c r="CF813" s="25"/>
      <c r="CG813" s="25"/>
      <c r="CH813" s="25"/>
      <c r="CI813" s="25"/>
      <c r="CJ813" s="25"/>
      <c r="CK813" s="25"/>
      <c r="CL813" s="25"/>
      <c r="CM813" s="25"/>
      <c r="CN813" s="25"/>
      <c r="CO813" s="25"/>
      <c r="CP813" s="25"/>
      <c r="CQ813" s="25"/>
      <c r="CR813" s="25"/>
      <c r="CS813" s="25"/>
      <c r="CT813" s="25"/>
      <c r="CU813" s="25"/>
      <c r="CV813" s="25"/>
      <c r="CW813" s="25"/>
      <c r="CX813" s="25"/>
      <c r="CY813" s="25"/>
      <c r="EW813" s="25"/>
      <c r="EX813" s="25"/>
      <c r="EY813" s="25"/>
      <c r="EZ813" s="25"/>
      <c r="FA813" s="25"/>
      <c r="FB813" s="25"/>
      <c r="FC813" s="25"/>
      <c r="FD813" s="25"/>
      <c r="FE813" s="25"/>
      <c r="FF813" s="25"/>
      <c r="FG813" s="25"/>
      <c r="FH813" s="25"/>
      <c r="FI813" s="25"/>
      <c r="FJ813" s="25"/>
      <c r="FK813" s="25"/>
      <c r="FL813" s="25"/>
      <c r="FM813" s="25"/>
      <c r="FN813" s="25"/>
      <c r="FO813" s="25"/>
      <c r="FP813" s="25"/>
      <c r="FQ813" s="25"/>
      <c r="FR813" s="25"/>
      <c r="FS813" s="25"/>
      <c r="FT813" s="25"/>
      <c r="FU813" s="25"/>
      <c r="FV813" s="25"/>
      <c r="FW813" s="25"/>
      <c r="FX813" s="25"/>
      <c r="FY813" s="25"/>
      <c r="FZ813" s="25"/>
      <c r="GA813" s="25"/>
      <c r="GB813" s="25"/>
      <c r="GC813" s="25"/>
      <c r="GD813" s="25"/>
      <c r="GE813" s="25"/>
      <c r="GF813" s="25"/>
      <c r="GG813" s="25"/>
      <c r="GH813" s="25"/>
      <c r="GI813" s="25"/>
      <c r="GJ813" s="25"/>
      <c r="GK813" s="25"/>
      <c r="GL813" s="25"/>
      <c r="GM813" s="25"/>
      <c r="GN813" s="25"/>
      <c r="GO813" s="25"/>
      <c r="GP813" s="25"/>
      <c r="GQ813" s="25"/>
      <c r="GR813" s="25"/>
      <c r="GS813" s="25"/>
    </row>
    <row r="814">
      <c r="BD814" s="25"/>
      <c r="BE814" s="25"/>
      <c r="BF814" s="25"/>
      <c r="BG814" s="25"/>
      <c r="BH814" s="25"/>
      <c r="BI814" s="25"/>
      <c r="BJ814" s="25"/>
      <c r="BK814" s="25"/>
      <c r="BL814" s="25"/>
      <c r="BM814" s="25"/>
      <c r="BN814" s="25"/>
      <c r="BO814" s="25"/>
      <c r="BP814" s="25"/>
      <c r="BQ814" s="25"/>
      <c r="BR814" s="25"/>
      <c r="BS814" s="25"/>
      <c r="BT814" s="25"/>
      <c r="BU814" s="25"/>
      <c r="BV814" s="25"/>
      <c r="BW814" s="25"/>
      <c r="BX814" s="25"/>
      <c r="BY814" s="25"/>
      <c r="BZ814" s="25"/>
      <c r="CA814" s="25"/>
      <c r="CB814" s="25"/>
      <c r="CC814" s="25"/>
      <c r="CD814" s="25"/>
      <c r="CE814" s="25"/>
      <c r="CF814" s="25"/>
      <c r="CG814" s="25"/>
      <c r="CH814" s="25"/>
      <c r="CI814" s="25"/>
      <c r="CJ814" s="25"/>
      <c r="CK814" s="25"/>
      <c r="CL814" s="25"/>
      <c r="CM814" s="25"/>
      <c r="CN814" s="25"/>
      <c r="CO814" s="25"/>
      <c r="CP814" s="25"/>
      <c r="CQ814" s="25"/>
      <c r="CR814" s="25"/>
      <c r="CS814" s="25"/>
      <c r="CT814" s="25"/>
      <c r="CU814" s="25"/>
      <c r="CV814" s="25"/>
      <c r="CW814" s="25"/>
      <c r="CX814" s="25"/>
      <c r="CY814" s="25"/>
      <c r="EW814" s="25"/>
      <c r="EX814" s="25"/>
      <c r="EY814" s="25"/>
      <c r="EZ814" s="25"/>
      <c r="FA814" s="25"/>
      <c r="FB814" s="25"/>
      <c r="FC814" s="25"/>
      <c r="FD814" s="25"/>
      <c r="FE814" s="25"/>
      <c r="FF814" s="25"/>
      <c r="FG814" s="25"/>
      <c r="FH814" s="25"/>
      <c r="FI814" s="25"/>
      <c r="FJ814" s="25"/>
      <c r="FK814" s="25"/>
      <c r="FL814" s="25"/>
      <c r="FM814" s="25"/>
      <c r="FN814" s="25"/>
      <c r="FO814" s="25"/>
      <c r="FP814" s="25"/>
      <c r="FQ814" s="25"/>
      <c r="FR814" s="25"/>
      <c r="FS814" s="25"/>
      <c r="FT814" s="25"/>
      <c r="FU814" s="25"/>
      <c r="FV814" s="25"/>
      <c r="FW814" s="25"/>
      <c r="FX814" s="25"/>
      <c r="FY814" s="25"/>
      <c r="FZ814" s="25"/>
      <c r="GA814" s="25"/>
      <c r="GB814" s="25"/>
      <c r="GC814" s="25"/>
      <c r="GD814" s="25"/>
      <c r="GE814" s="25"/>
      <c r="GF814" s="25"/>
      <c r="GG814" s="25"/>
      <c r="GH814" s="25"/>
      <c r="GI814" s="25"/>
      <c r="GJ814" s="25"/>
      <c r="GK814" s="25"/>
      <c r="GL814" s="25"/>
      <c r="GM814" s="25"/>
      <c r="GN814" s="25"/>
      <c r="GO814" s="25"/>
      <c r="GP814" s="25"/>
      <c r="GQ814" s="25"/>
      <c r="GR814" s="25"/>
      <c r="GS814" s="25"/>
    </row>
    <row r="815">
      <c r="BD815" s="25"/>
      <c r="BE815" s="25"/>
      <c r="BF815" s="25"/>
      <c r="BG815" s="25"/>
      <c r="BH815" s="25"/>
      <c r="BI815" s="25"/>
      <c r="BJ815" s="25"/>
      <c r="BK815" s="25"/>
      <c r="BL815" s="25"/>
      <c r="BM815" s="25"/>
      <c r="BN815" s="25"/>
      <c r="BO815" s="25"/>
      <c r="BP815" s="25"/>
      <c r="BQ815" s="25"/>
      <c r="BR815" s="25"/>
      <c r="BS815" s="25"/>
      <c r="BT815" s="25"/>
      <c r="BU815" s="25"/>
      <c r="BV815" s="25"/>
      <c r="BW815" s="25"/>
      <c r="BX815" s="25"/>
      <c r="BY815" s="25"/>
      <c r="BZ815" s="25"/>
      <c r="CA815" s="25"/>
      <c r="CB815" s="25"/>
      <c r="CC815" s="25"/>
      <c r="CD815" s="25"/>
      <c r="CE815" s="25"/>
      <c r="CF815" s="25"/>
      <c r="CG815" s="25"/>
      <c r="CH815" s="25"/>
      <c r="CI815" s="25"/>
      <c r="CJ815" s="25"/>
      <c r="CK815" s="25"/>
      <c r="CL815" s="25"/>
      <c r="CM815" s="25"/>
      <c r="CN815" s="25"/>
      <c r="CO815" s="25"/>
      <c r="CP815" s="25"/>
      <c r="CQ815" s="25"/>
      <c r="CR815" s="25"/>
      <c r="CS815" s="25"/>
      <c r="CT815" s="25"/>
      <c r="CU815" s="25"/>
      <c r="CV815" s="25"/>
      <c r="CW815" s="25"/>
      <c r="CX815" s="25"/>
      <c r="CY815" s="25"/>
      <c r="EW815" s="25"/>
      <c r="EX815" s="25"/>
      <c r="EY815" s="25"/>
      <c r="EZ815" s="25"/>
      <c r="FA815" s="25"/>
      <c r="FB815" s="25"/>
      <c r="FC815" s="25"/>
      <c r="FD815" s="25"/>
      <c r="FE815" s="25"/>
      <c r="FF815" s="25"/>
      <c r="FG815" s="25"/>
      <c r="FH815" s="25"/>
      <c r="FI815" s="25"/>
      <c r="FJ815" s="25"/>
      <c r="FK815" s="25"/>
      <c r="FL815" s="25"/>
      <c r="FM815" s="25"/>
      <c r="FN815" s="25"/>
      <c r="FO815" s="25"/>
      <c r="FP815" s="25"/>
      <c r="FQ815" s="25"/>
      <c r="FR815" s="25"/>
      <c r="FS815" s="25"/>
      <c r="FT815" s="25"/>
      <c r="FU815" s="25"/>
      <c r="FV815" s="25"/>
      <c r="FW815" s="25"/>
      <c r="FX815" s="25"/>
      <c r="FY815" s="25"/>
      <c r="FZ815" s="25"/>
      <c r="GA815" s="25"/>
      <c r="GB815" s="25"/>
      <c r="GC815" s="25"/>
      <c r="GD815" s="25"/>
      <c r="GE815" s="25"/>
      <c r="GF815" s="25"/>
      <c r="GG815" s="25"/>
      <c r="GH815" s="25"/>
      <c r="GI815" s="25"/>
      <c r="GJ815" s="25"/>
      <c r="GK815" s="25"/>
      <c r="GL815" s="25"/>
      <c r="GM815" s="25"/>
      <c r="GN815" s="25"/>
      <c r="GO815" s="25"/>
      <c r="GP815" s="25"/>
      <c r="GQ815" s="25"/>
      <c r="GR815" s="25"/>
      <c r="GS815" s="25"/>
    </row>
    <row r="816">
      <c r="BD816" s="25"/>
      <c r="BE816" s="25"/>
      <c r="BF816" s="25"/>
      <c r="BG816" s="25"/>
      <c r="BH816" s="25"/>
      <c r="BI816" s="25"/>
      <c r="BJ816" s="25"/>
      <c r="BK816" s="25"/>
      <c r="BL816" s="25"/>
      <c r="BM816" s="25"/>
      <c r="BN816" s="25"/>
      <c r="BO816" s="25"/>
      <c r="BP816" s="25"/>
      <c r="BQ816" s="25"/>
      <c r="BR816" s="25"/>
      <c r="BS816" s="25"/>
      <c r="BT816" s="25"/>
      <c r="BU816" s="25"/>
      <c r="BV816" s="25"/>
      <c r="BW816" s="25"/>
      <c r="BX816" s="25"/>
      <c r="BY816" s="25"/>
      <c r="BZ816" s="25"/>
      <c r="CA816" s="25"/>
      <c r="CB816" s="25"/>
      <c r="CC816" s="25"/>
      <c r="CD816" s="25"/>
      <c r="CE816" s="25"/>
      <c r="CF816" s="25"/>
      <c r="CG816" s="25"/>
      <c r="CH816" s="25"/>
      <c r="CI816" s="25"/>
      <c r="CJ816" s="25"/>
      <c r="CK816" s="25"/>
      <c r="CL816" s="25"/>
      <c r="CM816" s="25"/>
      <c r="CN816" s="25"/>
      <c r="CO816" s="25"/>
      <c r="CP816" s="25"/>
      <c r="CQ816" s="25"/>
      <c r="CR816" s="25"/>
      <c r="CS816" s="25"/>
      <c r="CT816" s="25"/>
      <c r="CU816" s="25"/>
      <c r="CV816" s="25"/>
      <c r="CW816" s="25"/>
      <c r="CX816" s="25"/>
      <c r="CY816" s="25"/>
      <c r="EW816" s="25"/>
      <c r="EX816" s="25"/>
      <c r="EY816" s="25"/>
      <c r="EZ816" s="25"/>
      <c r="FA816" s="25"/>
      <c r="FB816" s="25"/>
      <c r="FC816" s="25"/>
      <c r="FD816" s="25"/>
      <c r="FE816" s="25"/>
      <c r="FF816" s="25"/>
      <c r="FG816" s="25"/>
      <c r="FH816" s="25"/>
      <c r="FI816" s="25"/>
      <c r="FJ816" s="25"/>
      <c r="FK816" s="25"/>
      <c r="FL816" s="25"/>
      <c r="FM816" s="25"/>
      <c r="FN816" s="25"/>
      <c r="FO816" s="25"/>
      <c r="FP816" s="25"/>
      <c r="FQ816" s="25"/>
      <c r="FR816" s="25"/>
      <c r="FS816" s="25"/>
      <c r="FT816" s="25"/>
      <c r="FU816" s="25"/>
      <c r="FV816" s="25"/>
      <c r="FW816" s="25"/>
      <c r="FX816" s="25"/>
      <c r="FY816" s="25"/>
      <c r="FZ816" s="25"/>
      <c r="GA816" s="25"/>
      <c r="GB816" s="25"/>
      <c r="GC816" s="25"/>
      <c r="GD816" s="25"/>
      <c r="GE816" s="25"/>
      <c r="GF816" s="25"/>
      <c r="GG816" s="25"/>
      <c r="GH816" s="25"/>
      <c r="GI816" s="25"/>
      <c r="GJ816" s="25"/>
      <c r="GK816" s="25"/>
      <c r="GL816" s="25"/>
      <c r="GM816" s="25"/>
      <c r="GN816" s="25"/>
      <c r="GO816" s="25"/>
      <c r="GP816" s="25"/>
      <c r="GQ816" s="25"/>
      <c r="GR816" s="25"/>
      <c r="GS816" s="25"/>
    </row>
    <row r="817">
      <c r="BD817" s="25"/>
      <c r="BE817" s="25"/>
      <c r="BF817" s="25"/>
      <c r="BG817" s="25"/>
      <c r="BH817" s="25"/>
      <c r="BI817" s="25"/>
      <c r="BJ817" s="25"/>
      <c r="BK817" s="25"/>
      <c r="BL817" s="25"/>
      <c r="BM817" s="25"/>
      <c r="BN817" s="25"/>
      <c r="BO817" s="25"/>
      <c r="BP817" s="25"/>
      <c r="BQ817" s="25"/>
      <c r="BR817" s="25"/>
      <c r="BS817" s="25"/>
      <c r="BT817" s="25"/>
      <c r="BU817" s="25"/>
      <c r="BV817" s="25"/>
      <c r="BW817" s="25"/>
      <c r="BX817" s="25"/>
      <c r="BY817" s="25"/>
      <c r="BZ817" s="25"/>
      <c r="CA817" s="25"/>
      <c r="CB817" s="25"/>
      <c r="CC817" s="25"/>
      <c r="CD817" s="25"/>
      <c r="CE817" s="25"/>
      <c r="CF817" s="25"/>
      <c r="CG817" s="25"/>
      <c r="CH817" s="25"/>
      <c r="CI817" s="25"/>
      <c r="CJ817" s="25"/>
      <c r="CK817" s="25"/>
      <c r="CL817" s="25"/>
      <c r="CM817" s="25"/>
      <c r="CN817" s="25"/>
      <c r="CO817" s="25"/>
      <c r="CP817" s="25"/>
      <c r="CQ817" s="25"/>
      <c r="CR817" s="25"/>
      <c r="CS817" s="25"/>
      <c r="CT817" s="25"/>
      <c r="CU817" s="25"/>
      <c r="CV817" s="25"/>
      <c r="CW817" s="25"/>
      <c r="CX817" s="25"/>
      <c r="CY817" s="25"/>
      <c r="EW817" s="25"/>
      <c r="EX817" s="25"/>
      <c r="EY817" s="25"/>
      <c r="EZ817" s="25"/>
      <c r="FA817" s="25"/>
      <c r="FB817" s="25"/>
      <c r="FC817" s="25"/>
      <c r="FD817" s="25"/>
      <c r="FE817" s="25"/>
      <c r="FF817" s="25"/>
      <c r="FG817" s="25"/>
      <c r="FH817" s="25"/>
      <c r="FI817" s="25"/>
      <c r="FJ817" s="25"/>
      <c r="FK817" s="25"/>
      <c r="FL817" s="25"/>
      <c r="FM817" s="25"/>
      <c r="FN817" s="25"/>
      <c r="FO817" s="25"/>
      <c r="FP817" s="25"/>
      <c r="FQ817" s="25"/>
      <c r="FR817" s="25"/>
      <c r="FS817" s="25"/>
      <c r="FT817" s="25"/>
      <c r="FU817" s="25"/>
      <c r="FV817" s="25"/>
      <c r="FW817" s="25"/>
      <c r="FX817" s="25"/>
      <c r="FY817" s="25"/>
      <c r="FZ817" s="25"/>
      <c r="GA817" s="25"/>
      <c r="GB817" s="25"/>
      <c r="GC817" s="25"/>
      <c r="GD817" s="25"/>
      <c r="GE817" s="25"/>
      <c r="GF817" s="25"/>
      <c r="GG817" s="25"/>
      <c r="GH817" s="25"/>
      <c r="GI817" s="25"/>
      <c r="GJ817" s="25"/>
      <c r="GK817" s="25"/>
      <c r="GL817" s="25"/>
      <c r="GM817" s="25"/>
      <c r="GN817" s="25"/>
      <c r="GO817" s="25"/>
      <c r="GP817" s="25"/>
      <c r="GQ817" s="25"/>
      <c r="GR817" s="25"/>
      <c r="GS817" s="25"/>
    </row>
    <row r="818">
      <c r="BD818" s="25"/>
      <c r="BE818" s="25"/>
      <c r="BF818" s="25"/>
      <c r="BG818" s="25"/>
      <c r="BH818" s="25"/>
      <c r="BI818" s="25"/>
      <c r="BJ818" s="25"/>
      <c r="BK818" s="25"/>
      <c r="BL818" s="25"/>
      <c r="BM818" s="25"/>
      <c r="BN818" s="25"/>
      <c r="BO818" s="25"/>
      <c r="BP818" s="25"/>
      <c r="BQ818" s="25"/>
      <c r="BR818" s="25"/>
      <c r="BS818" s="25"/>
      <c r="BT818" s="25"/>
      <c r="BU818" s="25"/>
      <c r="BV818" s="25"/>
      <c r="BW818" s="25"/>
      <c r="BX818" s="25"/>
      <c r="BY818" s="25"/>
      <c r="BZ818" s="25"/>
      <c r="CA818" s="25"/>
      <c r="CB818" s="25"/>
      <c r="CC818" s="25"/>
      <c r="CD818" s="25"/>
      <c r="CE818" s="25"/>
      <c r="CF818" s="25"/>
      <c r="CG818" s="25"/>
      <c r="CH818" s="25"/>
      <c r="CI818" s="25"/>
      <c r="CJ818" s="25"/>
      <c r="CK818" s="25"/>
      <c r="CL818" s="25"/>
      <c r="CM818" s="25"/>
      <c r="CN818" s="25"/>
      <c r="CO818" s="25"/>
      <c r="CP818" s="25"/>
      <c r="CQ818" s="25"/>
      <c r="CR818" s="25"/>
      <c r="CS818" s="25"/>
      <c r="CT818" s="25"/>
      <c r="CU818" s="25"/>
      <c r="CV818" s="25"/>
      <c r="CW818" s="25"/>
      <c r="CX818" s="25"/>
      <c r="CY818" s="25"/>
      <c r="EW818" s="25"/>
      <c r="EX818" s="25"/>
      <c r="EY818" s="25"/>
      <c r="EZ818" s="25"/>
      <c r="FA818" s="25"/>
      <c r="FB818" s="25"/>
      <c r="FC818" s="25"/>
      <c r="FD818" s="25"/>
      <c r="FE818" s="25"/>
      <c r="FF818" s="25"/>
      <c r="FG818" s="25"/>
      <c r="FH818" s="25"/>
      <c r="FI818" s="25"/>
      <c r="FJ818" s="25"/>
      <c r="FK818" s="25"/>
      <c r="FL818" s="25"/>
      <c r="FM818" s="25"/>
      <c r="FN818" s="25"/>
      <c r="FO818" s="25"/>
      <c r="FP818" s="25"/>
      <c r="FQ818" s="25"/>
      <c r="FR818" s="25"/>
      <c r="FS818" s="25"/>
      <c r="FT818" s="25"/>
      <c r="FU818" s="25"/>
      <c r="FV818" s="25"/>
      <c r="FW818" s="25"/>
      <c r="FX818" s="25"/>
      <c r="FY818" s="25"/>
      <c r="FZ818" s="25"/>
      <c r="GA818" s="25"/>
      <c r="GB818" s="25"/>
      <c r="GC818" s="25"/>
      <c r="GD818" s="25"/>
      <c r="GE818" s="25"/>
      <c r="GF818" s="25"/>
      <c r="GG818" s="25"/>
      <c r="GH818" s="25"/>
      <c r="GI818" s="25"/>
      <c r="GJ818" s="25"/>
      <c r="GK818" s="25"/>
      <c r="GL818" s="25"/>
      <c r="GM818" s="25"/>
      <c r="GN818" s="25"/>
      <c r="GO818" s="25"/>
      <c r="GP818" s="25"/>
      <c r="GQ818" s="25"/>
      <c r="GR818" s="25"/>
      <c r="GS818" s="25"/>
    </row>
    <row r="819">
      <c r="BD819" s="25"/>
      <c r="BE819" s="25"/>
      <c r="BF819" s="25"/>
      <c r="BG819" s="25"/>
      <c r="BH819" s="25"/>
      <c r="BI819" s="25"/>
      <c r="BJ819" s="25"/>
      <c r="BK819" s="25"/>
      <c r="BL819" s="25"/>
      <c r="BM819" s="25"/>
      <c r="BN819" s="25"/>
      <c r="BO819" s="25"/>
      <c r="BP819" s="25"/>
      <c r="BQ819" s="25"/>
      <c r="BR819" s="25"/>
      <c r="BS819" s="25"/>
      <c r="BT819" s="25"/>
      <c r="BU819" s="25"/>
      <c r="BV819" s="25"/>
      <c r="BW819" s="25"/>
      <c r="BX819" s="25"/>
      <c r="BY819" s="25"/>
      <c r="BZ819" s="25"/>
      <c r="CA819" s="25"/>
      <c r="CB819" s="25"/>
      <c r="CC819" s="25"/>
      <c r="CD819" s="25"/>
      <c r="CE819" s="25"/>
      <c r="CF819" s="25"/>
      <c r="CG819" s="25"/>
      <c r="CH819" s="25"/>
      <c r="CI819" s="25"/>
      <c r="CJ819" s="25"/>
      <c r="CK819" s="25"/>
      <c r="CL819" s="25"/>
      <c r="CM819" s="25"/>
      <c r="CN819" s="25"/>
      <c r="CO819" s="25"/>
      <c r="CP819" s="25"/>
      <c r="CQ819" s="25"/>
      <c r="CR819" s="25"/>
      <c r="CS819" s="25"/>
      <c r="CT819" s="25"/>
      <c r="CU819" s="25"/>
      <c r="CV819" s="25"/>
      <c r="CW819" s="25"/>
      <c r="CX819" s="25"/>
      <c r="CY819" s="25"/>
      <c r="EW819" s="25"/>
      <c r="EX819" s="25"/>
      <c r="EY819" s="25"/>
      <c r="EZ819" s="25"/>
      <c r="FA819" s="25"/>
      <c r="FB819" s="25"/>
      <c r="FC819" s="25"/>
      <c r="FD819" s="25"/>
      <c r="FE819" s="25"/>
      <c r="FF819" s="25"/>
      <c r="FG819" s="25"/>
      <c r="FH819" s="25"/>
      <c r="FI819" s="25"/>
      <c r="FJ819" s="25"/>
      <c r="FK819" s="25"/>
      <c r="FL819" s="25"/>
      <c r="FM819" s="25"/>
      <c r="FN819" s="25"/>
      <c r="FO819" s="25"/>
      <c r="FP819" s="25"/>
      <c r="FQ819" s="25"/>
      <c r="FR819" s="25"/>
      <c r="FS819" s="25"/>
      <c r="FT819" s="25"/>
      <c r="FU819" s="25"/>
      <c r="FV819" s="25"/>
      <c r="FW819" s="25"/>
      <c r="FX819" s="25"/>
      <c r="FY819" s="25"/>
      <c r="FZ819" s="25"/>
      <c r="GA819" s="25"/>
      <c r="GB819" s="25"/>
      <c r="GC819" s="25"/>
      <c r="GD819" s="25"/>
      <c r="GE819" s="25"/>
      <c r="GF819" s="25"/>
      <c r="GG819" s="25"/>
      <c r="GH819" s="25"/>
      <c r="GI819" s="25"/>
      <c r="GJ819" s="25"/>
      <c r="GK819" s="25"/>
      <c r="GL819" s="25"/>
      <c r="GM819" s="25"/>
      <c r="GN819" s="25"/>
      <c r="GO819" s="25"/>
      <c r="GP819" s="25"/>
      <c r="GQ819" s="25"/>
      <c r="GR819" s="25"/>
      <c r="GS819" s="25"/>
    </row>
    <row r="820">
      <c r="BD820" s="25"/>
      <c r="BE820" s="25"/>
      <c r="BF820" s="25"/>
      <c r="BG820" s="25"/>
      <c r="BH820" s="25"/>
      <c r="BI820" s="25"/>
      <c r="BJ820" s="25"/>
      <c r="BK820" s="25"/>
      <c r="BL820" s="25"/>
      <c r="BM820" s="25"/>
      <c r="BN820" s="25"/>
      <c r="BO820" s="25"/>
      <c r="BP820" s="25"/>
      <c r="BQ820" s="25"/>
      <c r="BR820" s="25"/>
      <c r="BS820" s="25"/>
      <c r="BT820" s="25"/>
      <c r="BU820" s="25"/>
      <c r="BV820" s="25"/>
      <c r="BW820" s="25"/>
      <c r="BX820" s="25"/>
      <c r="BY820" s="25"/>
      <c r="BZ820" s="25"/>
      <c r="CA820" s="25"/>
      <c r="CB820" s="25"/>
      <c r="CC820" s="25"/>
      <c r="CD820" s="25"/>
      <c r="CE820" s="25"/>
      <c r="CF820" s="25"/>
      <c r="CG820" s="25"/>
      <c r="CH820" s="25"/>
      <c r="CI820" s="25"/>
      <c r="CJ820" s="25"/>
      <c r="CK820" s="25"/>
      <c r="CL820" s="25"/>
      <c r="CM820" s="25"/>
      <c r="CN820" s="25"/>
      <c r="CO820" s="25"/>
      <c r="CP820" s="25"/>
      <c r="CQ820" s="25"/>
      <c r="CR820" s="25"/>
      <c r="CS820" s="25"/>
      <c r="CT820" s="25"/>
      <c r="CU820" s="25"/>
      <c r="CV820" s="25"/>
      <c r="CW820" s="25"/>
      <c r="CX820" s="25"/>
      <c r="CY820" s="25"/>
      <c r="EW820" s="25"/>
      <c r="EX820" s="25"/>
      <c r="EY820" s="25"/>
      <c r="EZ820" s="25"/>
      <c r="FA820" s="25"/>
      <c r="FB820" s="25"/>
      <c r="FC820" s="25"/>
      <c r="FD820" s="25"/>
      <c r="FE820" s="25"/>
      <c r="FF820" s="25"/>
      <c r="FG820" s="25"/>
      <c r="FH820" s="25"/>
      <c r="FI820" s="25"/>
      <c r="FJ820" s="25"/>
      <c r="FK820" s="25"/>
      <c r="FL820" s="25"/>
      <c r="FM820" s="25"/>
      <c r="FN820" s="25"/>
      <c r="FO820" s="25"/>
      <c r="FP820" s="25"/>
      <c r="FQ820" s="25"/>
      <c r="FR820" s="25"/>
      <c r="FS820" s="25"/>
      <c r="FT820" s="25"/>
      <c r="FU820" s="25"/>
      <c r="FV820" s="25"/>
      <c r="FW820" s="25"/>
      <c r="FX820" s="25"/>
      <c r="FY820" s="25"/>
      <c r="FZ820" s="25"/>
      <c r="GA820" s="25"/>
      <c r="GB820" s="25"/>
      <c r="GC820" s="25"/>
      <c r="GD820" s="25"/>
      <c r="GE820" s="25"/>
      <c r="GF820" s="25"/>
      <c r="GG820" s="25"/>
      <c r="GH820" s="25"/>
      <c r="GI820" s="25"/>
      <c r="GJ820" s="25"/>
      <c r="GK820" s="25"/>
      <c r="GL820" s="25"/>
      <c r="GM820" s="25"/>
      <c r="GN820" s="25"/>
      <c r="GO820" s="25"/>
      <c r="GP820" s="25"/>
      <c r="GQ820" s="25"/>
      <c r="GR820" s="25"/>
      <c r="GS820" s="25"/>
    </row>
    <row r="821">
      <c r="BD821" s="25"/>
      <c r="BE821" s="25"/>
      <c r="BF821" s="25"/>
      <c r="BG821" s="25"/>
      <c r="BH821" s="25"/>
      <c r="BI821" s="25"/>
      <c r="BJ821" s="25"/>
      <c r="BK821" s="25"/>
      <c r="BL821" s="25"/>
      <c r="BM821" s="25"/>
      <c r="BN821" s="25"/>
      <c r="BO821" s="25"/>
      <c r="BP821" s="25"/>
      <c r="BQ821" s="25"/>
      <c r="BR821" s="25"/>
      <c r="BS821" s="25"/>
      <c r="BT821" s="25"/>
      <c r="BU821" s="25"/>
      <c r="BV821" s="25"/>
      <c r="BW821" s="25"/>
      <c r="BX821" s="25"/>
      <c r="BY821" s="25"/>
      <c r="BZ821" s="25"/>
      <c r="CA821" s="25"/>
      <c r="CB821" s="25"/>
      <c r="CC821" s="25"/>
      <c r="CD821" s="25"/>
      <c r="CE821" s="25"/>
      <c r="CF821" s="25"/>
      <c r="CG821" s="25"/>
      <c r="CH821" s="25"/>
      <c r="CI821" s="25"/>
      <c r="CJ821" s="25"/>
      <c r="CK821" s="25"/>
      <c r="CL821" s="25"/>
      <c r="CM821" s="25"/>
      <c r="CN821" s="25"/>
      <c r="CO821" s="25"/>
      <c r="CP821" s="25"/>
      <c r="CQ821" s="25"/>
      <c r="CR821" s="25"/>
      <c r="CS821" s="25"/>
      <c r="CT821" s="25"/>
      <c r="CU821" s="25"/>
      <c r="CV821" s="25"/>
      <c r="CW821" s="25"/>
      <c r="CX821" s="25"/>
      <c r="CY821" s="25"/>
      <c r="EW821" s="25"/>
      <c r="EX821" s="25"/>
      <c r="EY821" s="25"/>
      <c r="EZ821" s="25"/>
      <c r="FA821" s="25"/>
      <c r="FB821" s="25"/>
      <c r="FC821" s="25"/>
      <c r="FD821" s="25"/>
      <c r="FE821" s="25"/>
      <c r="FF821" s="25"/>
      <c r="FG821" s="25"/>
      <c r="FH821" s="25"/>
      <c r="FI821" s="25"/>
      <c r="FJ821" s="25"/>
      <c r="FK821" s="25"/>
      <c r="FL821" s="25"/>
      <c r="FM821" s="25"/>
      <c r="FN821" s="25"/>
      <c r="FO821" s="25"/>
      <c r="FP821" s="25"/>
      <c r="FQ821" s="25"/>
      <c r="FR821" s="25"/>
      <c r="FS821" s="25"/>
      <c r="FT821" s="25"/>
      <c r="FU821" s="25"/>
      <c r="FV821" s="25"/>
      <c r="FW821" s="25"/>
      <c r="FX821" s="25"/>
      <c r="FY821" s="25"/>
      <c r="FZ821" s="25"/>
      <c r="GA821" s="25"/>
      <c r="GB821" s="25"/>
      <c r="GC821" s="25"/>
      <c r="GD821" s="25"/>
      <c r="GE821" s="25"/>
      <c r="GF821" s="25"/>
      <c r="GG821" s="25"/>
      <c r="GH821" s="25"/>
      <c r="GI821" s="25"/>
      <c r="GJ821" s="25"/>
      <c r="GK821" s="25"/>
      <c r="GL821" s="25"/>
      <c r="GM821" s="25"/>
      <c r="GN821" s="25"/>
      <c r="GO821" s="25"/>
      <c r="GP821" s="25"/>
      <c r="GQ821" s="25"/>
      <c r="GR821" s="25"/>
      <c r="GS821" s="25"/>
    </row>
    <row r="822">
      <c r="BD822" s="25"/>
      <c r="BE822" s="25"/>
      <c r="BF822" s="25"/>
      <c r="BG822" s="25"/>
      <c r="BH822" s="25"/>
      <c r="BI822" s="25"/>
      <c r="BJ822" s="25"/>
      <c r="BK822" s="25"/>
      <c r="BL822" s="25"/>
      <c r="BM822" s="25"/>
      <c r="BN822" s="25"/>
      <c r="BO822" s="25"/>
      <c r="BP822" s="25"/>
      <c r="BQ822" s="25"/>
      <c r="BR822" s="25"/>
      <c r="BS822" s="25"/>
      <c r="BT822" s="25"/>
      <c r="BU822" s="25"/>
      <c r="BV822" s="25"/>
      <c r="BW822" s="25"/>
      <c r="BX822" s="25"/>
      <c r="BY822" s="25"/>
      <c r="BZ822" s="25"/>
      <c r="CA822" s="25"/>
      <c r="CB822" s="25"/>
      <c r="CC822" s="25"/>
      <c r="CD822" s="25"/>
      <c r="CE822" s="25"/>
      <c r="CF822" s="25"/>
      <c r="CG822" s="25"/>
      <c r="CH822" s="25"/>
      <c r="CI822" s="25"/>
      <c r="CJ822" s="25"/>
      <c r="CK822" s="25"/>
      <c r="CL822" s="25"/>
      <c r="CM822" s="25"/>
      <c r="CN822" s="25"/>
      <c r="CO822" s="25"/>
      <c r="CP822" s="25"/>
      <c r="CQ822" s="25"/>
      <c r="CR822" s="25"/>
      <c r="CS822" s="25"/>
      <c r="CT822" s="25"/>
      <c r="CU822" s="25"/>
      <c r="CV822" s="25"/>
      <c r="CW822" s="25"/>
      <c r="CX822" s="25"/>
      <c r="CY822" s="25"/>
      <c r="EW822" s="25"/>
      <c r="EX822" s="25"/>
      <c r="EY822" s="25"/>
      <c r="EZ822" s="25"/>
      <c r="FA822" s="25"/>
      <c r="FB822" s="25"/>
      <c r="FC822" s="25"/>
      <c r="FD822" s="25"/>
      <c r="FE822" s="25"/>
      <c r="FF822" s="25"/>
      <c r="FG822" s="25"/>
      <c r="FH822" s="25"/>
      <c r="FI822" s="25"/>
      <c r="FJ822" s="25"/>
      <c r="FK822" s="25"/>
      <c r="FL822" s="25"/>
      <c r="FM822" s="25"/>
      <c r="FN822" s="25"/>
      <c r="FO822" s="25"/>
      <c r="FP822" s="25"/>
      <c r="FQ822" s="25"/>
      <c r="FR822" s="25"/>
      <c r="FS822" s="25"/>
      <c r="FT822" s="25"/>
      <c r="FU822" s="25"/>
      <c r="FV822" s="25"/>
      <c r="FW822" s="25"/>
      <c r="FX822" s="25"/>
      <c r="FY822" s="25"/>
      <c r="FZ822" s="25"/>
      <c r="GA822" s="25"/>
      <c r="GB822" s="25"/>
      <c r="GC822" s="25"/>
      <c r="GD822" s="25"/>
      <c r="GE822" s="25"/>
      <c r="GF822" s="25"/>
      <c r="GG822" s="25"/>
      <c r="GH822" s="25"/>
      <c r="GI822" s="25"/>
      <c r="GJ822" s="25"/>
      <c r="GK822" s="25"/>
      <c r="GL822" s="25"/>
      <c r="GM822" s="25"/>
      <c r="GN822" s="25"/>
      <c r="GO822" s="25"/>
      <c r="GP822" s="25"/>
      <c r="GQ822" s="25"/>
      <c r="GR822" s="25"/>
      <c r="GS822" s="25"/>
    </row>
    <row r="823">
      <c r="BD823" s="25"/>
      <c r="BE823" s="25"/>
      <c r="BF823" s="25"/>
      <c r="BG823" s="25"/>
      <c r="BH823" s="25"/>
      <c r="BI823" s="25"/>
      <c r="BJ823" s="25"/>
      <c r="BK823" s="25"/>
      <c r="BL823" s="25"/>
      <c r="BM823" s="25"/>
      <c r="BN823" s="25"/>
      <c r="BO823" s="25"/>
      <c r="BP823" s="25"/>
      <c r="BQ823" s="25"/>
      <c r="BR823" s="25"/>
      <c r="BS823" s="25"/>
      <c r="BT823" s="25"/>
      <c r="BU823" s="25"/>
      <c r="BV823" s="25"/>
      <c r="BW823" s="25"/>
      <c r="BX823" s="25"/>
      <c r="BY823" s="25"/>
      <c r="BZ823" s="25"/>
      <c r="CA823" s="25"/>
      <c r="CB823" s="25"/>
      <c r="CC823" s="25"/>
      <c r="CD823" s="25"/>
      <c r="CE823" s="25"/>
      <c r="CF823" s="25"/>
      <c r="CG823" s="25"/>
      <c r="CH823" s="25"/>
      <c r="CI823" s="25"/>
      <c r="CJ823" s="25"/>
      <c r="CK823" s="25"/>
      <c r="CL823" s="25"/>
      <c r="CM823" s="25"/>
      <c r="CN823" s="25"/>
      <c r="CO823" s="25"/>
      <c r="CP823" s="25"/>
      <c r="CQ823" s="25"/>
      <c r="CR823" s="25"/>
      <c r="CS823" s="25"/>
      <c r="CT823" s="25"/>
      <c r="CU823" s="25"/>
      <c r="CV823" s="25"/>
      <c r="CW823" s="25"/>
      <c r="CX823" s="25"/>
      <c r="CY823" s="25"/>
      <c r="EW823" s="25"/>
      <c r="EX823" s="25"/>
      <c r="EY823" s="25"/>
      <c r="EZ823" s="25"/>
      <c r="FA823" s="25"/>
      <c r="FB823" s="25"/>
      <c r="FC823" s="25"/>
      <c r="FD823" s="25"/>
      <c r="FE823" s="25"/>
      <c r="FF823" s="25"/>
      <c r="FG823" s="25"/>
      <c r="FH823" s="25"/>
      <c r="FI823" s="25"/>
      <c r="FJ823" s="25"/>
      <c r="FK823" s="25"/>
      <c r="FL823" s="25"/>
      <c r="FM823" s="25"/>
      <c r="FN823" s="25"/>
      <c r="FO823" s="25"/>
      <c r="FP823" s="25"/>
      <c r="FQ823" s="25"/>
      <c r="FR823" s="25"/>
      <c r="FS823" s="25"/>
      <c r="FT823" s="25"/>
      <c r="FU823" s="25"/>
      <c r="FV823" s="25"/>
      <c r="FW823" s="25"/>
      <c r="FX823" s="25"/>
      <c r="FY823" s="25"/>
      <c r="FZ823" s="25"/>
      <c r="GA823" s="25"/>
      <c r="GB823" s="25"/>
      <c r="GC823" s="25"/>
      <c r="GD823" s="25"/>
      <c r="GE823" s="25"/>
      <c r="GF823" s="25"/>
      <c r="GG823" s="25"/>
      <c r="GH823" s="25"/>
      <c r="GI823" s="25"/>
      <c r="GJ823" s="25"/>
      <c r="GK823" s="25"/>
      <c r="GL823" s="25"/>
      <c r="GM823" s="25"/>
      <c r="GN823" s="25"/>
      <c r="GO823" s="25"/>
      <c r="GP823" s="25"/>
      <c r="GQ823" s="25"/>
      <c r="GR823" s="25"/>
      <c r="GS823" s="25"/>
    </row>
    <row r="824">
      <c r="BD824" s="25"/>
      <c r="BE824" s="25"/>
      <c r="BF824" s="25"/>
      <c r="BG824" s="25"/>
      <c r="BH824" s="25"/>
      <c r="BI824" s="25"/>
      <c r="BJ824" s="25"/>
      <c r="BK824" s="25"/>
      <c r="BL824" s="25"/>
      <c r="BM824" s="25"/>
      <c r="BN824" s="25"/>
      <c r="BO824" s="25"/>
      <c r="BP824" s="25"/>
      <c r="BQ824" s="25"/>
      <c r="BR824" s="25"/>
      <c r="BS824" s="25"/>
      <c r="BT824" s="25"/>
      <c r="BU824" s="25"/>
      <c r="BV824" s="25"/>
      <c r="BW824" s="25"/>
      <c r="BX824" s="25"/>
      <c r="BY824" s="25"/>
      <c r="BZ824" s="25"/>
      <c r="CA824" s="25"/>
      <c r="CB824" s="25"/>
      <c r="CC824" s="25"/>
      <c r="CD824" s="25"/>
      <c r="CE824" s="25"/>
      <c r="CF824" s="25"/>
      <c r="CG824" s="25"/>
      <c r="CH824" s="25"/>
      <c r="CI824" s="25"/>
      <c r="CJ824" s="25"/>
      <c r="CK824" s="25"/>
      <c r="CL824" s="25"/>
      <c r="CM824" s="25"/>
      <c r="CN824" s="25"/>
      <c r="CO824" s="25"/>
      <c r="CP824" s="25"/>
      <c r="CQ824" s="25"/>
      <c r="CR824" s="25"/>
      <c r="CS824" s="25"/>
      <c r="CT824" s="25"/>
      <c r="CU824" s="25"/>
      <c r="CV824" s="25"/>
      <c r="CW824" s="25"/>
      <c r="CX824" s="25"/>
      <c r="CY824" s="25"/>
      <c r="EW824" s="25"/>
      <c r="EX824" s="25"/>
      <c r="EY824" s="25"/>
      <c r="EZ824" s="25"/>
      <c r="FA824" s="25"/>
      <c r="FB824" s="25"/>
      <c r="FC824" s="25"/>
      <c r="FD824" s="25"/>
      <c r="FE824" s="25"/>
      <c r="FF824" s="25"/>
      <c r="FG824" s="25"/>
      <c r="FH824" s="25"/>
      <c r="FI824" s="25"/>
      <c r="FJ824" s="25"/>
      <c r="FK824" s="25"/>
      <c r="FL824" s="25"/>
      <c r="FM824" s="25"/>
      <c r="FN824" s="25"/>
      <c r="FO824" s="25"/>
      <c r="FP824" s="25"/>
      <c r="FQ824" s="25"/>
      <c r="FR824" s="25"/>
      <c r="FS824" s="25"/>
      <c r="FT824" s="25"/>
      <c r="FU824" s="25"/>
      <c r="FV824" s="25"/>
      <c r="FW824" s="25"/>
      <c r="FX824" s="25"/>
      <c r="FY824" s="25"/>
      <c r="FZ824" s="25"/>
      <c r="GA824" s="25"/>
      <c r="GB824" s="25"/>
      <c r="GC824" s="25"/>
      <c r="GD824" s="25"/>
      <c r="GE824" s="25"/>
      <c r="GF824" s="25"/>
      <c r="GG824" s="25"/>
      <c r="GH824" s="25"/>
      <c r="GI824" s="25"/>
      <c r="GJ824" s="25"/>
      <c r="GK824" s="25"/>
      <c r="GL824" s="25"/>
      <c r="GM824" s="25"/>
      <c r="GN824" s="25"/>
      <c r="GO824" s="25"/>
      <c r="GP824" s="25"/>
      <c r="GQ824" s="25"/>
      <c r="GR824" s="25"/>
      <c r="GS824" s="25"/>
    </row>
    <row r="825">
      <c r="BD825" s="25"/>
      <c r="BE825" s="25"/>
      <c r="BF825" s="25"/>
      <c r="BG825" s="25"/>
      <c r="BH825" s="25"/>
      <c r="BI825" s="25"/>
      <c r="BJ825" s="25"/>
      <c r="BK825" s="25"/>
      <c r="BL825" s="25"/>
      <c r="BM825" s="25"/>
      <c r="BN825" s="25"/>
      <c r="BO825" s="25"/>
      <c r="BP825" s="25"/>
      <c r="BQ825" s="25"/>
      <c r="BR825" s="25"/>
      <c r="BS825" s="25"/>
      <c r="BT825" s="25"/>
      <c r="BU825" s="25"/>
      <c r="BV825" s="25"/>
      <c r="BW825" s="25"/>
      <c r="BX825" s="25"/>
      <c r="BY825" s="25"/>
      <c r="BZ825" s="25"/>
      <c r="CA825" s="25"/>
      <c r="CB825" s="25"/>
      <c r="CC825" s="25"/>
      <c r="CD825" s="25"/>
      <c r="CE825" s="25"/>
      <c r="CF825" s="25"/>
      <c r="CG825" s="25"/>
      <c r="CH825" s="25"/>
      <c r="CI825" s="25"/>
      <c r="CJ825" s="25"/>
      <c r="CK825" s="25"/>
      <c r="CL825" s="25"/>
      <c r="CM825" s="25"/>
      <c r="CN825" s="25"/>
      <c r="CO825" s="25"/>
      <c r="CP825" s="25"/>
      <c r="CQ825" s="25"/>
      <c r="CR825" s="25"/>
      <c r="CS825" s="25"/>
      <c r="CT825" s="25"/>
      <c r="CU825" s="25"/>
      <c r="CV825" s="25"/>
      <c r="CW825" s="25"/>
      <c r="CX825" s="25"/>
      <c r="CY825" s="25"/>
      <c r="EW825" s="25"/>
      <c r="EX825" s="25"/>
      <c r="EY825" s="25"/>
      <c r="EZ825" s="25"/>
      <c r="FA825" s="25"/>
      <c r="FB825" s="25"/>
      <c r="FC825" s="25"/>
      <c r="FD825" s="25"/>
      <c r="FE825" s="25"/>
      <c r="FF825" s="25"/>
      <c r="FG825" s="25"/>
      <c r="FH825" s="25"/>
      <c r="FI825" s="25"/>
      <c r="FJ825" s="25"/>
      <c r="FK825" s="25"/>
      <c r="FL825" s="25"/>
      <c r="FM825" s="25"/>
      <c r="FN825" s="25"/>
      <c r="FO825" s="25"/>
      <c r="FP825" s="25"/>
      <c r="FQ825" s="25"/>
      <c r="FR825" s="25"/>
      <c r="FS825" s="25"/>
      <c r="FT825" s="25"/>
      <c r="FU825" s="25"/>
      <c r="FV825" s="25"/>
      <c r="FW825" s="25"/>
      <c r="FX825" s="25"/>
      <c r="FY825" s="25"/>
      <c r="FZ825" s="25"/>
      <c r="GA825" s="25"/>
      <c r="GB825" s="25"/>
      <c r="GC825" s="25"/>
      <c r="GD825" s="25"/>
      <c r="GE825" s="25"/>
      <c r="GF825" s="25"/>
      <c r="GG825" s="25"/>
      <c r="GH825" s="25"/>
      <c r="GI825" s="25"/>
      <c r="GJ825" s="25"/>
      <c r="GK825" s="25"/>
      <c r="GL825" s="25"/>
      <c r="GM825" s="25"/>
      <c r="GN825" s="25"/>
      <c r="GO825" s="25"/>
      <c r="GP825" s="25"/>
      <c r="GQ825" s="25"/>
      <c r="GR825" s="25"/>
      <c r="GS825" s="25"/>
    </row>
    <row r="826">
      <c r="BD826" s="25"/>
      <c r="BE826" s="25"/>
      <c r="BF826" s="25"/>
      <c r="BG826" s="25"/>
      <c r="BH826" s="25"/>
      <c r="BI826" s="25"/>
      <c r="BJ826" s="25"/>
      <c r="BK826" s="25"/>
      <c r="BL826" s="25"/>
      <c r="BM826" s="25"/>
      <c r="BN826" s="25"/>
      <c r="BO826" s="25"/>
      <c r="BP826" s="25"/>
      <c r="BQ826" s="25"/>
      <c r="BR826" s="25"/>
      <c r="BS826" s="25"/>
      <c r="BT826" s="25"/>
      <c r="BU826" s="25"/>
      <c r="BV826" s="25"/>
      <c r="BW826" s="25"/>
      <c r="BX826" s="25"/>
      <c r="BY826" s="25"/>
      <c r="BZ826" s="25"/>
      <c r="CA826" s="25"/>
      <c r="CB826" s="25"/>
      <c r="CC826" s="25"/>
      <c r="CD826" s="25"/>
      <c r="CE826" s="25"/>
      <c r="CF826" s="25"/>
      <c r="CG826" s="25"/>
      <c r="CH826" s="25"/>
      <c r="CI826" s="25"/>
      <c r="CJ826" s="25"/>
      <c r="CK826" s="25"/>
      <c r="CL826" s="25"/>
      <c r="CM826" s="25"/>
      <c r="CN826" s="25"/>
      <c r="CO826" s="25"/>
      <c r="CP826" s="25"/>
      <c r="CQ826" s="25"/>
      <c r="CR826" s="25"/>
      <c r="CS826" s="25"/>
      <c r="CT826" s="25"/>
      <c r="CU826" s="25"/>
      <c r="CV826" s="25"/>
      <c r="CW826" s="25"/>
      <c r="CX826" s="25"/>
      <c r="CY826" s="25"/>
      <c r="EW826" s="25"/>
      <c r="EX826" s="25"/>
      <c r="EY826" s="25"/>
      <c r="EZ826" s="25"/>
      <c r="FA826" s="25"/>
      <c r="FB826" s="25"/>
      <c r="FC826" s="25"/>
      <c r="FD826" s="25"/>
      <c r="FE826" s="25"/>
      <c r="FF826" s="25"/>
      <c r="FG826" s="25"/>
      <c r="FH826" s="25"/>
      <c r="FI826" s="25"/>
      <c r="FJ826" s="25"/>
      <c r="FK826" s="25"/>
      <c r="FL826" s="25"/>
      <c r="FM826" s="25"/>
      <c r="FN826" s="25"/>
      <c r="FO826" s="25"/>
      <c r="FP826" s="25"/>
      <c r="FQ826" s="25"/>
      <c r="FR826" s="25"/>
      <c r="FS826" s="25"/>
      <c r="FT826" s="25"/>
      <c r="FU826" s="25"/>
      <c r="FV826" s="25"/>
      <c r="FW826" s="25"/>
      <c r="FX826" s="25"/>
      <c r="FY826" s="25"/>
      <c r="FZ826" s="25"/>
      <c r="GA826" s="25"/>
      <c r="GB826" s="25"/>
      <c r="GC826" s="25"/>
      <c r="GD826" s="25"/>
      <c r="GE826" s="25"/>
      <c r="GF826" s="25"/>
      <c r="GG826" s="25"/>
      <c r="GH826" s="25"/>
      <c r="GI826" s="25"/>
      <c r="GJ826" s="25"/>
      <c r="GK826" s="25"/>
      <c r="GL826" s="25"/>
      <c r="GM826" s="25"/>
      <c r="GN826" s="25"/>
      <c r="GO826" s="25"/>
      <c r="GP826" s="25"/>
      <c r="GQ826" s="25"/>
      <c r="GR826" s="25"/>
      <c r="GS826" s="25"/>
    </row>
    <row r="827">
      <c r="BD827" s="25"/>
      <c r="BE827" s="25"/>
      <c r="BF827" s="25"/>
      <c r="BG827" s="25"/>
      <c r="BH827" s="25"/>
      <c r="BI827" s="25"/>
      <c r="BJ827" s="25"/>
      <c r="BK827" s="25"/>
      <c r="BL827" s="25"/>
      <c r="BM827" s="25"/>
      <c r="BN827" s="25"/>
      <c r="BO827" s="25"/>
      <c r="BP827" s="25"/>
      <c r="BQ827" s="25"/>
      <c r="BR827" s="25"/>
      <c r="BS827" s="25"/>
      <c r="BT827" s="25"/>
      <c r="BU827" s="25"/>
      <c r="BV827" s="25"/>
      <c r="BW827" s="25"/>
      <c r="BX827" s="25"/>
      <c r="BY827" s="25"/>
      <c r="BZ827" s="25"/>
      <c r="CA827" s="25"/>
      <c r="CB827" s="25"/>
      <c r="CC827" s="25"/>
      <c r="CD827" s="25"/>
      <c r="CE827" s="25"/>
      <c r="CF827" s="25"/>
      <c r="CG827" s="25"/>
      <c r="CH827" s="25"/>
      <c r="CI827" s="25"/>
      <c r="CJ827" s="25"/>
      <c r="CK827" s="25"/>
      <c r="CL827" s="25"/>
      <c r="CM827" s="25"/>
      <c r="CN827" s="25"/>
      <c r="CO827" s="25"/>
      <c r="CP827" s="25"/>
      <c r="CQ827" s="25"/>
      <c r="CR827" s="25"/>
      <c r="CS827" s="25"/>
      <c r="CT827" s="25"/>
      <c r="CU827" s="25"/>
      <c r="CV827" s="25"/>
      <c r="CW827" s="25"/>
      <c r="CX827" s="25"/>
      <c r="CY827" s="25"/>
      <c r="EW827" s="25"/>
      <c r="EX827" s="25"/>
      <c r="EY827" s="25"/>
      <c r="EZ827" s="25"/>
      <c r="FA827" s="25"/>
      <c r="FB827" s="25"/>
      <c r="FC827" s="25"/>
      <c r="FD827" s="25"/>
      <c r="FE827" s="25"/>
      <c r="FF827" s="25"/>
      <c r="FG827" s="25"/>
      <c r="FH827" s="25"/>
      <c r="FI827" s="25"/>
      <c r="FJ827" s="25"/>
      <c r="FK827" s="25"/>
      <c r="FL827" s="25"/>
      <c r="FM827" s="25"/>
      <c r="FN827" s="25"/>
      <c r="FO827" s="25"/>
      <c r="FP827" s="25"/>
      <c r="FQ827" s="25"/>
      <c r="FR827" s="25"/>
      <c r="FS827" s="25"/>
      <c r="FT827" s="25"/>
      <c r="FU827" s="25"/>
      <c r="FV827" s="25"/>
      <c r="FW827" s="25"/>
      <c r="FX827" s="25"/>
      <c r="FY827" s="25"/>
      <c r="FZ827" s="25"/>
      <c r="GA827" s="25"/>
      <c r="GB827" s="25"/>
      <c r="GC827" s="25"/>
      <c r="GD827" s="25"/>
      <c r="GE827" s="25"/>
      <c r="GF827" s="25"/>
      <c r="GG827" s="25"/>
      <c r="GH827" s="25"/>
      <c r="GI827" s="25"/>
      <c r="GJ827" s="25"/>
      <c r="GK827" s="25"/>
      <c r="GL827" s="25"/>
      <c r="GM827" s="25"/>
      <c r="GN827" s="25"/>
      <c r="GO827" s="25"/>
      <c r="GP827" s="25"/>
      <c r="GQ827" s="25"/>
      <c r="GR827" s="25"/>
      <c r="GS827" s="25"/>
    </row>
    <row r="828">
      <c r="BD828" s="25"/>
      <c r="BE828" s="25"/>
      <c r="BF828" s="25"/>
      <c r="BG828" s="25"/>
      <c r="BH828" s="25"/>
      <c r="BI828" s="25"/>
      <c r="BJ828" s="25"/>
      <c r="BK828" s="25"/>
      <c r="BL828" s="25"/>
      <c r="BM828" s="25"/>
      <c r="BN828" s="25"/>
      <c r="BO828" s="25"/>
      <c r="BP828" s="25"/>
      <c r="BQ828" s="25"/>
      <c r="BR828" s="25"/>
      <c r="BS828" s="25"/>
      <c r="BT828" s="25"/>
      <c r="BU828" s="25"/>
      <c r="BV828" s="25"/>
      <c r="BW828" s="25"/>
      <c r="BX828" s="25"/>
      <c r="BY828" s="25"/>
      <c r="BZ828" s="25"/>
      <c r="CA828" s="25"/>
      <c r="CB828" s="25"/>
      <c r="CC828" s="25"/>
      <c r="CD828" s="25"/>
      <c r="CE828" s="25"/>
      <c r="CF828" s="25"/>
      <c r="CG828" s="25"/>
      <c r="CH828" s="25"/>
      <c r="CI828" s="25"/>
      <c r="CJ828" s="25"/>
      <c r="CK828" s="25"/>
      <c r="CL828" s="25"/>
      <c r="CM828" s="25"/>
      <c r="CN828" s="25"/>
      <c r="CO828" s="25"/>
      <c r="CP828" s="25"/>
      <c r="CQ828" s="25"/>
      <c r="CR828" s="25"/>
      <c r="CS828" s="25"/>
      <c r="CT828" s="25"/>
      <c r="CU828" s="25"/>
      <c r="CV828" s="25"/>
      <c r="CW828" s="25"/>
      <c r="CX828" s="25"/>
      <c r="CY828" s="25"/>
      <c r="EW828" s="25"/>
      <c r="EX828" s="25"/>
      <c r="EY828" s="25"/>
      <c r="EZ828" s="25"/>
      <c r="FA828" s="25"/>
      <c r="FB828" s="25"/>
      <c r="FC828" s="25"/>
      <c r="FD828" s="25"/>
      <c r="FE828" s="25"/>
      <c r="FF828" s="25"/>
      <c r="FG828" s="25"/>
      <c r="FH828" s="25"/>
      <c r="FI828" s="25"/>
      <c r="FJ828" s="25"/>
      <c r="FK828" s="25"/>
      <c r="FL828" s="25"/>
      <c r="FM828" s="25"/>
      <c r="FN828" s="25"/>
      <c r="FO828" s="25"/>
      <c r="FP828" s="25"/>
      <c r="FQ828" s="25"/>
      <c r="FR828" s="25"/>
      <c r="FS828" s="25"/>
      <c r="FT828" s="25"/>
      <c r="FU828" s="25"/>
      <c r="FV828" s="25"/>
      <c r="FW828" s="25"/>
      <c r="FX828" s="25"/>
      <c r="FY828" s="25"/>
      <c r="FZ828" s="25"/>
      <c r="GA828" s="25"/>
      <c r="GB828" s="25"/>
      <c r="GC828" s="25"/>
      <c r="GD828" s="25"/>
      <c r="GE828" s="25"/>
      <c r="GF828" s="25"/>
      <c r="GG828" s="25"/>
      <c r="GH828" s="25"/>
      <c r="GI828" s="25"/>
      <c r="GJ828" s="25"/>
      <c r="GK828" s="25"/>
      <c r="GL828" s="25"/>
      <c r="GM828" s="25"/>
      <c r="GN828" s="25"/>
      <c r="GO828" s="25"/>
      <c r="GP828" s="25"/>
      <c r="GQ828" s="25"/>
      <c r="GR828" s="25"/>
      <c r="GS828" s="25"/>
    </row>
    <row r="829">
      <c r="BD829" s="25"/>
      <c r="BE829" s="25"/>
      <c r="BF829" s="25"/>
      <c r="BG829" s="25"/>
      <c r="BH829" s="25"/>
      <c r="BI829" s="25"/>
      <c r="BJ829" s="25"/>
      <c r="BK829" s="25"/>
      <c r="BL829" s="25"/>
      <c r="BM829" s="25"/>
      <c r="BN829" s="25"/>
      <c r="BO829" s="25"/>
      <c r="BP829" s="25"/>
      <c r="BQ829" s="25"/>
      <c r="BR829" s="25"/>
      <c r="BS829" s="25"/>
      <c r="BT829" s="25"/>
      <c r="BU829" s="25"/>
      <c r="BV829" s="25"/>
      <c r="BW829" s="25"/>
      <c r="BX829" s="25"/>
      <c r="BY829" s="25"/>
      <c r="BZ829" s="25"/>
      <c r="CA829" s="25"/>
      <c r="CB829" s="25"/>
      <c r="CC829" s="25"/>
      <c r="CD829" s="25"/>
      <c r="CE829" s="25"/>
      <c r="CF829" s="25"/>
      <c r="CG829" s="25"/>
      <c r="CH829" s="25"/>
      <c r="CI829" s="25"/>
      <c r="CJ829" s="25"/>
      <c r="CK829" s="25"/>
      <c r="CL829" s="25"/>
      <c r="CM829" s="25"/>
      <c r="CN829" s="25"/>
      <c r="CO829" s="25"/>
      <c r="CP829" s="25"/>
      <c r="CQ829" s="25"/>
      <c r="CR829" s="25"/>
      <c r="CS829" s="25"/>
      <c r="CT829" s="25"/>
      <c r="CU829" s="25"/>
      <c r="CV829" s="25"/>
      <c r="CW829" s="25"/>
      <c r="CX829" s="25"/>
      <c r="CY829" s="25"/>
      <c r="EW829" s="25"/>
      <c r="EX829" s="25"/>
      <c r="EY829" s="25"/>
      <c r="EZ829" s="25"/>
      <c r="FA829" s="25"/>
      <c r="FB829" s="25"/>
      <c r="FC829" s="25"/>
      <c r="FD829" s="25"/>
      <c r="FE829" s="25"/>
      <c r="FF829" s="25"/>
      <c r="FG829" s="25"/>
      <c r="FH829" s="25"/>
      <c r="FI829" s="25"/>
      <c r="FJ829" s="25"/>
      <c r="FK829" s="25"/>
      <c r="FL829" s="25"/>
      <c r="FM829" s="25"/>
      <c r="FN829" s="25"/>
      <c r="FO829" s="25"/>
      <c r="FP829" s="25"/>
      <c r="FQ829" s="25"/>
      <c r="FR829" s="25"/>
      <c r="FS829" s="25"/>
      <c r="FT829" s="25"/>
      <c r="FU829" s="25"/>
      <c r="FV829" s="25"/>
      <c r="FW829" s="25"/>
      <c r="FX829" s="25"/>
      <c r="FY829" s="25"/>
      <c r="FZ829" s="25"/>
      <c r="GA829" s="25"/>
      <c r="GB829" s="25"/>
      <c r="GC829" s="25"/>
      <c r="GD829" s="25"/>
      <c r="GE829" s="25"/>
      <c r="GF829" s="25"/>
      <c r="GG829" s="25"/>
      <c r="GH829" s="25"/>
      <c r="GI829" s="25"/>
      <c r="GJ829" s="25"/>
      <c r="GK829" s="25"/>
      <c r="GL829" s="25"/>
      <c r="GM829" s="25"/>
      <c r="GN829" s="25"/>
      <c r="GO829" s="25"/>
      <c r="GP829" s="25"/>
      <c r="GQ829" s="25"/>
      <c r="GR829" s="25"/>
      <c r="GS829" s="25"/>
    </row>
    <row r="830">
      <c r="BD830" s="25"/>
      <c r="BE830" s="25"/>
      <c r="BF830" s="25"/>
      <c r="BG830" s="25"/>
      <c r="BH830" s="25"/>
      <c r="BI830" s="25"/>
      <c r="BJ830" s="25"/>
      <c r="BK830" s="25"/>
      <c r="BL830" s="25"/>
      <c r="BM830" s="25"/>
      <c r="BN830" s="25"/>
      <c r="BO830" s="25"/>
      <c r="BP830" s="25"/>
      <c r="BQ830" s="25"/>
      <c r="BR830" s="25"/>
      <c r="BS830" s="25"/>
      <c r="BT830" s="25"/>
      <c r="BU830" s="25"/>
      <c r="BV830" s="25"/>
      <c r="BW830" s="25"/>
      <c r="BX830" s="25"/>
      <c r="BY830" s="25"/>
      <c r="BZ830" s="25"/>
      <c r="CA830" s="25"/>
      <c r="CB830" s="25"/>
      <c r="CC830" s="25"/>
      <c r="CD830" s="25"/>
      <c r="CE830" s="25"/>
      <c r="CF830" s="25"/>
      <c r="CG830" s="25"/>
      <c r="CH830" s="25"/>
      <c r="CI830" s="25"/>
      <c r="CJ830" s="25"/>
      <c r="CK830" s="25"/>
      <c r="CL830" s="25"/>
      <c r="CM830" s="25"/>
      <c r="CN830" s="25"/>
      <c r="CO830" s="25"/>
      <c r="CP830" s="25"/>
      <c r="CQ830" s="25"/>
      <c r="CR830" s="25"/>
      <c r="CS830" s="25"/>
      <c r="CT830" s="25"/>
      <c r="CU830" s="25"/>
      <c r="CV830" s="25"/>
      <c r="CW830" s="25"/>
      <c r="CX830" s="25"/>
      <c r="CY830" s="25"/>
      <c r="EW830" s="25"/>
      <c r="EX830" s="25"/>
      <c r="EY830" s="25"/>
      <c r="EZ830" s="25"/>
      <c r="FA830" s="25"/>
      <c r="FB830" s="25"/>
      <c r="FC830" s="25"/>
      <c r="FD830" s="25"/>
      <c r="FE830" s="25"/>
      <c r="FF830" s="25"/>
      <c r="FG830" s="25"/>
      <c r="FH830" s="25"/>
      <c r="FI830" s="25"/>
      <c r="FJ830" s="25"/>
      <c r="FK830" s="25"/>
      <c r="FL830" s="25"/>
      <c r="FM830" s="25"/>
      <c r="FN830" s="25"/>
      <c r="FO830" s="25"/>
      <c r="FP830" s="25"/>
      <c r="FQ830" s="25"/>
      <c r="FR830" s="25"/>
      <c r="FS830" s="25"/>
      <c r="FT830" s="25"/>
      <c r="FU830" s="25"/>
      <c r="FV830" s="25"/>
      <c r="FW830" s="25"/>
      <c r="FX830" s="25"/>
      <c r="FY830" s="25"/>
      <c r="FZ830" s="25"/>
      <c r="GA830" s="25"/>
      <c r="GB830" s="25"/>
      <c r="GC830" s="25"/>
      <c r="GD830" s="25"/>
      <c r="GE830" s="25"/>
      <c r="GF830" s="25"/>
      <c r="GG830" s="25"/>
      <c r="GH830" s="25"/>
      <c r="GI830" s="25"/>
      <c r="GJ830" s="25"/>
      <c r="GK830" s="25"/>
      <c r="GL830" s="25"/>
      <c r="GM830" s="25"/>
      <c r="GN830" s="25"/>
      <c r="GO830" s="25"/>
      <c r="GP830" s="25"/>
      <c r="GQ830" s="25"/>
      <c r="GR830" s="25"/>
      <c r="GS830" s="25"/>
    </row>
    <row r="831">
      <c r="BD831" s="25"/>
      <c r="BE831" s="25"/>
      <c r="BF831" s="25"/>
      <c r="BG831" s="25"/>
      <c r="BH831" s="25"/>
      <c r="BI831" s="25"/>
      <c r="BJ831" s="25"/>
      <c r="BK831" s="25"/>
      <c r="BL831" s="25"/>
      <c r="BM831" s="25"/>
      <c r="BN831" s="25"/>
      <c r="BO831" s="25"/>
      <c r="BP831" s="25"/>
      <c r="BQ831" s="25"/>
      <c r="BR831" s="25"/>
      <c r="BS831" s="25"/>
      <c r="BT831" s="25"/>
      <c r="BU831" s="25"/>
      <c r="BV831" s="25"/>
      <c r="BW831" s="25"/>
      <c r="BX831" s="25"/>
      <c r="BY831" s="25"/>
      <c r="BZ831" s="25"/>
      <c r="CA831" s="25"/>
      <c r="CB831" s="25"/>
      <c r="CC831" s="25"/>
      <c r="CD831" s="25"/>
      <c r="CE831" s="25"/>
      <c r="CF831" s="25"/>
      <c r="CG831" s="25"/>
      <c r="CH831" s="25"/>
      <c r="CI831" s="25"/>
      <c r="CJ831" s="25"/>
      <c r="CK831" s="25"/>
      <c r="CL831" s="25"/>
      <c r="CM831" s="25"/>
      <c r="CN831" s="25"/>
      <c r="CO831" s="25"/>
      <c r="CP831" s="25"/>
      <c r="CQ831" s="25"/>
      <c r="CR831" s="25"/>
      <c r="CS831" s="25"/>
      <c r="CT831" s="25"/>
      <c r="CU831" s="25"/>
      <c r="CV831" s="25"/>
      <c r="CW831" s="25"/>
      <c r="CX831" s="25"/>
      <c r="CY831" s="25"/>
      <c r="EW831" s="25"/>
      <c r="EX831" s="25"/>
      <c r="EY831" s="25"/>
      <c r="EZ831" s="25"/>
      <c r="FA831" s="25"/>
      <c r="FB831" s="25"/>
      <c r="FC831" s="25"/>
      <c r="FD831" s="25"/>
      <c r="FE831" s="25"/>
      <c r="FF831" s="25"/>
      <c r="FG831" s="25"/>
      <c r="FH831" s="25"/>
      <c r="FI831" s="25"/>
      <c r="FJ831" s="25"/>
      <c r="FK831" s="25"/>
      <c r="FL831" s="25"/>
      <c r="FM831" s="25"/>
      <c r="FN831" s="25"/>
      <c r="FO831" s="25"/>
      <c r="FP831" s="25"/>
      <c r="FQ831" s="25"/>
      <c r="FR831" s="25"/>
      <c r="FS831" s="25"/>
      <c r="FT831" s="25"/>
      <c r="FU831" s="25"/>
      <c r="FV831" s="25"/>
      <c r="FW831" s="25"/>
      <c r="FX831" s="25"/>
      <c r="FY831" s="25"/>
      <c r="FZ831" s="25"/>
      <c r="GA831" s="25"/>
      <c r="GB831" s="25"/>
      <c r="GC831" s="25"/>
      <c r="GD831" s="25"/>
      <c r="GE831" s="25"/>
      <c r="GF831" s="25"/>
      <c r="GG831" s="25"/>
      <c r="GH831" s="25"/>
      <c r="GI831" s="25"/>
      <c r="GJ831" s="25"/>
      <c r="GK831" s="25"/>
      <c r="GL831" s="25"/>
      <c r="GM831" s="25"/>
      <c r="GN831" s="25"/>
      <c r="GO831" s="25"/>
      <c r="GP831" s="25"/>
      <c r="GQ831" s="25"/>
      <c r="GR831" s="25"/>
      <c r="GS831" s="25"/>
    </row>
    <row r="832">
      <c r="BD832" s="25"/>
      <c r="BE832" s="25"/>
      <c r="BF832" s="25"/>
      <c r="BG832" s="25"/>
      <c r="BH832" s="25"/>
      <c r="BI832" s="25"/>
      <c r="BJ832" s="25"/>
      <c r="BK832" s="25"/>
      <c r="BL832" s="25"/>
      <c r="BM832" s="25"/>
      <c r="BN832" s="25"/>
      <c r="BO832" s="25"/>
      <c r="BP832" s="25"/>
      <c r="BQ832" s="25"/>
      <c r="BR832" s="25"/>
      <c r="BS832" s="25"/>
      <c r="BT832" s="25"/>
      <c r="BU832" s="25"/>
      <c r="BV832" s="25"/>
      <c r="BW832" s="25"/>
      <c r="BX832" s="25"/>
      <c r="BY832" s="25"/>
      <c r="BZ832" s="25"/>
      <c r="CA832" s="25"/>
      <c r="CB832" s="25"/>
      <c r="CC832" s="25"/>
      <c r="CD832" s="25"/>
      <c r="CE832" s="25"/>
      <c r="CF832" s="25"/>
      <c r="CG832" s="25"/>
      <c r="CH832" s="25"/>
      <c r="CI832" s="25"/>
      <c r="CJ832" s="25"/>
      <c r="CK832" s="25"/>
      <c r="CL832" s="25"/>
      <c r="CM832" s="25"/>
      <c r="CN832" s="25"/>
      <c r="CO832" s="25"/>
      <c r="CP832" s="25"/>
      <c r="CQ832" s="25"/>
      <c r="CR832" s="25"/>
      <c r="CS832" s="25"/>
      <c r="CT832" s="25"/>
      <c r="CU832" s="25"/>
      <c r="CV832" s="25"/>
      <c r="CW832" s="25"/>
      <c r="CX832" s="25"/>
      <c r="CY832" s="25"/>
      <c r="EW832" s="25"/>
      <c r="EX832" s="25"/>
      <c r="EY832" s="25"/>
      <c r="EZ832" s="25"/>
      <c r="FA832" s="25"/>
      <c r="FB832" s="25"/>
      <c r="FC832" s="25"/>
      <c r="FD832" s="25"/>
      <c r="FE832" s="25"/>
      <c r="FF832" s="25"/>
      <c r="FG832" s="25"/>
      <c r="FH832" s="25"/>
      <c r="FI832" s="25"/>
      <c r="FJ832" s="25"/>
      <c r="FK832" s="25"/>
      <c r="FL832" s="25"/>
      <c r="FM832" s="25"/>
      <c r="FN832" s="25"/>
      <c r="FO832" s="25"/>
      <c r="FP832" s="25"/>
      <c r="FQ832" s="25"/>
      <c r="FR832" s="25"/>
      <c r="FS832" s="25"/>
      <c r="FT832" s="25"/>
      <c r="FU832" s="25"/>
      <c r="FV832" s="25"/>
      <c r="FW832" s="25"/>
      <c r="FX832" s="25"/>
      <c r="FY832" s="25"/>
      <c r="FZ832" s="25"/>
      <c r="GA832" s="25"/>
      <c r="GB832" s="25"/>
      <c r="GC832" s="25"/>
      <c r="GD832" s="25"/>
      <c r="GE832" s="25"/>
      <c r="GF832" s="25"/>
      <c r="GG832" s="25"/>
      <c r="GH832" s="25"/>
      <c r="GI832" s="25"/>
      <c r="GJ832" s="25"/>
      <c r="GK832" s="25"/>
      <c r="GL832" s="25"/>
      <c r="GM832" s="25"/>
      <c r="GN832" s="25"/>
      <c r="GO832" s="25"/>
      <c r="GP832" s="25"/>
      <c r="GQ832" s="25"/>
      <c r="GR832" s="25"/>
      <c r="GS832" s="25"/>
    </row>
    <row r="833">
      <c r="BD833" s="25"/>
      <c r="BE833" s="25"/>
      <c r="BF833" s="25"/>
      <c r="BG833" s="25"/>
      <c r="BH833" s="25"/>
      <c r="BI833" s="25"/>
      <c r="BJ833" s="25"/>
      <c r="BK833" s="25"/>
      <c r="BL833" s="25"/>
      <c r="BM833" s="25"/>
      <c r="BN833" s="25"/>
      <c r="BO833" s="25"/>
      <c r="BP833" s="25"/>
      <c r="BQ833" s="25"/>
      <c r="BR833" s="25"/>
      <c r="BS833" s="25"/>
      <c r="BT833" s="25"/>
      <c r="BU833" s="25"/>
      <c r="BV833" s="25"/>
      <c r="BW833" s="25"/>
      <c r="BX833" s="25"/>
      <c r="BY833" s="25"/>
      <c r="BZ833" s="25"/>
      <c r="CA833" s="25"/>
      <c r="CB833" s="25"/>
      <c r="CC833" s="25"/>
      <c r="CD833" s="25"/>
      <c r="CE833" s="25"/>
      <c r="CF833" s="25"/>
      <c r="CG833" s="25"/>
      <c r="CH833" s="25"/>
      <c r="CI833" s="25"/>
      <c r="CJ833" s="25"/>
      <c r="CK833" s="25"/>
      <c r="CL833" s="25"/>
      <c r="CM833" s="25"/>
      <c r="CN833" s="25"/>
      <c r="CO833" s="25"/>
      <c r="CP833" s="25"/>
      <c r="CQ833" s="25"/>
      <c r="CR833" s="25"/>
      <c r="CS833" s="25"/>
      <c r="CT833" s="25"/>
      <c r="CU833" s="25"/>
      <c r="CV833" s="25"/>
      <c r="CW833" s="25"/>
      <c r="CX833" s="25"/>
      <c r="CY833" s="25"/>
      <c r="EW833" s="25"/>
      <c r="EX833" s="25"/>
      <c r="EY833" s="25"/>
      <c r="EZ833" s="25"/>
      <c r="FA833" s="25"/>
      <c r="FB833" s="25"/>
      <c r="FC833" s="25"/>
      <c r="FD833" s="25"/>
      <c r="FE833" s="25"/>
      <c r="FF833" s="25"/>
      <c r="FG833" s="25"/>
      <c r="FH833" s="25"/>
      <c r="FI833" s="25"/>
      <c r="FJ833" s="25"/>
      <c r="FK833" s="25"/>
      <c r="FL833" s="25"/>
      <c r="FM833" s="25"/>
      <c r="FN833" s="25"/>
      <c r="FO833" s="25"/>
      <c r="FP833" s="25"/>
      <c r="FQ833" s="25"/>
      <c r="FR833" s="25"/>
      <c r="FS833" s="25"/>
      <c r="FT833" s="25"/>
      <c r="FU833" s="25"/>
      <c r="FV833" s="25"/>
      <c r="FW833" s="25"/>
      <c r="FX833" s="25"/>
      <c r="FY833" s="25"/>
      <c r="FZ833" s="25"/>
      <c r="GA833" s="25"/>
      <c r="GB833" s="25"/>
      <c r="GC833" s="25"/>
      <c r="GD833" s="25"/>
      <c r="GE833" s="25"/>
      <c r="GF833" s="25"/>
      <c r="GG833" s="25"/>
      <c r="GH833" s="25"/>
      <c r="GI833" s="25"/>
      <c r="GJ833" s="25"/>
      <c r="GK833" s="25"/>
      <c r="GL833" s="25"/>
      <c r="GM833" s="25"/>
      <c r="GN833" s="25"/>
      <c r="GO833" s="25"/>
      <c r="GP833" s="25"/>
      <c r="GQ833" s="25"/>
      <c r="GR833" s="25"/>
      <c r="GS833" s="25"/>
    </row>
    <row r="834">
      <c r="BD834" s="25"/>
      <c r="BE834" s="25"/>
      <c r="BF834" s="25"/>
      <c r="BG834" s="25"/>
      <c r="BH834" s="25"/>
      <c r="BI834" s="25"/>
      <c r="BJ834" s="25"/>
      <c r="BK834" s="25"/>
      <c r="BL834" s="25"/>
      <c r="BM834" s="25"/>
      <c r="BN834" s="25"/>
      <c r="BO834" s="25"/>
      <c r="BP834" s="25"/>
      <c r="BQ834" s="25"/>
      <c r="BR834" s="25"/>
      <c r="BS834" s="25"/>
      <c r="BT834" s="25"/>
      <c r="BU834" s="25"/>
      <c r="BV834" s="25"/>
      <c r="BW834" s="25"/>
      <c r="BX834" s="25"/>
      <c r="BY834" s="25"/>
      <c r="BZ834" s="25"/>
      <c r="CA834" s="25"/>
      <c r="CB834" s="25"/>
      <c r="CC834" s="25"/>
      <c r="CD834" s="25"/>
      <c r="CE834" s="25"/>
      <c r="CF834" s="25"/>
      <c r="CG834" s="25"/>
      <c r="CH834" s="25"/>
      <c r="CI834" s="25"/>
      <c r="CJ834" s="25"/>
      <c r="CK834" s="25"/>
      <c r="CL834" s="25"/>
      <c r="CM834" s="25"/>
      <c r="CN834" s="25"/>
      <c r="CO834" s="25"/>
      <c r="CP834" s="25"/>
      <c r="CQ834" s="25"/>
      <c r="CR834" s="25"/>
      <c r="CS834" s="25"/>
      <c r="CT834" s="25"/>
      <c r="CU834" s="25"/>
      <c r="CV834" s="25"/>
      <c r="CW834" s="25"/>
      <c r="CX834" s="25"/>
      <c r="CY834" s="25"/>
      <c r="EW834" s="25"/>
      <c r="EX834" s="25"/>
      <c r="EY834" s="25"/>
      <c r="EZ834" s="25"/>
      <c r="FA834" s="25"/>
      <c r="FB834" s="25"/>
      <c r="FC834" s="25"/>
      <c r="FD834" s="25"/>
      <c r="FE834" s="25"/>
      <c r="FF834" s="25"/>
      <c r="FG834" s="25"/>
      <c r="FH834" s="25"/>
      <c r="FI834" s="25"/>
      <c r="FJ834" s="25"/>
      <c r="FK834" s="25"/>
      <c r="FL834" s="25"/>
      <c r="FM834" s="25"/>
      <c r="FN834" s="25"/>
      <c r="FO834" s="25"/>
      <c r="FP834" s="25"/>
      <c r="FQ834" s="25"/>
      <c r="FR834" s="25"/>
      <c r="FS834" s="25"/>
      <c r="FT834" s="25"/>
      <c r="FU834" s="25"/>
      <c r="FV834" s="25"/>
      <c r="FW834" s="25"/>
      <c r="FX834" s="25"/>
      <c r="FY834" s="25"/>
      <c r="FZ834" s="25"/>
      <c r="GA834" s="25"/>
      <c r="GB834" s="25"/>
      <c r="GC834" s="25"/>
      <c r="GD834" s="25"/>
      <c r="GE834" s="25"/>
      <c r="GF834" s="25"/>
      <c r="GG834" s="25"/>
      <c r="GH834" s="25"/>
      <c r="GI834" s="25"/>
      <c r="GJ834" s="25"/>
      <c r="GK834" s="25"/>
      <c r="GL834" s="25"/>
      <c r="GM834" s="25"/>
      <c r="GN834" s="25"/>
      <c r="GO834" s="25"/>
      <c r="GP834" s="25"/>
      <c r="GQ834" s="25"/>
      <c r="GR834" s="25"/>
      <c r="GS834" s="25"/>
    </row>
    <row r="835">
      <c r="BD835" s="25"/>
      <c r="BE835" s="25"/>
      <c r="BF835" s="25"/>
      <c r="BG835" s="25"/>
      <c r="BH835" s="25"/>
      <c r="BI835" s="25"/>
      <c r="BJ835" s="25"/>
      <c r="BK835" s="25"/>
      <c r="BL835" s="25"/>
      <c r="BM835" s="25"/>
      <c r="BN835" s="25"/>
      <c r="BO835" s="25"/>
      <c r="BP835" s="25"/>
      <c r="BQ835" s="25"/>
      <c r="BR835" s="25"/>
      <c r="BS835" s="25"/>
      <c r="BT835" s="25"/>
      <c r="BU835" s="25"/>
      <c r="BV835" s="25"/>
      <c r="BW835" s="25"/>
      <c r="BX835" s="25"/>
      <c r="BY835" s="25"/>
      <c r="BZ835" s="25"/>
      <c r="CA835" s="25"/>
      <c r="CB835" s="25"/>
      <c r="CC835" s="25"/>
      <c r="CD835" s="25"/>
      <c r="CE835" s="25"/>
      <c r="CF835" s="25"/>
      <c r="CG835" s="25"/>
      <c r="CH835" s="25"/>
      <c r="CI835" s="25"/>
      <c r="CJ835" s="25"/>
      <c r="CK835" s="25"/>
      <c r="CL835" s="25"/>
      <c r="CM835" s="25"/>
      <c r="CN835" s="25"/>
      <c r="CO835" s="25"/>
      <c r="CP835" s="25"/>
      <c r="CQ835" s="25"/>
      <c r="CR835" s="25"/>
      <c r="CS835" s="25"/>
      <c r="CT835" s="25"/>
      <c r="CU835" s="25"/>
      <c r="CV835" s="25"/>
      <c r="CW835" s="25"/>
      <c r="CX835" s="25"/>
      <c r="CY835" s="25"/>
      <c r="EW835" s="25"/>
      <c r="EX835" s="25"/>
      <c r="EY835" s="25"/>
      <c r="EZ835" s="25"/>
      <c r="FA835" s="25"/>
      <c r="FB835" s="25"/>
      <c r="FC835" s="25"/>
      <c r="FD835" s="25"/>
      <c r="FE835" s="25"/>
      <c r="FF835" s="25"/>
      <c r="FG835" s="25"/>
      <c r="FH835" s="25"/>
      <c r="FI835" s="25"/>
      <c r="FJ835" s="25"/>
      <c r="FK835" s="25"/>
      <c r="FL835" s="25"/>
      <c r="FM835" s="25"/>
      <c r="FN835" s="25"/>
      <c r="FO835" s="25"/>
      <c r="FP835" s="25"/>
      <c r="FQ835" s="25"/>
      <c r="FR835" s="25"/>
      <c r="FS835" s="25"/>
      <c r="FT835" s="25"/>
      <c r="FU835" s="25"/>
      <c r="FV835" s="25"/>
      <c r="FW835" s="25"/>
      <c r="FX835" s="25"/>
      <c r="FY835" s="25"/>
      <c r="FZ835" s="25"/>
      <c r="GA835" s="25"/>
      <c r="GB835" s="25"/>
      <c r="GC835" s="25"/>
      <c r="GD835" s="25"/>
      <c r="GE835" s="25"/>
      <c r="GF835" s="25"/>
      <c r="GG835" s="25"/>
      <c r="GH835" s="25"/>
      <c r="GI835" s="25"/>
      <c r="GJ835" s="25"/>
      <c r="GK835" s="25"/>
      <c r="GL835" s="25"/>
      <c r="GM835" s="25"/>
      <c r="GN835" s="25"/>
      <c r="GO835" s="25"/>
      <c r="GP835" s="25"/>
      <c r="GQ835" s="25"/>
      <c r="GR835" s="25"/>
      <c r="GS835" s="25"/>
    </row>
    <row r="836">
      <c r="BD836" s="25"/>
      <c r="BE836" s="25"/>
      <c r="BF836" s="25"/>
      <c r="BG836" s="25"/>
      <c r="BH836" s="25"/>
      <c r="BI836" s="25"/>
      <c r="BJ836" s="25"/>
      <c r="BK836" s="25"/>
      <c r="BL836" s="25"/>
      <c r="BM836" s="25"/>
      <c r="BN836" s="25"/>
      <c r="BO836" s="25"/>
      <c r="BP836" s="25"/>
      <c r="BQ836" s="25"/>
      <c r="BR836" s="25"/>
      <c r="BS836" s="25"/>
      <c r="BT836" s="25"/>
      <c r="BU836" s="25"/>
      <c r="BV836" s="25"/>
      <c r="BW836" s="25"/>
      <c r="BX836" s="25"/>
      <c r="BY836" s="25"/>
      <c r="BZ836" s="25"/>
      <c r="CA836" s="25"/>
      <c r="CB836" s="25"/>
      <c r="CC836" s="25"/>
      <c r="CD836" s="25"/>
      <c r="CE836" s="25"/>
      <c r="CF836" s="25"/>
      <c r="CG836" s="25"/>
      <c r="CH836" s="25"/>
      <c r="CI836" s="25"/>
      <c r="CJ836" s="25"/>
      <c r="CK836" s="25"/>
      <c r="CL836" s="25"/>
      <c r="CM836" s="25"/>
      <c r="CN836" s="25"/>
      <c r="CO836" s="25"/>
      <c r="CP836" s="25"/>
      <c r="CQ836" s="25"/>
      <c r="CR836" s="25"/>
      <c r="CS836" s="25"/>
      <c r="CT836" s="25"/>
      <c r="CU836" s="25"/>
      <c r="CV836" s="25"/>
      <c r="CW836" s="25"/>
      <c r="CX836" s="25"/>
      <c r="CY836" s="25"/>
      <c r="EW836" s="25"/>
      <c r="EX836" s="25"/>
      <c r="EY836" s="25"/>
      <c r="EZ836" s="25"/>
      <c r="FA836" s="25"/>
      <c r="FB836" s="25"/>
      <c r="FC836" s="25"/>
      <c r="FD836" s="25"/>
      <c r="FE836" s="25"/>
      <c r="FF836" s="25"/>
      <c r="FG836" s="25"/>
      <c r="FH836" s="25"/>
      <c r="FI836" s="25"/>
      <c r="FJ836" s="25"/>
      <c r="FK836" s="25"/>
      <c r="FL836" s="25"/>
      <c r="FM836" s="25"/>
      <c r="FN836" s="25"/>
      <c r="FO836" s="25"/>
      <c r="FP836" s="25"/>
      <c r="FQ836" s="25"/>
      <c r="FR836" s="25"/>
      <c r="FS836" s="25"/>
      <c r="FT836" s="25"/>
      <c r="FU836" s="25"/>
      <c r="FV836" s="25"/>
      <c r="FW836" s="25"/>
      <c r="FX836" s="25"/>
      <c r="FY836" s="25"/>
      <c r="FZ836" s="25"/>
      <c r="GA836" s="25"/>
      <c r="GB836" s="25"/>
      <c r="GC836" s="25"/>
      <c r="GD836" s="25"/>
      <c r="GE836" s="25"/>
      <c r="GF836" s="25"/>
      <c r="GG836" s="25"/>
      <c r="GH836" s="25"/>
      <c r="GI836" s="25"/>
      <c r="GJ836" s="25"/>
      <c r="GK836" s="25"/>
      <c r="GL836" s="25"/>
      <c r="GM836" s="25"/>
      <c r="GN836" s="25"/>
      <c r="GO836" s="25"/>
      <c r="GP836" s="25"/>
      <c r="GQ836" s="25"/>
      <c r="GR836" s="25"/>
      <c r="GS836" s="25"/>
    </row>
    <row r="837">
      <c r="BD837" s="25"/>
      <c r="BE837" s="25"/>
      <c r="BF837" s="25"/>
      <c r="BG837" s="25"/>
      <c r="BH837" s="25"/>
      <c r="BI837" s="25"/>
      <c r="BJ837" s="25"/>
      <c r="BK837" s="25"/>
      <c r="BL837" s="25"/>
      <c r="BM837" s="25"/>
      <c r="BN837" s="25"/>
      <c r="BO837" s="25"/>
      <c r="BP837" s="25"/>
      <c r="BQ837" s="25"/>
      <c r="BR837" s="25"/>
      <c r="BS837" s="25"/>
      <c r="BT837" s="25"/>
      <c r="BU837" s="25"/>
      <c r="BV837" s="25"/>
      <c r="BW837" s="25"/>
      <c r="BX837" s="25"/>
      <c r="BY837" s="25"/>
      <c r="BZ837" s="25"/>
      <c r="CA837" s="25"/>
      <c r="CB837" s="25"/>
      <c r="CC837" s="25"/>
      <c r="CD837" s="25"/>
      <c r="CE837" s="25"/>
      <c r="CF837" s="25"/>
      <c r="CG837" s="25"/>
      <c r="CH837" s="25"/>
      <c r="CI837" s="25"/>
      <c r="CJ837" s="25"/>
      <c r="CK837" s="25"/>
      <c r="CL837" s="25"/>
      <c r="CM837" s="25"/>
      <c r="CN837" s="25"/>
      <c r="CO837" s="25"/>
      <c r="CP837" s="25"/>
      <c r="CQ837" s="25"/>
      <c r="CR837" s="25"/>
      <c r="CS837" s="25"/>
      <c r="CT837" s="25"/>
      <c r="CU837" s="25"/>
      <c r="CV837" s="25"/>
      <c r="CW837" s="25"/>
      <c r="CX837" s="25"/>
      <c r="CY837" s="25"/>
      <c r="EW837" s="25"/>
      <c r="EX837" s="25"/>
      <c r="EY837" s="25"/>
      <c r="EZ837" s="25"/>
      <c r="FA837" s="25"/>
      <c r="FB837" s="25"/>
      <c r="FC837" s="25"/>
      <c r="FD837" s="25"/>
      <c r="FE837" s="25"/>
      <c r="FF837" s="25"/>
      <c r="FG837" s="25"/>
      <c r="FH837" s="25"/>
      <c r="FI837" s="25"/>
      <c r="FJ837" s="25"/>
      <c r="FK837" s="25"/>
      <c r="FL837" s="25"/>
      <c r="FM837" s="25"/>
      <c r="FN837" s="25"/>
      <c r="FO837" s="25"/>
      <c r="FP837" s="25"/>
      <c r="FQ837" s="25"/>
      <c r="FR837" s="25"/>
      <c r="FS837" s="25"/>
      <c r="FT837" s="25"/>
      <c r="FU837" s="25"/>
      <c r="FV837" s="25"/>
      <c r="FW837" s="25"/>
      <c r="FX837" s="25"/>
      <c r="FY837" s="25"/>
      <c r="FZ837" s="25"/>
      <c r="GA837" s="25"/>
      <c r="GB837" s="25"/>
      <c r="GC837" s="25"/>
      <c r="GD837" s="25"/>
      <c r="GE837" s="25"/>
      <c r="GF837" s="25"/>
      <c r="GG837" s="25"/>
      <c r="GH837" s="25"/>
      <c r="GI837" s="25"/>
      <c r="GJ837" s="25"/>
      <c r="GK837" s="25"/>
      <c r="GL837" s="25"/>
      <c r="GM837" s="25"/>
      <c r="GN837" s="25"/>
      <c r="GO837" s="25"/>
      <c r="GP837" s="25"/>
      <c r="GQ837" s="25"/>
      <c r="GR837" s="25"/>
      <c r="GS837" s="25"/>
    </row>
    <row r="838">
      <c r="BD838" s="25"/>
      <c r="BE838" s="25"/>
      <c r="BF838" s="25"/>
      <c r="BG838" s="25"/>
      <c r="BH838" s="25"/>
      <c r="BI838" s="25"/>
      <c r="BJ838" s="25"/>
      <c r="BK838" s="25"/>
      <c r="BL838" s="25"/>
      <c r="BM838" s="25"/>
      <c r="BN838" s="25"/>
      <c r="BO838" s="25"/>
      <c r="BP838" s="25"/>
      <c r="BQ838" s="25"/>
      <c r="BR838" s="25"/>
      <c r="BS838" s="25"/>
      <c r="BT838" s="25"/>
      <c r="BU838" s="25"/>
      <c r="BV838" s="25"/>
      <c r="BW838" s="25"/>
      <c r="BX838" s="25"/>
      <c r="BY838" s="25"/>
      <c r="BZ838" s="25"/>
      <c r="CA838" s="25"/>
      <c r="CB838" s="25"/>
      <c r="CC838" s="25"/>
      <c r="CD838" s="25"/>
      <c r="CE838" s="25"/>
      <c r="CF838" s="25"/>
      <c r="CG838" s="25"/>
      <c r="CH838" s="25"/>
      <c r="CI838" s="25"/>
      <c r="CJ838" s="25"/>
      <c r="CK838" s="25"/>
      <c r="CL838" s="25"/>
      <c r="CM838" s="25"/>
      <c r="CN838" s="25"/>
      <c r="CO838" s="25"/>
      <c r="CP838" s="25"/>
      <c r="CQ838" s="25"/>
      <c r="CR838" s="25"/>
      <c r="CS838" s="25"/>
      <c r="CT838" s="25"/>
      <c r="CU838" s="25"/>
      <c r="CV838" s="25"/>
      <c r="CW838" s="25"/>
      <c r="CX838" s="25"/>
      <c r="CY838" s="25"/>
      <c r="EW838" s="25"/>
      <c r="EX838" s="25"/>
      <c r="EY838" s="25"/>
      <c r="EZ838" s="25"/>
      <c r="FA838" s="25"/>
      <c r="FB838" s="25"/>
      <c r="FC838" s="25"/>
      <c r="FD838" s="25"/>
      <c r="FE838" s="25"/>
      <c r="FF838" s="25"/>
      <c r="FG838" s="25"/>
      <c r="FH838" s="25"/>
      <c r="FI838" s="25"/>
      <c r="FJ838" s="25"/>
      <c r="FK838" s="25"/>
      <c r="FL838" s="25"/>
      <c r="FM838" s="25"/>
      <c r="FN838" s="25"/>
      <c r="FO838" s="25"/>
      <c r="FP838" s="25"/>
      <c r="FQ838" s="25"/>
      <c r="FR838" s="25"/>
      <c r="FS838" s="25"/>
      <c r="FT838" s="25"/>
      <c r="FU838" s="25"/>
      <c r="FV838" s="25"/>
      <c r="FW838" s="25"/>
      <c r="FX838" s="25"/>
      <c r="FY838" s="25"/>
      <c r="FZ838" s="25"/>
      <c r="GA838" s="25"/>
      <c r="GB838" s="25"/>
      <c r="GC838" s="25"/>
      <c r="GD838" s="25"/>
      <c r="GE838" s="25"/>
      <c r="GF838" s="25"/>
      <c r="GG838" s="25"/>
      <c r="GH838" s="25"/>
      <c r="GI838" s="25"/>
      <c r="GJ838" s="25"/>
      <c r="GK838" s="25"/>
      <c r="GL838" s="25"/>
      <c r="GM838" s="25"/>
      <c r="GN838" s="25"/>
      <c r="GO838" s="25"/>
      <c r="GP838" s="25"/>
      <c r="GQ838" s="25"/>
      <c r="GR838" s="25"/>
      <c r="GS838" s="25"/>
    </row>
    <row r="839">
      <c r="BD839" s="25"/>
      <c r="BE839" s="25"/>
      <c r="BF839" s="25"/>
      <c r="BG839" s="25"/>
      <c r="BH839" s="25"/>
      <c r="BI839" s="25"/>
      <c r="BJ839" s="25"/>
      <c r="BK839" s="25"/>
      <c r="BL839" s="25"/>
      <c r="BM839" s="25"/>
      <c r="BN839" s="25"/>
      <c r="BO839" s="25"/>
      <c r="BP839" s="25"/>
      <c r="BQ839" s="25"/>
      <c r="BR839" s="25"/>
      <c r="BS839" s="25"/>
      <c r="BT839" s="25"/>
      <c r="BU839" s="25"/>
      <c r="BV839" s="25"/>
      <c r="BW839" s="25"/>
      <c r="BX839" s="25"/>
      <c r="BY839" s="25"/>
      <c r="BZ839" s="25"/>
      <c r="CA839" s="25"/>
      <c r="CB839" s="25"/>
      <c r="CC839" s="25"/>
      <c r="CD839" s="25"/>
      <c r="CE839" s="25"/>
      <c r="CF839" s="25"/>
      <c r="CG839" s="25"/>
      <c r="CH839" s="25"/>
      <c r="CI839" s="25"/>
      <c r="CJ839" s="25"/>
      <c r="CK839" s="25"/>
      <c r="CL839" s="25"/>
      <c r="CM839" s="25"/>
      <c r="CN839" s="25"/>
      <c r="CO839" s="25"/>
      <c r="CP839" s="25"/>
      <c r="CQ839" s="25"/>
      <c r="CR839" s="25"/>
      <c r="CS839" s="25"/>
      <c r="CT839" s="25"/>
      <c r="CU839" s="25"/>
      <c r="CV839" s="25"/>
      <c r="CW839" s="25"/>
      <c r="CX839" s="25"/>
      <c r="CY839" s="25"/>
      <c r="EW839" s="25"/>
      <c r="EX839" s="25"/>
      <c r="EY839" s="25"/>
      <c r="EZ839" s="25"/>
      <c r="FA839" s="25"/>
      <c r="FB839" s="25"/>
      <c r="FC839" s="25"/>
      <c r="FD839" s="25"/>
      <c r="FE839" s="25"/>
      <c r="FF839" s="25"/>
      <c r="FG839" s="25"/>
      <c r="FH839" s="25"/>
      <c r="FI839" s="25"/>
      <c r="FJ839" s="25"/>
      <c r="FK839" s="25"/>
      <c r="FL839" s="25"/>
      <c r="FM839" s="25"/>
      <c r="FN839" s="25"/>
      <c r="FO839" s="25"/>
      <c r="FP839" s="25"/>
      <c r="FQ839" s="25"/>
      <c r="FR839" s="25"/>
      <c r="FS839" s="25"/>
      <c r="FT839" s="25"/>
      <c r="FU839" s="25"/>
      <c r="FV839" s="25"/>
      <c r="FW839" s="25"/>
      <c r="FX839" s="25"/>
      <c r="FY839" s="25"/>
      <c r="FZ839" s="25"/>
      <c r="GA839" s="25"/>
      <c r="GB839" s="25"/>
      <c r="GC839" s="25"/>
      <c r="GD839" s="25"/>
      <c r="GE839" s="25"/>
      <c r="GF839" s="25"/>
      <c r="GG839" s="25"/>
      <c r="GH839" s="25"/>
      <c r="GI839" s="25"/>
      <c r="GJ839" s="25"/>
      <c r="GK839" s="25"/>
      <c r="GL839" s="25"/>
      <c r="GM839" s="25"/>
      <c r="GN839" s="25"/>
      <c r="GO839" s="25"/>
      <c r="GP839" s="25"/>
      <c r="GQ839" s="25"/>
      <c r="GR839" s="25"/>
      <c r="GS839" s="25"/>
    </row>
    <row r="840">
      <c r="BD840" s="25"/>
      <c r="BE840" s="25"/>
      <c r="BF840" s="25"/>
      <c r="BG840" s="25"/>
      <c r="BH840" s="25"/>
      <c r="BI840" s="25"/>
      <c r="BJ840" s="25"/>
      <c r="BK840" s="25"/>
      <c r="BL840" s="25"/>
      <c r="BM840" s="25"/>
      <c r="BN840" s="25"/>
      <c r="BO840" s="25"/>
      <c r="BP840" s="25"/>
      <c r="BQ840" s="25"/>
      <c r="BR840" s="25"/>
      <c r="BS840" s="25"/>
      <c r="BT840" s="25"/>
      <c r="BU840" s="25"/>
      <c r="BV840" s="25"/>
      <c r="BW840" s="25"/>
      <c r="BX840" s="25"/>
      <c r="BY840" s="25"/>
      <c r="BZ840" s="25"/>
      <c r="CA840" s="25"/>
      <c r="CB840" s="25"/>
      <c r="CC840" s="25"/>
      <c r="CD840" s="25"/>
      <c r="CE840" s="25"/>
      <c r="CF840" s="25"/>
      <c r="CG840" s="25"/>
      <c r="CH840" s="25"/>
      <c r="CI840" s="25"/>
      <c r="CJ840" s="25"/>
      <c r="CK840" s="25"/>
      <c r="CL840" s="25"/>
      <c r="CM840" s="25"/>
      <c r="CN840" s="25"/>
      <c r="CO840" s="25"/>
      <c r="CP840" s="25"/>
      <c r="CQ840" s="25"/>
      <c r="CR840" s="25"/>
      <c r="CS840" s="25"/>
      <c r="CT840" s="25"/>
      <c r="CU840" s="25"/>
      <c r="CV840" s="25"/>
      <c r="CW840" s="25"/>
      <c r="CX840" s="25"/>
      <c r="CY840" s="25"/>
      <c r="EW840" s="25"/>
      <c r="EX840" s="25"/>
      <c r="EY840" s="25"/>
      <c r="EZ840" s="25"/>
      <c r="FA840" s="25"/>
      <c r="FB840" s="25"/>
      <c r="FC840" s="25"/>
      <c r="FD840" s="25"/>
      <c r="FE840" s="25"/>
      <c r="FF840" s="25"/>
      <c r="FG840" s="25"/>
      <c r="FH840" s="25"/>
      <c r="FI840" s="25"/>
      <c r="FJ840" s="25"/>
      <c r="FK840" s="25"/>
      <c r="FL840" s="25"/>
      <c r="FM840" s="25"/>
      <c r="FN840" s="25"/>
      <c r="FO840" s="25"/>
      <c r="FP840" s="25"/>
      <c r="FQ840" s="25"/>
      <c r="FR840" s="25"/>
      <c r="FS840" s="25"/>
      <c r="FT840" s="25"/>
      <c r="FU840" s="25"/>
      <c r="FV840" s="25"/>
      <c r="FW840" s="25"/>
      <c r="FX840" s="25"/>
      <c r="FY840" s="25"/>
      <c r="FZ840" s="25"/>
      <c r="GA840" s="25"/>
      <c r="GB840" s="25"/>
      <c r="GC840" s="25"/>
      <c r="GD840" s="25"/>
      <c r="GE840" s="25"/>
      <c r="GF840" s="25"/>
      <c r="GG840" s="25"/>
      <c r="GH840" s="25"/>
      <c r="GI840" s="25"/>
      <c r="GJ840" s="25"/>
      <c r="GK840" s="25"/>
      <c r="GL840" s="25"/>
      <c r="GM840" s="25"/>
      <c r="GN840" s="25"/>
      <c r="GO840" s="25"/>
      <c r="GP840" s="25"/>
      <c r="GQ840" s="25"/>
      <c r="GR840" s="25"/>
      <c r="GS840" s="25"/>
    </row>
    <row r="841">
      <c r="BD841" s="25"/>
      <c r="BE841" s="25"/>
      <c r="BF841" s="25"/>
      <c r="BG841" s="25"/>
      <c r="BH841" s="25"/>
      <c r="BI841" s="25"/>
      <c r="BJ841" s="25"/>
      <c r="BK841" s="25"/>
      <c r="BL841" s="25"/>
      <c r="BM841" s="25"/>
      <c r="BN841" s="25"/>
      <c r="BO841" s="25"/>
      <c r="BP841" s="25"/>
      <c r="BQ841" s="25"/>
      <c r="BR841" s="25"/>
      <c r="BS841" s="25"/>
      <c r="BT841" s="25"/>
      <c r="BU841" s="25"/>
      <c r="BV841" s="25"/>
      <c r="BW841" s="25"/>
      <c r="BX841" s="25"/>
      <c r="BY841" s="25"/>
      <c r="BZ841" s="25"/>
      <c r="CA841" s="25"/>
      <c r="CB841" s="25"/>
      <c r="CC841" s="25"/>
      <c r="CD841" s="25"/>
      <c r="CE841" s="25"/>
      <c r="CF841" s="25"/>
      <c r="CG841" s="25"/>
      <c r="CH841" s="25"/>
      <c r="CI841" s="25"/>
      <c r="CJ841" s="25"/>
      <c r="CK841" s="25"/>
      <c r="CL841" s="25"/>
      <c r="CM841" s="25"/>
      <c r="CN841" s="25"/>
      <c r="CO841" s="25"/>
      <c r="CP841" s="25"/>
      <c r="CQ841" s="25"/>
      <c r="CR841" s="25"/>
      <c r="CS841" s="25"/>
      <c r="CT841" s="25"/>
      <c r="CU841" s="25"/>
      <c r="CV841" s="25"/>
      <c r="CW841" s="25"/>
      <c r="CX841" s="25"/>
      <c r="CY841" s="25"/>
      <c r="EW841" s="25"/>
      <c r="EX841" s="25"/>
      <c r="EY841" s="25"/>
      <c r="EZ841" s="25"/>
      <c r="FA841" s="25"/>
      <c r="FB841" s="25"/>
      <c r="FC841" s="25"/>
      <c r="FD841" s="25"/>
      <c r="FE841" s="25"/>
      <c r="FF841" s="25"/>
      <c r="FG841" s="25"/>
      <c r="FH841" s="25"/>
      <c r="FI841" s="25"/>
      <c r="FJ841" s="25"/>
      <c r="FK841" s="25"/>
      <c r="FL841" s="25"/>
      <c r="FM841" s="25"/>
      <c r="FN841" s="25"/>
      <c r="FO841" s="25"/>
      <c r="FP841" s="25"/>
      <c r="FQ841" s="25"/>
      <c r="FR841" s="25"/>
      <c r="FS841" s="25"/>
      <c r="FT841" s="25"/>
      <c r="FU841" s="25"/>
      <c r="FV841" s="25"/>
      <c r="FW841" s="25"/>
      <c r="FX841" s="25"/>
      <c r="FY841" s="25"/>
      <c r="FZ841" s="25"/>
      <c r="GA841" s="25"/>
      <c r="GB841" s="25"/>
      <c r="GC841" s="25"/>
      <c r="GD841" s="25"/>
      <c r="GE841" s="25"/>
      <c r="GF841" s="25"/>
      <c r="GG841" s="25"/>
      <c r="GH841" s="25"/>
      <c r="GI841" s="25"/>
      <c r="GJ841" s="25"/>
      <c r="GK841" s="25"/>
      <c r="GL841" s="25"/>
      <c r="GM841" s="25"/>
      <c r="GN841" s="25"/>
      <c r="GO841" s="25"/>
      <c r="GP841" s="25"/>
      <c r="GQ841" s="25"/>
      <c r="GR841" s="25"/>
      <c r="GS841" s="25"/>
    </row>
    <row r="842">
      <c r="BD842" s="25"/>
      <c r="BE842" s="25"/>
      <c r="BF842" s="25"/>
      <c r="BG842" s="25"/>
      <c r="BH842" s="25"/>
      <c r="BI842" s="25"/>
      <c r="BJ842" s="25"/>
      <c r="BK842" s="25"/>
      <c r="BL842" s="25"/>
      <c r="BM842" s="25"/>
      <c r="BN842" s="25"/>
      <c r="BO842" s="25"/>
      <c r="BP842" s="25"/>
      <c r="BQ842" s="25"/>
      <c r="BR842" s="25"/>
      <c r="BS842" s="25"/>
      <c r="BT842" s="25"/>
      <c r="BU842" s="25"/>
      <c r="BV842" s="25"/>
      <c r="BW842" s="25"/>
      <c r="BX842" s="25"/>
      <c r="BY842" s="25"/>
      <c r="BZ842" s="25"/>
      <c r="CA842" s="25"/>
      <c r="CB842" s="25"/>
      <c r="CC842" s="25"/>
      <c r="CD842" s="25"/>
      <c r="CE842" s="25"/>
      <c r="CF842" s="25"/>
      <c r="CG842" s="25"/>
      <c r="CH842" s="25"/>
      <c r="CI842" s="25"/>
      <c r="CJ842" s="25"/>
      <c r="CK842" s="25"/>
      <c r="CL842" s="25"/>
      <c r="CM842" s="25"/>
      <c r="CN842" s="25"/>
      <c r="CO842" s="25"/>
      <c r="CP842" s="25"/>
      <c r="CQ842" s="25"/>
      <c r="CR842" s="25"/>
      <c r="CS842" s="25"/>
      <c r="CT842" s="25"/>
      <c r="CU842" s="25"/>
      <c r="CV842" s="25"/>
      <c r="CW842" s="25"/>
      <c r="CX842" s="25"/>
      <c r="CY842" s="25"/>
      <c r="EW842" s="25"/>
      <c r="EX842" s="25"/>
      <c r="EY842" s="25"/>
      <c r="EZ842" s="25"/>
      <c r="FA842" s="25"/>
      <c r="FB842" s="25"/>
      <c r="FC842" s="25"/>
      <c r="FD842" s="25"/>
      <c r="FE842" s="25"/>
      <c r="FF842" s="25"/>
      <c r="FG842" s="25"/>
      <c r="FH842" s="25"/>
      <c r="FI842" s="25"/>
      <c r="FJ842" s="25"/>
      <c r="FK842" s="25"/>
      <c r="FL842" s="25"/>
      <c r="FM842" s="25"/>
      <c r="FN842" s="25"/>
      <c r="FO842" s="25"/>
      <c r="FP842" s="25"/>
      <c r="FQ842" s="25"/>
      <c r="FR842" s="25"/>
      <c r="FS842" s="25"/>
      <c r="FT842" s="25"/>
      <c r="FU842" s="25"/>
      <c r="FV842" s="25"/>
      <c r="FW842" s="25"/>
      <c r="FX842" s="25"/>
      <c r="FY842" s="25"/>
      <c r="FZ842" s="25"/>
      <c r="GA842" s="25"/>
      <c r="GB842" s="25"/>
      <c r="GC842" s="25"/>
      <c r="GD842" s="25"/>
      <c r="GE842" s="25"/>
      <c r="GF842" s="25"/>
      <c r="GG842" s="25"/>
      <c r="GH842" s="25"/>
      <c r="GI842" s="25"/>
      <c r="GJ842" s="25"/>
      <c r="GK842" s="25"/>
      <c r="GL842" s="25"/>
      <c r="GM842" s="25"/>
      <c r="GN842" s="25"/>
      <c r="GO842" s="25"/>
      <c r="GP842" s="25"/>
      <c r="GQ842" s="25"/>
      <c r="GR842" s="25"/>
      <c r="GS842" s="25"/>
    </row>
    <row r="843">
      <c r="BD843" s="25"/>
      <c r="BE843" s="25"/>
      <c r="BF843" s="25"/>
      <c r="BG843" s="25"/>
      <c r="BH843" s="25"/>
      <c r="BI843" s="25"/>
      <c r="BJ843" s="25"/>
      <c r="BK843" s="25"/>
      <c r="BL843" s="25"/>
      <c r="BM843" s="25"/>
      <c r="BN843" s="25"/>
      <c r="BO843" s="25"/>
      <c r="BP843" s="25"/>
      <c r="BQ843" s="25"/>
      <c r="BR843" s="25"/>
      <c r="BS843" s="25"/>
      <c r="BT843" s="25"/>
      <c r="BU843" s="25"/>
      <c r="BV843" s="25"/>
      <c r="BW843" s="25"/>
      <c r="BX843" s="25"/>
      <c r="BY843" s="25"/>
      <c r="BZ843" s="25"/>
      <c r="CA843" s="25"/>
      <c r="CB843" s="25"/>
      <c r="CC843" s="25"/>
      <c r="CD843" s="25"/>
      <c r="CE843" s="25"/>
      <c r="CF843" s="25"/>
      <c r="CG843" s="25"/>
      <c r="CH843" s="25"/>
      <c r="CI843" s="25"/>
      <c r="CJ843" s="25"/>
      <c r="CK843" s="25"/>
      <c r="CL843" s="25"/>
      <c r="CM843" s="25"/>
      <c r="CN843" s="25"/>
      <c r="CO843" s="25"/>
      <c r="CP843" s="25"/>
      <c r="CQ843" s="25"/>
      <c r="CR843" s="25"/>
      <c r="CS843" s="25"/>
      <c r="CT843" s="25"/>
      <c r="CU843" s="25"/>
      <c r="CV843" s="25"/>
      <c r="CW843" s="25"/>
      <c r="CX843" s="25"/>
      <c r="CY843" s="25"/>
      <c r="EW843" s="25"/>
      <c r="EX843" s="25"/>
      <c r="EY843" s="25"/>
      <c r="EZ843" s="25"/>
      <c r="FA843" s="25"/>
      <c r="FB843" s="25"/>
      <c r="FC843" s="25"/>
      <c r="FD843" s="25"/>
      <c r="FE843" s="25"/>
      <c r="FF843" s="25"/>
      <c r="FG843" s="25"/>
      <c r="FH843" s="25"/>
      <c r="FI843" s="25"/>
      <c r="FJ843" s="25"/>
      <c r="FK843" s="25"/>
      <c r="FL843" s="25"/>
      <c r="FM843" s="25"/>
      <c r="FN843" s="25"/>
      <c r="FO843" s="25"/>
      <c r="FP843" s="25"/>
      <c r="FQ843" s="25"/>
      <c r="FR843" s="25"/>
      <c r="FS843" s="25"/>
      <c r="FT843" s="25"/>
      <c r="FU843" s="25"/>
      <c r="FV843" s="25"/>
      <c r="FW843" s="25"/>
      <c r="FX843" s="25"/>
      <c r="FY843" s="25"/>
      <c r="FZ843" s="25"/>
      <c r="GA843" s="25"/>
      <c r="GB843" s="25"/>
      <c r="GC843" s="25"/>
      <c r="GD843" s="25"/>
      <c r="GE843" s="25"/>
      <c r="GF843" s="25"/>
      <c r="GG843" s="25"/>
      <c r="GH843" s="25"/>
      <c r="GI843" s="25"/>
      <c r="GJ843" s="25"/>
      <c r="GK843" s="25"/>
      <c r="GL843" s="25"/>
      <c r="GM843" s="25"/>
      <c r="GN843" s="25"/>
      <c r="GO843" s="25"/>
      <c r="GP843" s="25"/>
      <c r="GQ843" s="25"/>
      <c r="GR843" s="25"/>
      <c r="GS843" s="25"/>
    </row>
    <row r="844">
      <c r="BD844" s="25"/>
      <c r="BE844" s="25"/>
      <c r="BF844" s="25"/>
      <c r="BG844" s="25"/>
      <c r="BH844" s="25"/>
      <c r="BI844" s="25"/>
      <c r="BJ844" s="25"/>
      <c r="BK844" s="25"/>
      <c r="BL844" s="25"/>
      <c r="BM844" s="25"/>
      <c r="BN844" s="25"/>
      <c r="BO844" s="25"/>
      <c r="BP844" s="25"/>
      <c r="BQ844" s="25"/>
      <c r="BR844" s="25"/>
      <c r="BS844" s="25"/>
      <c r="BT844" s="25"/>
      <c r="BU844" s="25"/>
      <c r="BV844" s="25"/>
      <c r="BW844" s="25"/>
      <c r="BX844" s="25"/>
      <c r="BY844" s="25"/>
      <c r="BZ844" s="25"/>
      <c r="CA844" s="25"/>
      <c r="CB844" s="25"/>
      <c r="CC844" s="25"/>
      <c r="CD844" s="25"/>
      <c r="CE844" s="25"/>
      <c r="CF844" s="25"/>
      <c r="CG844" s="25"/>
      <c r="CH844" s="25"/>
      <c r="CI844" s="25"/>
      <c r="CJ844" s="25"/>
      <c r="CK844" s="25"/>
      <c r="CL844" s="25"/>
      <c r="CM844" s="25"/>
      <c r="CN844" s="25"/>
      <c r="CO844" s="25"/>
      <c r="CP844" s="25"/>
      <c r="CQ844" s="25"/>
      <c r="CR844" s="25"/>
      <c r="CS844" s="25"/>
      <c r="CT844" s="25"/>
      <c r="CU844" s="25"/>
      <c r="CV844" s="25"/>
      <c r="CW844" s="25"/>
      <c r="CX844" s="25"/>
      <c r="CY844" s="25"/>
      <c r="EW844" s="25"/>
      <c r="EX844" s="25"/>
      <c r="EY844" s="25"/>
      <c r="EZ844" s="25"/>
      <c r="FA844" s="25"/>
      <c r="FB844" s="25"/>
      <c r="FC844" s="25"/>
      <c r="FD844" s="25"/>
      <c r="FE844" s="25"/>
      <c r="FF844" s="25"/>
      <c r="FG844" s="25"/>
      <c r="FH844" s="25"/>
      <c r="FI844" s="25"/>
      <c r="FJ844" s="25"/>
      <c r="FK844" s="25"/>
      <c r="FL844" s="25"/>
      <c r="FM844" s="25"/>
      <c r="FN844" s="25"/>
      <c r="FO844" s="25"/>
      <c r="FP844" s="25"/>
      <c r="FQ844" s="25"/>
      <c r="FR844" s="25"/>
      <c r="FS844" s="25"/>
      <c r="FT844" s="25"/>
      <c r="FU844" s="25"/>
      <c r="FV844" s="25"/>
      <c r="FW844" s="25"/>
      <c r="FX844" s="25"/>
      <c r="FY844" s="25"/>
      <c r="FZ844" s="25"/>
      <c r="GA844" s="25"/>
      <c r="GB844" s="25"/>
      <c r="GC844" s="25"/>
      <c r="GD844" s="25"/>
      <c r="GE844" s="25"/>
      <c r="GF844" s="25"/>
      <c r="GG844" s="25"/>
      <c r="GH844" s="25"/>
      <c r="GI844" s="25"/>
      <c r="GJ844" s="25"/>
      <c r="GK844" s="25"/>
      <c r="GL844" s="25"/>
      <c r="GM844" s="25"/>
      <c r="GN844" s="25"/>
      <c r="GO844" s="25"/>
      <c r="GP844" s="25"/>
      <c r="GQ844" s="25"/>
      <c r="GR844" s="25"/>
      <c r="GS844" s="25"/>
    </row>
    <row r="845">
      <c r="BD845" s="25"/>
      <c r="BE845" s="25"/>
      <c r="BF845" s="25"/>
      <c r="BG845" s="25"/>
      <c r="BH845" s="25"/>
      <c r="BI845" s="25"/>
      <c r="BJ845" s="25"/>
      <c r="BK845" s="25"/>
      <c r="BL845" s="25"/>
      <c r="BM845" s="25"/>
      <c r="BN845" s="25"/>
      <c r="BO845" s="25"/>
      <c r="BP845" s="25"/>
      <c r="BQ845" s="25"/>
      <c r="BR845" s="25"/>
      <c r="BS845" s="25"/>
      <c r="BT845" s="25"/>
      <c r="BU845" s="25"/>
      <c r="BV845" s="25"/>
      <c r="BW845" s="25"/>
      <c r="BX845" s="25"/>
      <c r="BY845" s="25"/>
      <c r="BZ845" s="25"/>
      <c r="CA845" s="25"/>
      <c r="CB845" s="25"/>
      <c r="CC845" s="25"/>
      <c r="CD845" s="25"/>
      <c r="CE845" s="25"/>
      <c r="CF845" s="25"/>
      <c r="CG845" s="25"/>
      <c r="CH845" s="25"/>
      <c r="CI845" s="25"/>
      <c r="CJ845" s="25"/>
      <c r="CK845" s="25"/>
      <c r="CL845" s="25"/>
      <c r="CM845" s="25"/>
      <c r="CN845" s="25"/>
      <c r="CO845" s="25"/>
      <c r="CP845" s="25"/>
      <c r="CQ845" s="25"/>
      <c r="CR845" s="25"/>
      <c r="CS845" s="25"/>
      <c r="CT845" s="25"/>
      <c r="CU845" s="25"/>
      <c r="CV845" s="25"/>
      <c r="CW845" s="25"/>
      <c r="CX845" s="25"/>
      <c r="CY845" s="25"/>
      <c r="EW845" s="25"/>
      <c r="EX845" s="25"/>
      <c r="EY845" s="25"/>
      <c r="EZ845" s="25"/>
      <c r="FA845" s="25"/>
      <c r="FB845" s="25"/>
      <c r="FC845" s="25"/>
      <c r="FD845" s="25"/>
      <c r="FE845" s="25"/>
      <c r="FF845" s="25"/>
      <c r="FG845" s="25"/>
      <c r="FH845" s="25"/>
      <c r="FI845" s="25"/>
      <c r="FJ845" s="25"/>
      <c r="FK845" s="25"/>
      <c r="FL845" s="25"/>
      <c r="FM845" s="25"/>
      <c r="FN845" s="25"/>
      <c r="FO845" s="25"/>
      <c r="FP845" s="25"/>
      <c r="FQ845" s="25"/>
      <c r="FR845" s="25"/>
      <c r="FS845" s="25"/>
      <c r="FT845" s="25"/>
      <c r="FU845" s="25"/>
      <c r="FV845" s="25"/>
      <c r="FW845" s="25"/>
      <c r="FX845" s="25"/>
      <c r="FY845" s="25"/>
      <c r="FZ845" s="25"/>
      <c r="GA845" s="25"/>
      <c r="GB845" s="25"/>
      <c r="GC845" s="25"/>
      <c r="GD845" s="25"/>
      <c r="GE845" s="25"/>
      <c r="GF845" s="25"/>
      <c r="GG845" s="25"/>
      <c r="GH845" s="25"/>
      <c r="GI845" s="25"/>
      <c r="GJ845" s="25"/>
      <c r="GK845" s="25"/>
      <c r="GL845" s="25"/>
      <c r="GM845" s="25"/>
      <c r="GN845" s="25"/>
      <c r="GO845" s="25"/>
      <c r="GP845" s="25"/>
      <c r="GQ845" s="25"/>
      <c r="GR845" s="25"/>
      <c r="GS845" s="25"/>
    </row>
    <row r="846">
      <c r="BD846" s="25"/>
      <c r="BE846" s="25"/>
      <c r="BF846" s="25"/>
      <c r="BG846" s="25"/>
      <c r="BH846" s="25"/>
      <c r="BI846" s="25"/>
      <c r="BJ846" s="25"/>
      <c r="BK846" s="25"/>
      <c r="BL846" s="25"/>
      <c r="BM846" s="25"/>
      <c r="BN846" s="25"/>
      <c r="BO846" s="25"/>
      <c r="BP846" s="25"/>
      <c r="BQ846" s="25"/>
      <c r="BR846" s="25"/>
      <c r="BS846" s="25"/>
      <c r="BT846" s="25"/>
      <c r="BU846" s="25"/>
      <c r="BV846" s="25"/>
      <c r="BW846" s="25"/>
      <c r="BX846" s="25"/>
      <c r="BY846" s="25"/>
      <c r="BZ846" s="25"/>
      <c r="CA846" s="25"/>
      <c r="CB846" s="25"/>
      <c r="CC846" s="25"/>
      <c r="CD846" s="25"/>
      <c r="CE846" s="25"/>
      <c r="CF846" s="25"/>
      <c r="CG846" s="25"/>
      <c r="CH846" s="25"/>
      <c r="CI846" s="25"/>
      <c r="CJ846" s="25"/>
      <c r="CK846" s="25"/>
      <c r="CL846" s="25"/>
      <c r="CM846" s="25"/>
      <c r="CN846" s="25"/>
      <c r="CO846" s="25"/>
      <c r="CP846" s="25"/>
      <c r="CQ846" s="25"/>
      <c r="CR846" s="25"/>
      <c r="CS846" s="25"/>
      <c r="CT846" s="25"/>
      <c r="CU846" s="25"/>
      <c r="CV846" s="25"/>
      <c r="CW846" s="25"/>
      <c r="CX846" s="25"/>
      <c r="CY846" s="25"/>
      <c r="EW846" s="25"/>
      <c r="EX846" s="25"/>
      <c r="EY846" s="25"/>
      <c r="EZ846" s="25"/>
      <c r="FA846" s="25"/>
      <c r="FB846" s="25"/>
      <c r="FC846" s="25"/>
      <c r="FD846" s="25"/>
      <c r="FE846" s="25"/>
      <c r="FF846" s="25"/>
      <c r="FG846" s="25"/>
      <c r="FH846" s="25"/>
      <c r="FI846" s="25"/>
      <c r="FJ846" s="25"/>
      <c r="FK846" s="25"/>
      <c r="FL846" s="25"/>
      <c r="FM846" s="25"/>
      <c r="FN846" s="25"/>
      <c r="FO846" s="25"/>
      <c r="FP846" s="25"/>
      <c r="FQ846" s="25"/>
      <c r="FR846" s="25"/>
      <c r="FS846" s="25"/>
      <c r="FT846" s="25"/>
      <c r="FU846" s="25"/>
      <c r="FV846" s="25"/>
      <c r="FW846" s="25"/>
      <c r="FX846" s="25"/>
      <c r="FY846" s="25"/>
      <c r="FZ846" s="25"/>
      <c r="GA846" s="25"/>
      <c r="GB846" s="25"/>
      <c r="GC846" s="25"/>
      <c r="GD846" s="25"/>
      <c r="GE846" s="25"/>
      <c r="GF846" s="25"/>
      <c r="GG846" s="25"/>
      <c r="GH846" s="25"/>
      <c r="GI846" s="25"/>
      <c r="GJ846" s="25"/>
      <c r="GK846" s="25"/>
      <c r="GL846" s="25"/>
      <c r="GM846" s="25"/>
      <c r="GN846" s="25"/>
      <c r="GO846" s="25"/>
      <c r="GP846" s="25"/>
      <c r="GQ846" s="25"/>
      <c r="GR846" s="25"/>
      <c r="GS846" s="25"/>
    </row>
    <row r="847">
      <c r="BD847" s="25"/>
      <c r="BE847" s="25"/>
      <c r="BF847" s="25"/>
      <c r="BG847" s="25"/>
      <c r="BH847" s="25"/>
      <c r="BI847" s="25"/>
      <c r="BJ847" s="25"/>
      <c r="BK847" s="25"/>
      <c r="BL847" s="25"/>
      <c r="BM847" s="25"/>
      <c r="BN847" s="25"/>
      <c r="BO847" s="25"/>
      <c r="BP847" s="25"/>
      <c r="BQ847" s="25"/>
      <c r="BR847" s="25"/>
      <c r="BS847" s="25"/>
      <c r="BT847" s="25"/>
      <c r="BU847" s="25"/>
      <c r="BV847" s="25"/>
      <c r="BW847" s="25"/>
      <c r="BX847" s="25"/>
      <c r="BY847" s="25"/>
      <c r="BZ847" s="25"/>
      <c r="CA847" s="25"/>
      <c r="CB847" s="25"/>
      <c r="CC847" s="25"/>
      <c r="CD847" s="25"/>
      <c r="CE847" s="25"/>
      <c r="CF847" s="25"/>
      <c r="CG847" s="25"/>
      <c r="CH847" s="25"/>
      <c r="CI847" s="25"/>
      <c r="CJ847" s="25"/>
      <c r="CK847" s="25"/>
      <c r="CL847" s="25"/>
      <c r="CM847" s="25"/>
      <c r="CN847" s="25"/>
      <c r="CO847" s="25"/>
      <c r="CP847" s="25"/>
      <c r="CQ847" s="25"/>
      <c r="CR847" s="25"/>
      <c r="CS847" s="25"/>
      <c r="CT847" s="25"/>
      <c r="CU847" s="25"/>
      <c r="CV847" s="25"/>
      <c r="CW847" s="25"/>
      <c r="CX847" s="25"/>
      <c r="CY847" s="25"/>
      <c r="EW847" s="25"/>
      <c r="EX847" s="25"/>
      <c r="EY847" s="25"/>
      <c r="EZ847" s="25"/>
      <c r="FA847" s="25"/>
      <c r="FB847" s="25"/>
      <c r="FC847" s="25"/>
      <c r="FD847" s="25"/>
      <c r="FE847" s="25"/>
      <c r="FF847" s="25"/>
      <c r="FG847" s="25"/>
      <c r="FH847" s="25"/>
      <c r="FI847" s="25"/>
      <c r="FJ847" s="25"/>
      <c r="FK847" s="25"/>
      <c r="FL847" s="25"/>
      <c r="FM847" s="25"/>
      <c r="FN847" s="25"/>
      <c r="FO847" s="25"/>
      <c r="FP847" s="25"/>
      <c r="FQ847" s="25"/>
      <c r="FR847" s="25"/>
      <c r="FS847" s="25"/>
      <c r="FT847" s="25"/>
      <c r="FU847" s="25"/>
      <c r="FV847" s="25"/>
      <c r="FW847" s="25"/>
      <c r="FX847" s="25"/>
      <c r="FY847" s="25"/>
      <c r="FZ847" s="25"/>
      <c r="GA847" s="25"/>
      <c r="GB847" s="25"/>
      <c r="GC847" s="25"/>
      <c r="GD847" s="25"/>
      <c r="GE847" s="25"/>
      <c r="GF847" s="25"/>
      <c r="GG847" s="25"/>
      <c r="GH847" s="25"/>
      <c r="GI847" s="25"/>
      <c r="GJ847" s="25"/>
      <c r="GK847" s="25"/>
      <c r="GL847" s="25"/>
      <c r="GM847" s="25"/>
      <c r="GN847" s="25"/>
      <c r="GO847" s="25"/>
      <c r="GP847" s="25"/>
      <c r="GQ847" s="25"/>
      <c r="GR847" s="25"/>
      <c r="GS847" s="25"/>
    </row>
    <row r="848">
      <c r="BD848" s="25"/>
      <c r="BE848" s="25"/>
      <c r="BF848" s="25"/>
      <c r="BG848" s="25"/>
      <c r="BH848" s="25"/>
      <c r="BI848" s="25"/>
      <c r="BJ848" s="25"/>
      <c r="BK848" s="25"/>
      <c r="BL848" s="25"/>
      <c r="BM848" s="25"/>
      <c r="BN848" s="25"/>
      <c r="BO848" s="25"/>
      <c r="BP848" s="25"/>
      <c r="BQ848" s="25"/>
      <c r="BR848" s="25"/>
      <c r="BS848" s="25"/>
      <c r="BT848" s="25"/>
      <c r="BU848" s="25"/>
      <c r="BV848" s="25"/>
      <c r="BW848" s="25"/>
      <c r="BX848" s="25"/>
      <c r="BY848" s="25"/>
      <c r="BZ848" s="25"/>
      <c r="CA848" s="25"/>
      <c r="CB848" s="25"/>
      <c r="CC848" s="25"/>
      <c r="CD848" s="25"/>
      <c r="CE848" s="25"/>
      <c r="CF848" s="25"/>
      <c r="CG848" s="25"/>
      <c r="CH848" s="25"/>
      <c r="CI848" s="25"/>
      <c r="CJ848" s="25"/>
      <c r="CK848" s="25"/>
      <c r="CL848" s="25"/>
      <c r="CM848" s="25"/>
      <c r="CN848" s="25"/>
      <c r="CO848" s="25"/>
      <c r="CP848" s="25"/>
      <c r="CQ848" s="25"/>
      <c r="CR848" s="25"/>
      <c r="CS848" s="25"/>
      <c r="CT848" s="25"/>
      <c r="CU848" s="25"/>
      <c r="CV848" s="25"/>
      <c r="CW848" s="25"/>
      <c r="CX848" s="25"/>
      <c r="CY848" s="25"/>
      <c r="EW848" s="25"/>
      <c r="EX848" s="25"/>
      <c r="EY848" s="25"/>
      <c r="EZ848" s="25"/>
      <c r="FA848" s="25"/>
      <c r="FB848" s="25"/>
      <c r="FC848" s="25"/>
      <c r="FD848" s="25"/>
      <c r="FE848" s="25"/>
      <c r="FF848" s="25"/>
      <c r="FG848" s="25"/>
      <c r="FH848" s="25"/>
      <c r="FI848" s="25"/>
      <c r="FJ848" s="25"/>
      <c r="FK848" s="25"/>
      <c r="FL848" s="25"/>
      <c r="FM848" s="25"/>
      <c r="FN848" s="25"/>
      <c r="FO848" s="25"/>
      <c r="FP848" s="25"/>
      <c r="FQ848" s="25"/>
      <c r="FR848" s="25"/>
      <c r="FS848" s="25"/>
      <c r="FT848" s="25"/>
      <c r="FU848" s="25"/>
      <c r="FV848" s="25"/>
      <c r="FW848" s="25"/>
      <c r="FX848" s="25"/>
      <c r="FY848" s="25"/>
      <c r="FZ848" s="25"/>
      <c r="GA848" s="25"/>
      <c r="GB848" s="25"/>
      <c r="GC848" s="25"/>
      <c r="GD848" s="25"/>
      <c r="GE848" s="25"/>
      <c r="GF848" s="25"/>
      <c r="GG848" s="25"/>
      <c r="GH848" s="25"/>
      <c r="GI848" s="25"/>
      <c r="GJ848" s="25"/>
      <c r="GK848" s="25"/>
      <c r="GL848" s="25"/>
      <c r="GM848" s="25"/>
      <c r="GN848" s="25"/>
      <c r="GO848" s="25"/>
      <c r="GP848" s="25"/>
      <c r="GQ848" s="25"/>
      <c r="GR848" s="25"/>
      <c r="GS848" s="25"/>
    </row>
    <row r="849">
      <c r="BD849" s="25"/>
      <c r="BE849" s="25"/>
      <c r="BF849" s="25"/>
      <c r="BG849" s="25"/>
      <c r="BH849" s="25"/>
      <c r="BI849" s="25"/>
      <c r="BJ849" s="25"/>
      <c r="BK849" s="25"/>
      <c r="BL849" s="25"/>
      <c r="BM849" s="25"/>
      <c r="BN849" s="25"/>
      <c r="BO849" s="25"/>
      <c r="BP849" s="25"/>
      <c r="BQ849" s="25"/>
      <c r="BR849" s="25"/>
      <c r="BS849" s="25"/>
      <c r="BT849" s="25"/>
      <c r="BU849" s="25"/>
      <c r="BV849" s="25"/>
      <c r="BW849" s="25"/>
      <c r="BX849" s="25"/>
      <c r="BY849" s="25"/>
      <c r="BZ849" s="25"/>
      <c r="CA849" s="25"/>
      <c r="CB849" s="25"/>
      <c r="CC849" s="25"/>
      <c r="CD849" s="25"/>
      <c r="CE849" s="25"/>
      <c r="CF849" s="25"/>
      <c r="CG849" s="25"/>
      <c r="CH849" s="25"/>
      <c r="CI849" s="25"/>
      <c r="CJ849" s="25"/>
      <c r="CK849" s="25"/>
      <c r="CL849" s="25"/>
      <c r="CM849" s="25"/>
      <c r="CN849" s="25"/>
      <c r="CO849" s="25"/>
      <c r="CP849" s="25"/>
      <c r="CQ849" s="25"/>
      <c r="CR849" s="25"/>
      <c r="CS849" s="25"/>
      <c r="CT849" s="25"/>
      <c r="CU849" s="25"/>
      <c r="CV849" s="25"/>
      <c r="CW849" s="25"/>
      <c r="CX849" s="25"/>
      <c r="CY849" s="25"/>
      <c r="EW849" s="25"/>
      <c r="EX849" s="25"/>
      <c r="EY849" s="25"/>
      <c r="EZ849" s="25"/>
      <c r="FA849" s="25"/>
      <c r="FB849" s="25"/>
      <c r="FC849" s="25"/>
      <c r="FD849" s="25"/>
      <c r="FE849" s="25"/>
      <c r="FF849" s="25"/>
      <c r="FG849" s="25"/>
      <c r="FH849" s="25"/>
      <c r="FI849" s="25"/>
      <c r="FJ849" s="25"/>
      <c r="FK849" s="25"/>
      <c r="FL849" s="25"/>
      <c r="FM849" s="25"/>
      <c r="FN849" s="25"/>
      <c r="FO849" s="25"/>
      <c r="FP849" s="25"/>
      <c r="FQ849" s="25"/>
      <c r="FR849" s="25"/>
      <c r="FS849" s="25"/>
      <c r="FT849" s="25"/>
      <c r="FU849" s="25"/>
      <c r="FV849" s="25"/>
      <c r="FW849" s="25"/>
      <c r="FX849" s="25"/>
      <c r="FY849" s="25"/>
      <c r="FZ849" s="25"/>
      <c r="GA849" s="25"/>
      <c r="GB849" s="25"/>
      <c r="GC849" s="25"/>
      <c r="GD849" s="25"/>
      <c r="GE849" s="25"/>
      <c r="GF849" s="25"/>
      <c r="GG849" s="25"/>
      <c r="GH849" s="25"/>
      <c r="GI849" s="25"/>
      <c r="GJ849" s="25"/>
      <c r="GK849" s="25"/>
      <c r="GL849" s="25"/>
      <c r="GM849" s="25"/>
      <c r="GN849" s="25"/>
      <c r="GO849" s="25"/>
      <c r="GP849" s="25"/>
      <c r="GQ849" s="25"/>
      <c r="GR849" s="25"/>
      <c r="GS849" s="25"/>
    </row>
    <row r="850">
      <c r="BD850" s="25"/>
      <c r="BE850" s="25"/>
      <c r="BF850" s="25"/>
      <c r="BG850" s="25"/>
      <c r="BH850" s="25"/>
      <c r="BI850" s="25"/>
      <c r="BJ850" s="25"/>
      <c r="BK850" s="25"/>
      <c r="BL850" s="25"/>
      <c r="BM850" s="25"/>
      <c r="BN850" s="25"/>
      <c r="BO850" s="25"/>
      <c r="BP850" s="25"/>
      <c r="BQ850" s="25"/>
      <c r="BR850" s="25"/>
      <c r="BS850" s="25"/>
      <c r="BT850" s="25"/>
      <c r="BU850" s="25"/>
      <c r="BV850" s="25"/>
      <c r="BW850" s="25"/>
      <c r="BX850" s="25"/>
      <c r="BY850" s="25"/>
      <c r="BZ850" s="25"/>
      <c r="CA850" s="25"/>
      <c r="CB850" s="25"/>
      <c r="CC850" s="25"/>
      <c r="CD850" s="25"/>
      <c r="CE850" s="25"/>
      <c r="CF850" s="25"/>
      <c r="CG850" s="25"/>
      <c r="CH850" s="25"/>
      <c r="CI850" s="25"/>
      <c r="CJ850" s="25"/>
      <c r="CK850" s="25"/>
      <c r="CL850" s="25"/>
      <c r="CM850" s="25"/>
      <c r="CN850" s="25"/>
      <c r="CO850" s="25"/>
      <c r="CP850" s="25"/>
      <c r="CQ850" s="25"/>
      <c r="CR850" s="25"/>
      <c r="CS850" s="25"/>
      <c r="CT850" s="25"/>
      <c r="CU850" s="25"/>
      <c r="CV850" s="25"/>
      <c r="CW850" s="25"/>
      <c r="CX850" s="25"/>
      <c r="CY850" s="25"/>
      <c r="EW850" s="25"/>
      <c r="EX850" s="25"/>
      <c r="EY850" s="25"/>
      <c r="EZ850" s="25"/>
      <c r="FA850" s="25"/>
      <c r="FB850" s="25"/>
      <c r="FC850" s="25"/>
      <c r="FD850" s="25"/>
      <c r="FE850" s="25"/>
      <c r="FF850" s="25"/>
      <c r="FG850" s="25"/>
      <c r="FH850" s="25"/>
      <c r="FI850" s="25"/>
      <c r="FJ850" s="25"/>
      <c r="FK850" s="25"/>
      <c r="FL850" s="25"/>
      <c r="FM850" s="25"/>
      <c r="FN850" s="25"/>
      <c r="FO850" s="25"/>
      <c r="FP850" s="25"/>
      <c r="FQ850" s="25"/>
      <c r="FR850" s="25"/>
      <c r="FS850" s="25"/>
      <c r="FT850" s="25"/>
      <c r="FU850" s="25"/>
      <c r="FV850" s="25"/>
      <c r="FW850" s="25"/>
      <c r="FX850" s="25"/>
      <c r="FY850" s="25"/>
      <c r="FZ850" s="25"/>
      <c r="GA850" s="25"/>
      <c r="GB850" s="25"/>
      <c r="GC850" s="25"/>
      <c r="GD850" s="25"/>
      <c r="GE850" s="25"/>
      <c r="GF850" s="25"/>
      <c r="GG850" s="25"/>
      <c r="GH850" s="25"/>
      <c r="GI850" s="25"/>
      <c r="GJ850" s="25"/>
      <c r="GK850" s="25"/>
      <c r="GL850" s="25"/>
      <c r="GM850" s="25"/>
      <c r="GN850" s="25"/>
      <c r="GO850" s="25"/>
      <c r="GP850" s="25"/>
      <c r="GQ850" s="25"/>
      <c r="GR850" s="25"/>
      <c r="GS850" s="25"/>
    </row>
    <row r="851">
      <c r="BD851" s="25"/>
      <c r="BE851" s="25"/>
      <c r="BF851" s="25"/>
      <c r="BG851" s="25"/>
      <c r="BH851" s="25"/>
      <c r="BI851" s="25"/>
      <c r="BJ851" s="25"/>
      <c r="BK851" s="25"/>
      <c r="BL851" s="25"/>
      <c r="BM851" s="25"/>
      <c r="BN851" s="25"/>
      <c r="BO851" s="25"/>
      <c r="BP851" s="25"/>
      <c r="BQ851" s="25"/>
      <c r="BR851" s="25"/>
      <c r="BS851" s="25"/>
      <c r="BT851" s="25"/>
      <c r="BU851" s="25"/>
      <c r="BV851" s="25"/>
      <c r="BW851" s="25"/>
      <c r="BX851" s="25"/>
      <c r="BY851" s="25"/>
      <c r="BZ851" s="25"/>
      <c r="CA851" s="25"/>
      <c r="CB851" s="25"/>
      <c r="CC851" s="25"/>
      <c r="CD851" s="25"/>
      <c r="CE851" s="25"/>
      <c r="CF851" s="25"/>
      <c r="CG851" s="25"/>
      <c r="CH851" s="25"/>
      <c r="CI851" s="25"/>
      <c r="CJ851" s="25"/>
      <c r="CK851" s="25"/>
      <c r="CL851" s="25"/>
      <c r="CM851" s="25"/>
      <c r="CN851" s="25"/>
      <c r="CO851" s="25"/>
      <c r="CP851" s="25"/>
      <c r="CQ851" s="25"/>
      <c r="CR851" s="25"/>
      <c r="CS851" s="25"/>
      <c r="CT851" s="25"/>
      <c r="CU851" s="25"/>
      <c r="CV851" s="25"/>
      <c r="CW851" s="25"/>
      <c r="CX851" s="25"/>
      <c r="CY851" s="25"/>
      <c r="EW851" s="25"/>
      <c r="EX851" s="25"/>
      <c r="EY851" s="25"/>
      <c r="EZ851" s="25"/>
      <c r="FA851" s="25"/>
      <c r="FB851" s="25"/>
      <c r="FC851" s="25"/>
      <c r="FD851" s="25"/>
      <c r="FE851" s="25"/>
      <c r="FF851" s="25"/>
      <c r="FG851" s="25"/>
      <c r="FH851" s="25"/>
      <c r="FI851" s="25"/>
      <c r="FJ851" s="25"/>
      <c r="FK851" s="25"/>
      <c r="FL851" s="25"/>
      <c r="FM851" s="25"/>
      <c r="FN851" s="25"/>
      <c r="FO851" s="25"/>
      <c r="FP851" s="25"/>
      <c r="FQ851" s="25"/>
      <c r="FR851" s="25"/>
      <c r="FS851" s="25"/>
      <c r="FT851" s="25"/>
      <c r="FU851" s="25"/>
      <c r="FV851" s="25"/>
      <c r="FW851" s="25"/>
      <c r="FX851" s="25"/>
      <c r="FY851" s="25"/>
      <c r="FZ851" s="25"/>
      <c r="GA851" s="25"/>
      <c r="GB851" s="25"/>
      <c r="GC851" s="25"/>
      <c r="GD851" s="25"/>
      <c r="GE851" s="25"/>
      <c r="GF851" s="25"/>
      <c r="GG851" s="25"/>
      <c r="GH851" s="25"/>
      <c r="GI851" s="25"/>
      <c r="GJ851" s="25"/>
      <c r="GK851" s="25"/>
      <c r="GL851" s="25"/>
      <c r="GM851" s="25"/>
      <c r="GN851" s="25"/>
      <c r="GO851" s="25"/>
      <c r="GP851" s="25"/>
      <c r="GQ851" s="25"/>
      <c r="GR851" s="25"/>
      <c r="GS851" s="25"/>
    </row>
    <row r="852">
      <c r="BD852" s="25"/>
      <c r="BE852" s="25"/>
      <c r="BF852" s="25"/>
      <c r="BG852" s="25"/>
      <c r="BH852" s="25"/>
      <c r="BI852" s="25"/>
      <c r="BJ852" s="25"/>
      <c r="BK852" s="25"/>
      <c r="BL852" s="25"/>
      <c r="BM852" s="25"/>
      <c r="BN852" s="25"/>
      <c r="BO852" s="25"/>
      <c r="BP852" s="25"/>
      <c r="BQ852" s="25"/>
      <c r="BR852" s="25"/>
      <c r="BS852" s="25"/>
      <c r="BT852" s="25"/>
      <c r="BU852" s="25"/>
      <c r="BV852" s="25"/>
      <c r="BW852" s="25"/>
      <c r="BX852" s="25"/>
      <c r="BY852" s="25"/>
      <c r="BZ852" s="25"/>
      <c r="CA852" s="25"/>
      <c r="CB852" s="25"/>
      <c r="CC852" s="25"/>
      <c r="CD852" s="25"/>
      <c r="CE852" s="25"/>
      <c r="CF852" s="25"/>
      <c r="CG852" s="25"/>
      <c r="CH852" s="25"/>
      <c r="CI852" s="25"/>
      <c r="CJ852" s="25"/>
      <c r="CK852" s="25"/>
      <c r="CL852" s="25"/>
      <c r="CM852" s="25"/>
      <c r="CN852" s="25"/>
      <c r="CO852" s="25"/>
      <c r="CP852" s="25"/>
      <c r="CQ852" s="25"/>
      <c r="CR852" s="25"/>
      <c r="CS852" s="25"/>
      <c r="CT852" s="25"/>
      <c r="CU852" s="25"/>
      <c r="CV852" s="25"/>
      <c r="CW852" s="25"/>
      <c r="CX852" s="25"/>
      <c r="CY852" s="25"/>
      <c r="EW852" s="25"/>
      <c r="EX852" s="25"/>
      <c r="EY852" s="25"/>
      <c r="EZ852" s="25"/>
      <c r="FA852" s="25"/>
      <c r="FB852" s="25"/>
      <c r="FC852" s="25"/>
      <c r="FD852" s="25"/>
      <c r="FE852" s="25"/>
      <c r="FF852" s="25"/>
      <c r="FG852" s="25"/>
      <c r="FH852" s="25"/>
      <c r="FI852" s="25"/>
      <c r="FJ852" s="25"/>
      <c r="FK852" s="25"/>
      <c r="FL852" s="25"/>
      <c r="FM852" s="25"/>
      <c r="FN852" s="25"/>
      <c r="FO852" s="25"/>
      <c r="FP852" s="25"/>
      <c r="FQ852" s="25"/>
      <c r="FR852" s="25"/>
      <c r="FS852" s="25"/>
      <c r="FT852" s="25"/>
      <c r="FU852" s="25"/>
      <c r="FV852" s="25"/>
      <c r="FW852" s="25"/>
      <c r="FX852" s="25"/>
      <c r="FY852" s="25"/>
      <c r="FZ852" s="25"/>
      <c r="GA852" s="25"/>
      <c r="GB852" s="25"/>
      <c r="GC852" s="25"/>
      <c r="GD852" s="25"/>
      <c r="GE852" s="25"/>
      <c r="GF852" s="25"/>
      <c r="GG852" s="25"/>
      <c r="GH852" s="25"/>
      <c r="GI852" s="25"/>
      <c r="GJ852" s="25"/>
      <c r="GK852" s="25"/>
      <c r="GL852" s="25"/>
      <c r="GM852" s="25"/>
      <c r="GN852" s="25"/>
      <c r="GO852" s="25"/>
      <c r="GP852" s="25"/>
      <c r="GQ852" s="25"/>
      <c r="GR852" s="25"/>
      <c r="GS852" s="25"/>
    </row>
    <row r="853">
      <c r="BD853" s="25"/>
      <c r="BE853" s="25"/>
      <c r="BF853" s="25"/>
      <c r="BG853" s="25"/>
      <c r="BH853" s="25"/>
      <c r="BI853" s="25"/>
      <c r="BJ853" s="25"/>
      <c r="BK853" s="25"/>
      <c r="BL853" s="25"/>
      <c r="BM853" s="25"/>
      <c r="BN853" s="25"/>
      <c r="BO853" s="25"/>
      <c r="BP853" s="25"/>
      <c r="BQ853" s="25"/>
      <c r="BR853" s="25"/>
      <c r="BS853" s="25"/>
      <c r="BT853" s="25"/>
      <c r="BU853" s="25"/>
      <c r="BV853" s="25"/>
      <c r="BW853" s="25"/>
      <c r="BX853" s="25"/>
      <c r="BY853" s="25"/>
      <c r="BZ853" s="25"/>
      <c r="CA853" s="25"/>
      <c r="CB853" s="25"/>
      <c r="CC853" s="25"/>
      <c r="CD853" s="25"/>
      <c r="CE853" s="25"/>
      <c r="CF853" s="25"/>
      <c r="CG853" s="25"/>
      <c r="CH853" s="25"/>
      <c r="CI853" s="25"/>
      <c r="CJ853" s="25"/>
      <c r="CK853" s="25"/>
      <c r="CL853" s="25"/>
      <c r="CM853" s="25"/>
      <c r="CN853" s="25"/>
      <c r="CO853" s="25"/>
      <c r="CP853" s="25"/>
      <c r="CQ853" s="25"/>
      <c r="CR853" s="25"/>
      <c r="CS853" s="25"/>
      <c r="CT853" s="25"/>
      <c r="CU853" s="25"/>
      <c r="CV853" s="25"/>
      <c r="CW853" s="25"/>
      <c r="CX853" s="25"/>
      <c r="CY853" s="25"/>
      <c r="EW853" s="25"/>
      <c r="EX853" s="25"/>
      <c r="EY853" s="25"/>
      <c r="EZ853" s="25"/>
      <c r="FA853" s="25"/>
      <c r="FB853" s="25"/>
      <c r="FC853" s="25"/>
      <c r="FD853" s="25"/>
      <c r="FE853" s="25"/>
      <c r="FF853" s="25"/>
      <c r="FG853" s="25"/>
      <c r="FH853" s="25"/>
      <c r="FI853" s="25"/>
      <c r="FJ853" s="25"/>
      <c r="FK853" s="25"/>
      <c r="FL853" s="25"/>
      <c r="FM853" s="25"/>
      <c r="FN853" s="25"/>
      <c r="FO853" s="25"/>
      <c r="FP853" s="25"/>
      <c r="FQ853" s="25"/>
      <c r="FR853" s="25"/>
      <c r="FS853" s="25"/>
      <c r="FT853" s="25"/>
      <c r="FU853" s="25"/>
      <c r="FV853" s="25"/>
      <c r="FW853" s="25"/>
      <c r="FX853" s="25"/>
      <c r="FY853" s="25"/>
      <c r="FZ853" s="25"/>
      <c r="GA853" s="25"/>
      <c r="GB853" s="25"/>
      <c r="GC853" s="25"/>
      <c r="GD853" s="25"/>
      <c r="GE853" s="25"/>
      <c r="GF853" s="25"/>
      <c r="GG853" s="25"/>
      <c r="GH853" s="25"/>
      <c r="GI853" s="25"/>
      <c r="GJ853" s="25"/>
      <c r="GK853" s="25"/>
      <c r="GL853" s="25"/>
      <c r="GM853" s="25"/>
      <c r="GN853" s="25"/>
      <c r="GO853" s="25"/>
      <c r="GP853" s="25"/>
      <c r="GQ853" s="25"/>
      <c r="GR853" s="25"/>
      <c r="GS853" s="25"/>
    </row>
    <row r="854">
      <c r="BD854" s="25"/>
      <c r="BE854" s="25"/>
      <c r="BF854" s="25"/>
      <c r="BG854" s="25"/>
      <c r="BH854" s="25"/>
      <c r="BI854" s="25"/>
      <c r="BJ854" s="25"/>
      <c r="BK854" s="25"/>
      <c r="BL854" s="25"/>
      <c r="BM854" s="25"/>
      <c r="BN854" s="25"/>
      <c r="BO854" s="25"/>
      <c r="BP854" s="25"/>
      <c r="BQ854" s="25"/>
      <c r="BR854" s="25"/>
      <c r="BS854" s="25"/>
      <c r="BT854" s="25"/>
      <c r="BU854" s="25"/>
      <c r="BV854" s="25"/>
      <c r="BW854" s="25"/>
      <c r="BX854" s="25"/>
      <c r="BY854" s="25"/>
      <c r="BZ854" s="25"/>
      <c r="CA854" s="25"/>
      <c r="CB854" s="25"/>
      <c r="CC854" s="25"/>
      <c r="CD854" s="25"/>
      <c r="CE854" s="25"/>
      <c r="CF854" s="25"/>
      <c r="CG854" s="25"/>
      <c r="CH854" s="25"/>
      <c r="CI854" s="25"/>
      <c r="CJ854" s="25"/>
      <c r="CK854" s="25"/>
      <c r="CL854" s="25"/>
      <c r="CM854" s="25"/>
      <c r="CN854" s="25"/>
      <c r="CO854" s="25"/>
      <c r="CP854" s="25"/>
      <c r="CQ854" s="25"/>
      <c r="CR854" s="25"/>
      <c r="CS854" s="25"/>
      <c r="CT854" s="25"/>
      <c r="CU854" s="25"/>
      <c r="CV854" s="25"/>
      <c r="CW854" s="25"/>
      <c r="CX854" s="25"/>
      <c r="CY854" s="25"/>
      <c r="EW854" s="25"/>
      <c r="EX854" s="25"/>
      <c r="EY854" s="25"/>
      <c r="EZ854" s="25"/>
      <c r="FA854" s="25"/>
      <c r="FB854" s="25"/>
      <c r="FC854" s="25"/>
      <c r="FD854" s="25"/>
      <c r="FE854" s="25"/>
      <c r="FF854" s="25"/>
      <c r="FG854" s="25"/>
      <c r="FH854" s="25"/>
      <c r="FI854" s="25"/>
      <c r="FJ854" s="25"/>
      <c r="FK854" s="25"/>
      <c r="FL854" s="25"/>
      <c r="FM854" s="25"/>
      <c r="FN854" s="25"/>
      <c r="FO854" s="25"/>
      <c r="FP854" s="25"/>
      <c r="FQ854" s="25"/>
      <c r="FR854" s="25"/>
      <c r="FS854" s="25"/>
      <c r="FT854" s="25"/>
      <c r="FU854" s="25"/>
      <c r="FV854" s="25"/>
      <c r="FW854" s="25"/>
      <c r="FX854" s="25"/>
      <c r="FY854" s="25"/>
      <c r="FZ854" s="25"/>
      <c r="GA854" s="25"/>
      <c r="GB854" s="25"/>
      <c r="GC854" s="25"/>
      <c r="GD854" s="25"/>
      <c r="GE854" s="25"/>
      <c r="GF854" s="25"/>
      <c r="GG854" s="25"/>
      <c r="GH854" s="25"/>
      <c r="GI854" s="25"/>
      <c r="GJ854" s="25"/>
      <c r="GK854" s="25"/>
      <c r="GL854" s="25"/>
      <c r="GM854" s="25"/>
      <c r="GN854" s="25"/>
      <c r="GO854" s="25"/>
      <c r="GP854" s="25"/>
      <c r="GQ854" s="25"/>
      <c r="GR854" s="25"/>
      <c r="GS854" s="25"/>
    </row>
    <row r="855">
      <c r="BD855" s="25"/>
      <c r="BE855" s="25"/>
      <c r="BF855" s="25"/>
      <c r="BG855" s="25"/>
      <c r="BH855" s="25"/>
      <c r="BI855" s="25"/>
      <c r="BJ855" s="25"/>
      <c r="BK855" s="25"/>
      <c r="BL855" s="25"/>
      <c r="BM855" s="25"/>
      <c r="BN855" s="25"/>
      <c r="BO855" s="25"/>
      <c r="BP855" s="25"/>
      <c r="BQ855" s="25"/>
      <c r="BR855" s="25"/>
      <c r="BS855" s="25"/>
      <c r="BT855" s="25"/>
      <c r="BU855" s="25"/>
      <c r="BV855" s="25"/>
      <c r="BW855" s="25"/>
      <c r="BX855" s="25"/>
      <c r="BY855" s="25"/>
      <c r="BZ855" s="25"/>
      <c r="CA855" s="25"/>
      <c r="CB855" s="25"/>
      <c r="CC855" s="25"/>
      <c r="CD855" s="25"/>
      <c r="CE855" s="25"/>
      <c r="CF855" s="25"/>
      <c r="CG855" s="25"/>
      <c r="CH855" s="25"/>
      <c r="CI855" s="25"/>
      <c r="CJ855" s="25"/>
      <c r="CK855" s="25"/>
      <c r="CL855" s="25"/>
      <c r="CM855" s="25"/>
      <c r="CN855" s="25"/>
      <c r="CO855" s="25"/>
      <c r="CP855" s="25"/>
      <c r="CQ855" s="25"/>
      <c r="CR855" s="25"/>
      <c r="CS855" s="25"/>
      <c r="CT855" s="25"/>
      <c r="CU855" s="25"/>
      <c r="CV855" s="25"/>
      <c r="CW855" s="25"/>
      <c r="CX855" s="25"/>
      <c r="CY855" s="25"/>
      <c r="EW855" s="25"/>
      <c r="EX855" s="25"/>
      <c r="EY855" s="25"/>
      <c r="EZ855" s="25"/>
      <c r="FA855" s="25"/>
      <c r="FB855" s="25"/>
      <c r="FC855" s="25"/>
      <c r="FD855" s="25"/>
      <c r="FE855" s="25"/>
      <c r="FF855" s="25"/>
      <c r="FG855" s="25"/>
      <c r="FH855" s="25"/>
      <c r="FI855" s="25"/>
      <c r="FJ855" s="25"/>
      <c r="FK855" s="25"/>
      <c r="FL855" s="25"/>
      <c r="FM855" s="25"/>
      <c r="FN855" s="25"/>
      <c r="FO855" s="25"/>
      <c r="FP855" s="25"/>
      <c r="FQ855" s="25"/>
      <c r="FR855" s="25"/>
      <c r="FS855" s="25"/>
      <c r="FT855" s="25"/>
      <c r="FU855" s="25"/>
      <c r="FV855" s="25"/>
      <c r="FW855" s="25"/>
      <c r="FX855" s="25"/>
      <c r="FY855" s="25"/>
      <c r="FZ855" s="25"/>
      <c r="GA855" s="25"/>
      <c r="GB855" s="25"/>
      <c r="GC855" s="25"/>
      <c r="GD855" s="25"/>
      <c r="GE855" s="25"/>
      <c r="GF855" s="25"/>
      <c r="GG855" s="25"/>
      <c r="GH855" s="25"/>
      <c r="GI855" s="25"/>
      <c r="GJ855" s="25"/>
      <c r="GK855" s="25"/>
      <c r="GL855" s="25"/>
      <c r="GM855" s="25"/>
      <c r="GN855" s="25"/>
      <c r="GO855" s="25"/>
      <c r="GP855" s="25"/>
      <c r="GQ855" s="25"/>
      <c r="GR855" s="25"/>
      <c r="GS855" s="25"/>
    </row>
    <row r="856">
      <c r="BD856" s="25"/>
      <c r="BE856" s="25"/>
      <c r="BF856" s="25"/>
      <c r="BG856" s="25"/>
      <c r="BH856" s="25"/>
      <c r="BI856" s="25"/>
      <c r="BJ856" s="25"/>
      <c r="BK856" s="25"/>
      <c r="BL856" s="25"/>
      <c r="BM856" s="25"/>
      <c r="BN856" s="25"/>
      <c r="BO856" s="25"/>
      <c r="BP856" s="25"/>
      <c r="BQ856" s="25"/>
      <c r="BR856" s="25"/>
      <c r="BS856" s="25"/>
      <c r="BT856" s="25"/>
      <c r="BU856" s="25"/>
      <c r="BV856" s="25"/>
      <c r="BW856" s="25"/>
      <c r="BX856" s="25"/>
      <c r="BY856" s="25"/>
      <c r="BZ856" s="25"/>
      <c r="CA856" s="25"/>
      <c r="CB856" s="25"/>
      <c r="CC856" s="25"/>
      <c r="CD856" s="25"/>
      <c r="CE856" s="25"/>
      <c r="CF856" s="25"/>
      <c r="CG856" s="25"/>
      <c r="CH856" s="25"/>
      <c r="CI856" s="25"/>
      <c r="CJ856" s="25"/>
      <c r="CK856" s="25"/>
      <c r="CL856" s="25"/>
      <c r="CM856" s="25"/>
      <c r="CN856" s="25"/>
      <c r="CO856" s="25"/>
      <c r="CP856" s="25"/>
      <c r="CQ856" s="25"/>
      <c r="CR856" s="25"/>
      <c r="CS856" s="25"/>
      <c r="CT856" s="25"/>
      <c r="CU856" s="25"/>
      <c r="CV856" s="25"/>
      <c r="CW856" s="25"/>
      <c r="CX856" s="25"/>
      <c r="CY856" s="25"/>
      <c r="EW856" s="25"/>
      <c r="EX856" s="25"/>
      <c r="EY856" s="25"/>
      <c r="EZ856" s="25"/>
      <c r="FA856" s="25"/>
      <c r="FB856" s="25"/>
      <c r="FC856" s="25"/>
      <c r="FD856" s="25"/>
      <c r="FE856" s="25"/>
      <c r="FF856" s="25"/>
      <c r="FG856" s="25"/>
      <c r="FH856" s="25"/>
      <c r="FI856" s="25"/>
      <c r="FJ856" s="25"/>
      <c r="FK856" s="25"/>
      <c r="FL856" s="25"/>
      <c r="FM856" s="25"/>
      <c r="FN856" s="25"/>
      <c r="FO856" s="25"/>
      <c r="FP856" s="25"/>
      <c r="FQ856" s="25"/>
      <c r="FR856" s="25"/>
      <c r="FS856" s="25"/>
      <c r="FT856" s="25"/>
      <c r="FU856" s="25"/>
      <c r="FV856" s="25"/>
      <c r="FW856" s="25"/>
      <c r="FX856" s="25"/>
      <c r="FY856" s="25"/>
      <c r="FZ856" s="25"/>
      <c r="GA856" s="25"/>
      <c r="GB856" s="25"/>
      <c r="GC856" s="25"/>
      <c r="GD856" s="25"/>
      <c r="GE856" s="25"/>
      <c r="GF856" s="25"/>
      <c r="GG856" s="25"/>
      <c r="GH856" s="25"/>
      <c r="GI856" s="25"/>
      <c r="GJ856" s="25"/>
      <c r="GK856" s="25"/>
      <c r="GL856" s="25"/>
      <c r="GM856" s="25"/>
      <c r="GN856" s="25"/>
      <c r="GO856" s="25"/>
      <c r="GP856" s="25"/>
      <c r="GQ856" s="25"/>
      <c r="GR856" s="25"/>
      <c r="GS856" s="25"/>
    </row>
    <row r="857">
      <c r="BD857" s="25"/>
      <c r="BE857" s="25"/>
      <c r="BF857" s="25"/>
      <c r="BG857" s="25"/>
      <c r="BH857" s="25"/>
      <c r="BI857" s="25"/>
      <c r="BJ857" s="25"/>
      <c r="BK857" s="25"/>
      <c r="BL857" s="25"/>
      <c r="BM857" s="25"/>
      <c r="BN857" s="25"/>
      <c r="BO857" s="25"/>
      <c r="BP857" s="25"/>
      <c r="BQ857" s="25"/>
      <c r="BR857" s="25"/>
      <c r="BS857" s="25"/>
      <c r="BT857" s="25"/>
      <c r="BU857" s="25"/>
      <c r="BV857" s="25"/>
      <c r="BW857" s="25"/>
      <c r="BX857" s="25"/>
      <c r="BY857" s="25"/>
      <c r="BZ857" s="25"/>
      <c r="CA857" s="25"/>
      <c r="CB857" s="25"/>
      <c r="CC857" s="25"/>
      <c r="CD857" s="25"/>
      <c r="CE857" s="25"/>
      <c r="CF857" s="25"/>
      <c r="CG857" s="25"/>
      <c r="CH857" s="25"/>
      <c r="CI857" s="25"/>
      <c r="CJ857" s="25"/>
      <c r="CK857" s="25"/>
      <c r="CL857" s="25"/>
      <c r="CM857" s="25"/>
      <c r="CN857" s="25"/>
      <c r="CO857" s="25"/>
      <c r="CP857" s="25"/>
      <c r="CQ857" s="25"/>
      <c r="CR857" s="25"/>
      <c r="CS857" s="25"/>
      <c r="CT857" s="25"/>
      <c r="CU857" s="25"/>
      <c r="CV857" s="25"/>
      <c r="CW857" s="25"/>
      <c r="CX857" s="25"/>
      <c r="CY857" s="25"/>
      <c r="EW857" s="25"/>
      <c r="EX857" s="25"/>
      <c r="EY857" s="25"/>
      <c r="EZ857" s="25"/>
      <c r="FA857" s="25"/>
      <c r="FB857" s="25"/>
      <c r="FC857" s="25"/>
      <c r="FD857" s="25"/>
      <c r="FE857" s="25"/>
      <c r="FF857" s="25"/>
      <c r="FG857" s="25"/>
      <c r="FH857" s="25"/>
      <c r="FI857" s="25"/>
      <c r="FJ857" s="25"/>
      <c r="FK857" s="25"/>
      <c r="FL857" s="25"/>
      <c r="FM857" s="25"/>
      <c r="FN857" s="25"/>
      <c r="FO857" s="25"/>
      <c r="FP857" s="25"/>
      <c r="FQ857" s="25"/>
      <c r="FR857" s="25"/>
      <c r="FS857" s="25"/>
      <c r="FT857" s="25"/>
      <c r="FU857" s="25"/>
      <c r="FV857" s="25"/>
      <c r="FW857" s="25"/>
      <c r="FX857" s="25"/>
      <c r="FY857" s="25"/>
      <c r="FZ857" s="25"/>
      <c r="GA857" s="25"/>
      <c r="GB857" s="25"/>
      <c r="GC857" s="25"/>
      <c r="GD857" s="25"/>
      <c r="GE857" s="25"/>
      <c r="GF857" s="25"/>
      <c r="GG857" s="25"/>
      <c r="GH857" s="25"/>
      <c r="GI857" s="25"/>
      <c r="GJ857" s="25"/>
      <c r="GK857" s="25"/>
      <c r="GL857" s="25"/>
      <c r="GM857" s="25"/>
      <c r="GN857" s="25"/>
      <c r="GO857" s="25"/>
      <c r="GP857" s="25"/>
      <c r="GQ857" s="25"/>
      <c r="GR857" s="25"/>
      <c r="GS857" s="25"/>
    </row>
    <row r="858">
      <c r="BD858" s="25"/>
      <c r="BE858" s="25"/>
      <c r="BF858" s="25"/>
      <c r="BG858" s="25"/>
      <c r="BH858" s="25"/>
      <c r="BI858" s="25"/>
      <c r="BJ858" s="25"/>
      <c r="BK858" s="25"/>
      <c r="BL858" s="25"/>
      <c r="BM858" s="25"/>
      <c r="BN858" s="25"/>
      <c r="BO858" s="25"/>
      <c r="BP858" s="25"/>
      <c r="BQ858" s="25"/>
      <c r="BR858" s="25"/>
      <c r="BS858" s="25"/>
      <c r="BT858" s="25"/>
      <c r="BU858" s="25"/>
      <c r="BV858" s="25"/>
      <c r="BW858" s="25"/>
      <c r="BX858" s="25"/>
      <c r="BY858" s="25"/>
      <c r="BZ858" s="25"/>
      <c r="CA858" s="25"/>
      <c r="CB858" s="25"/>
      <c r="CC858" s="25"/>
      <c r="CD858" s="25"/>
      <c r="CE858" s="25"/>
      <c r="CF858" s="25"/>
      <c r="CG858" s="25"/>
      <c r="CH858" s="25"/>
      <c r="CI858" s="25"/>
      <c r="CJ858" s="25"/>
      <c r="CK858" s="25"/>
      <c r="CL858" s="25"/>
      <c r="CM858" s="25"/>
      <c r="CN858" s="25"/>
      <c r="CO858" s="25"/>
      <c r="CP858" s="25"/>
      <c r="CQ858" s="25"/>
      <c r="CR858" s="25"/>
      <c r="CS858" s="25"/>
      <c r="CT858" s="25"/>
      <c r="CU858" s="25"/>
      <c r="CV858" s="25"/>
      <c r="CW858" s="25"/>
      <c r="CX858" s="25"/>
      <c r="CY858" s="25"/>
      <c r="EW858" s="25"/>
      <c r="EX858" s="25"/>
      <c r="EY858" s="25"/>
      <c r="EZ858" s="25"/>
      <c r="FA858" s="25"/>
      <c r="FB858" s="25"/>
      <c r="FC858" s="25"/>
      <c r="FD858" s="25"/>
      <c r="FE858" s="25"/>
      <c r="FF858" s="25"/>
      <c r="FG858" s="25"/>
      <c r="FH858" s="25"/>
      <c r="FI858" s="25"/>
      <c r="FJ858" s="25"/>
      <c r="FK858" s="25"/>
      <c r="FL858" s="25"/>
      <c r="FM858" s="25"/>
      <c r="FN858" s="25"/>
      <c r="FO858" s="25"/>
      <c r="FP858" s="25"/>
      <c r="FQ858" s="25"/>
      <c r="FR858" s="25"/>
      <c r="FS858" s="25"/>
      <c r="FT858" s="25"/>
      <c r="FU858" s="25"/>
      <c r="FV858" s="25"/>
      <c r="FW858" s="25"/>
      <c r="FX858" s="25"/>
      <c r="FY858" s="25"/>
      <c r="FZ858" s="25"/>
      <c r="GA858" s="25"/>
      <c r="GB858" s="25"/>
      <c r="GC858" s="25"/>
      <c r="GD858" s="25"/>
      <c r="GE858" s="25"/>
      <c r="GF858" s="25"/>
      <c r="GG858" s="25"/>
      <c r="GH858" s="25"/>
      <c r="GI858" s="25"/>
      <c r="GJ858" s="25"/>
      <c r="GK858" s="25"/>
      <c r="GL858" s="25"/>
      <c r="GM858" s="25"/>
      <c r="GN858" s="25"/>
      <c r="GO858" s="25"/>
      <c r="GP858" s="25"/>
      <c r="GQ858" s="25"/>
      <c r="GR858" s="25"/>
      <c r="GS858" s="25"/>
    </row>
    <row r="859">
      <c r="BD859" s="25"/>
      <c r="BE859" s="25"/>
      <c r="BF859" s="25"/>
      <c r="BG859" s="25"/>
      <c r="BH859" s="25"/>
      <c r="BI859" s="25"/>
      <c r="BJ859" s="25"/>
      <c r="BK859" s="25"/>
      <c r="BL859" s="25"/>
      <c r="BM859" s="25"/>
      <c r="BN859" s="25"/>
      <c r="BO859" s="25"/>
      <c r="BP859" s="25"/>
      <c r="BQ859" s="25"/>
      <c r="BR859" s="25"/>
      <c r="BS859" s="25"/>
      <c r="BT859" s="25"/>
      <c r="BU859" s="25"/>
      <c r="BV859" s="25"/>
      <c r="BW859" s="25"/>
      <c r="BX859" s="25"/>
      <c r="BY859" s="25"/>
      <c r="BZ859" s="25"/>
      <c r="CA859" s="25"/>
      <c r="CB859" s="25"/>
      <c r="CC859" s="25"/>
      <c r="CD859" s="25"/>
      <c r="CE859" s="25"/>
      <c r="CF859" s="25"/>
      <c r="CG859" s="25"/>
      <c r="CH859" s="25"/>
      <c r="CI859" s="25"/>
      <c r="CJ859" s="25"/>
      <c r="CK859" s="25"/>
      <c r="CL859" s="25"/>
      <c r="CM859" s="25"/>
      <c r="CN859" s="25"/>
      <c r="CO859" s="25"/>
      <c r="CP859" s="25"/>
      <c r="CQ859" s="25"/>
      <c r="CR859" s="25"/>
      <c r="CS859" s="25"/>
      <c r="CT859" s="25"/>
      <c r="CU859" s="25"/>
      <c r="CV859" s="25"/>
      <c r="CW859" s="25"/>
      <c r="CX859" s="25"/>
      <c r="CY859" s="25"/>
      <c r="EW859" s="25"/>
      <c r="EX859" s="25"/>
      <c r="EY859" s="25"/>
      <c r="EZ859" s="25"/>
      <c r="FA859" s="25"/>
      <c r="FB859" s="25"/>
      <c r="FC859" s="25"/>
      <c r="FD859" s="25"/>
      <c r="FE859" s="25"/>
      <c r="FF859" s="25"/>
      <c r="FG859" s="25"/>
      <c r="FH859" s="25"/>
      <c r="FI859" s="25"/>
      <c r="FJ859" s="25"/>
      <c r="FK859" s="25"/>
      <c r="FL859" s="25"/>
      <c r="FM859" s="25"/>
      <c r="FN859" s="25"/>
      <c r="FO859" s="25"/>
      <c r="FP859" s="25"/>
      <c r="FQ859" s="25"/>
      <c r="FR859" s="25"/>
      <c r="FS859" s="25"/>
      <c r="FT859" s="25"/>
      <c r="FU859" s="25"/>
      <c r="FV859" s="25"/>
      <c r="FW859" s="25"/>
      <c r="FX859" s="25"/>
      <c r="FY859" s="25"/>
      <c r="FZ859" s="25"/>
      <c r="GA859" s="25"/>
      <c r="GB859" s="25"/>
      <c r="GC859" s="25"/>
      <c r="GD859" s="25"/>
      <c r="GE859" s="25"/>
      <c r="GF859" s="25"/>
      <c r="GG859" s="25"/>
      <c r="GH859" s="25"/>
      <c r="GI859" s="25"/>
      <c r="GJ859" s="25"/>
      <c r="GK859" s="25"/>
      <c r="GL859" s="25"/>
      <c r="GM859" s="25"/>
      <c r="GN859" s="25"/>
      <c r="GO859" s="25"/>
      <c r="GP859" s="25"/>
      <c r="GQ859" s="25"/>
      <c r="GR859" s="25"/>
      <c r="GS859" s="25"/>
    </row>
    <row r="860">
      <c r="BD860" s="25"/>
      <c r="BE860" s="25"/>
      <c r="BF860" s="25"/>
      <c r="BG860" s="25"/>
      <c r="BH860" s="25"/>
      <c r="BI860" s="25"/>
      <c r="BJ860" s="25"/>
      <c r="BK860" s="25"/>
      <c r="BL860" s="25"/>
      <c r="BM860" s="25"/>
      <c r="BN860" s="25"/>
      <c r="BO860" s="25"/>
      <c r="BP860" s="25"/>
      <c r="BQ860" s="25"/>
      <c r="BR860" s="25"/>
      <c r="BS860" s="25"/>
      <c r="BT860" s="25"/>
      <c r="BU860" s="25"/>
      <c r="BV860" s="25"/>
      <c r="BW860" s="25"/>
      <c r="BX860" s="25"/>
      <c r="BY860" s="25"/>
      <c r="BZ860" s="25"/>
      <c r="CA860" s="25"/>
      <c r="CB860" s="25"/>
      <c r="CC860" s="25"/>
      <c r="CD860" s="25"/>
      <c r="CE860" s="25"/>
      <c r="CF860" s="25"/>
      <c r="CG860" s="25"/>
      <c r="CH860" s="25"/>
      <c r="CI860" s="25"/>
      <c r="CJ860" s="25"/>
      <c r="CK860" s="25"/>
      <c r="CL860" s="25"/>
      <c r="CM860" s="25"/>
      <c r="CN860" s="25"/>
      <c r="CO860" s="25"/>
      <c r="CP860" s="25"/>
      <c r="CQ860" s="25"/>
      <c r="CR860" s="25"/>
      <c r="CS860" s="25"/>
      <c r="CT860" s="25"/>
      <c r="CU860" s="25"/>
      <c r="CV860" s="25"/>
      <c r="CW860" s="25"/>
      <c r="CX860" s="25"/>
      <c r="CY860" s="25"/>
      <c r="EW860" s="25"/>
      <c r="EX860" s="25"/>
      <c r="EY860" s="25"/>
      <c r="EZ860" s="25"/>
      <c r="FA860" s="25"/>
      <c r="FB860" s="25"/>
      <c r="FC860" s="25"/>
      <c r="FD860" s="25"/>
      <c r="FE860" s="25"/>
      <c r="FF860" s="25"/>
      <c r="FG860" s="25"/>
      <c r="FH860" s="25"/>
      <c r="FI860" s="25"/>
      <c r="FJ860" s="25"/>
      <c r="FK860" s="25"/>
      <c r="FL860" s="25"/>
      <c r="FM860" s="25"/>
      <c r="FN860" s="25"/>
      <c r="FO860" s="25"/>
      <c r="FP860" s="25"/>
      <c r="FQ860" s="25"/>
      <c r="FR860" s="25"/>
      <c r="FS860" s="25"/>
      <c r="FT860" s="25"/>
      <c r="FU860" s="25"/>
      <c r="FV860" s="25"/>
      <c r="FW860" s="25"/>
      <c r="FX860" s="25"/>
      <c r="FY860" s="25"/>
      <c r="FZ860" s="25"/>
      <c r="GA860" s="25"/>
      <c r="GB860" s="25"/>
      <c r="GC860" s="25"/>
      <c r="GD860" s="25"/>
      <c r="GE860" s="25"/>
      <c r="GF860" s="25"/>
      <c r="GG860" s="25"/>
      <c r="GH860" s="25"/>
      <c r="GI860" s="25"/>
      <c r="GJ860" s="25"/>
      <c r="GK860" s="25"/>
      <c r="GL860" s="25"/>
      <c r="GM860" s="25"/>
      <c r="GN860" s="25"/>
      <c r="GO860" s="25"/>
      <c r="GP860" s="25"/>
      <c r="GQ860" s="25"/>
      <c r="GR860" s="25"/>
      <c r="GS860" s="25"/>
    </row>
    <row r="861">
      <c r="BD861" s="25"/>
      <c r="BE861" s="25"/>
      <c r="BF861" s="25"/>
      <c r="BG861" s="25"/>
      <c r="BH861" s="25"/>
      <c r="BI861" s="25"/>
      <c r="BJ861" s="25"/>
      <c r="BK861" s="25"/>
      <c r="BL861" s="25"/>
      <c r="BM861" s="25"/>
      <c r="BN861" s="25"/>
      <c r="BO861" s="25"/>
      <c r="BP861" s="25"/>
      <c r="BQ861" s="25"/>
      <c r="BR861" s="25"/>
      <c r="BS861" s="25"/>
      <c r="BT861" s="25"/>
      <c r="BU861" s="25"/>
      <c r="BV861" s="25"/>
      <c r="BW861" s="25"/>
      <c r="BX861" s="25"/>
      <c r="BY861" s="25"/>
      <c r="BZ861" s="25"/>
      <c r="CA861" s="25"/>
      <c r="CB861" s="25"/>
      <c r="CC861" s="25"/>
      <c r="CD861" s="25"/>
      <c r="CE861" s="25"/>
      <c r="CF861" s="25"/>
      <c r="CG861" s="25"/>
      <c r="CH861" s="25"/>
      <c r="CI861" s="25"/>
      <c r="CJ861" s="25"/>
      <c r="CK861" s="25"/>
      <c r="CL861" s="25"/>
      <c r="CM861" s="25"/>
      <c r="CN861" s="25"/>
      <c r="CO861" s="25"/>
      <c r="CP861" s="25"/>
      <c r="CQ861" s="25"/>
      <c r="CR861" s="25"/>
      <c r="CS861" s="25"/>
      <c r="CT861" s="25"/>
      <c r="CU861" s="25"/>
      <c r="CV861" s="25"/>
      <c r="CW861" s="25"/>
      <c r="CX861" s="25"/>
      <c r="CY861" s="25"/>
      <c r="EW861" s="25"/>
      <c r="EX861" s="25"/>
      <c r="EY861" s="25"/>
      <c r="EZ861" s="25"/>
      <c r="FA861" s="25"/>
      <c r="FB861" s="25"/>
      <c r="FC861" s="25"/>
      <c r="FD861" s="25"/>
      <c r="FE861" s="25"/>
      <c r="FF861" s="25"/>
      <c r="FG861" s="25"/>
      <c r="FH861" s="25"/>
      <c r="FI861" s="25"/>
      <c r="FJ861" s="25"/>
      <c r="FK861" s="25"/>
      <c r="FL861" s="25"/>
      <c r="FM861" s="25"/>
      <c r="FN861" s="25"/>
      <c r="FO861" s="25"/>
      <c r="FP861" s="25"/>
      <c r="FQ861" s="25"/>
      <c r="FR861" s="25"/>
      <c r="FS861" s="25"/>
      <c r="FT861" s="25"/>
      <c r="FU861" s="25"/>
      <c r="FV861" s="25"/>
      <c r="FW861" s="25"/>
      <c r="FX861" s="25"/>
      <c r="FY861" s="25"/>
      <c r="FZ861" s="25"/>
      <c r="GA861" s="25"/>
      <c r="GB861" s="25"/>
      <c r="GC861" s="25"/>
      <c r="GD861" s="25"/>
      <c r="GE861" s="25"/>
      <c r="GF861" s="25"/>
      <c r="GG861" s="25"/>
      <c r="GH861" s="25"/>
      <c r="GI861" s="25"/>
      <c r="GJ861" s="25"/>
      <c r="GK861" s="25"/>
      <c r="GL861" s="25"/>
      <c r="GM861" s="25"/>
      <c r="GN861" s="25"/>
      <c r="GO861" s="25"/>
      <c r="GP861" s="25"/>
      <c r="GQ861" s="25"/>
      <c r="GR861" s="25"/>
      <c r="GS861" s="25"/>
    </row>
    <row r="862">
      <c r="BD862" s="25"/>
      <c r="BE862" s="25"/>
      <c r="BF862" s="25"/>
      <c r="BG862" s="25"/>
      <c r="BH862" s="25"/>
      <c r="BI862" s="25"/>
      <c r="BJ862" s="25"/>
      <c r="BK862" s="25"/>
      <c r="BL862" s="25"/>
      <c r="BM862" s="25"/>
      <c r="BN862" s="25"/>
      <c r="BO862" s="25"/>
      <c r="BP862" s="25"/>
      <c r="BQ862" s="25"/>
      <c r="BR862" s="25"/>
      <c r="BS862" s="25"/>
      <c r="BT862" s="25"/>
      <c r="BU862" s="25"/>
      <c r="BV862" s="25"/>
      <c r="BW862" s="25"/>
      <c r="BX862" s="25"/>
      <c r="BY862" s="25"/>
      <c r="BZ862" s="25"/>
      <c r="CA862" s="25"/>
      <c r="CB862" s="25"/>
      <c r="CC862" s="25"/>
      <c r="CD862" s="25"/>
      <c r="CE862" s="25"/>
      <c r="CF862" s="25"/>
      <c r="CG862" s="25"/>
      <c r="CH862" s="25"/>
      <c r="CI862" s="25"/>
      <c r="CJ862" s="25"/>
      <c r="CK862" s="25"/>
      <c r="CL862" s="25"/>
      <c r="CM862" s="25"/>
      <c r="CN862" s="25"/>
      <c r="CO862" s="25"/>
      <c r="CP862" s="25"/>
      <c r="CQ862" s="25"/>
      <c r="CR862" s="25"/>
      <c r="CS862" s="25"/>
      <c r="CT862" s="25"/>
      <c r="CU862" s="25"/>
      <c r="CV862" s="25"/>
      <c r="CW862" s="25"/>
      <c r="CX862" s="25"/>
      <c r="CY862" s="25"/>
      <c r="EW862" s="25"/>
      <c r="EX862" s="25"/>
      <c r="EY862" s="25"/>
      <c r="EZ862" s="25"/>
      <c r="FA862" s="25"/>
      <c r="FB862" s="25"/>
      <c r="FC862" s="25"/>
      <c r="FD862" s="25"/>
      <c r="FE862" s="25"/>
      <c r="FF862" s="25"/>
      <c r="FG862" s="25"/>
      <c r="FH862" s="25"/>
      <c r="FI862" s="25"/>
      <c r="FJ862" s="25"/>
      <c r="FK862" s="25"/>
      <c r="FL862" s="25"/>
      <c r="FM862" s="25"/>
      <c r="FN862" s="25"/>
      <c r="FO862" s="25"/>
      <c r="FP862" s="25"/>
      <c r="FQ862" s="25"/>
      <c r="FR862" s="25"/>
      <c r="FS862" s="25"/>
      <c r="FT862" s="25"/>
      <c r="FU862" s="25"/>
      <c r="FV862" s="25"/>
      <c r="FW862" s="25"/>
      <c r="FX862" s="25"/>
      <c r="FY862" s="25"/>
      <c r="FZ862" s="25"/>
      <c r="GA862" s="25"/>
      <c r="GB862" s="25"/>
      <c r="GC862" s="25"/>
      <c r="GD862" s="25"/>
      <c r="GE862" s="25"/>
      <c r="GF862" s="25"/>
      <c r="GG862" s="25"/>
      <c r="GH862" s="25"/>
      <c r="GI862" s="25"/>
      <c r="GJ862" s="25"/>
      <c r="GK862" s="25"/>
      <c r="GL862" s="25"/>
      <c r="GM862" s="25"/>
      <c r="GN862" s="25"/>
      <c r="GO862" s="25"/>
      <c r="GP862" s="25"/>
      <c r="GQ862" s="25"/>
      <c r="GR862" s="25"/>
      <c r="GS862" s="25"/>
    </row>
    <row r="863">
      <c r="BD863" s="25"/>
      <c r="BE863" s="25"/>
      <c r="BF863" s="25"/>
      <c r="BG863" s="25"/>
      <c r="BH863" s="25"/>
      <c r="BI863" s="25"/>
      <c r="BJ863" s="25"/>
      <c r="BK863" s="25"/>
      <c r="BL863" s="25"/>
      <c r="BM863" s="25"/>
      <c r="BN863" s="25"/>
      <c r="BO863" s="25"/>
      <c r="BP863" s="25"/>
      <c r="BQ863" s="25"/>
      <c r="BR863" s="25"/>
      <c r="BS863" s="25"/>
      <c r="BT863" s="25"/>
      <c r="BU863" s="25"/>
      <c r="BV863" s="25"/>
      <c r="BW863" s="25"/>
      <c r="BX863" s="25"/>
      <c r="BY863" s="25"/>
      <c r="BZ863" s="25"/>
      <c r="CA863" s="25"/>
      <c r="CB863" s="25"/>
      <c r="CC863" s="25"/>
      <c r="CD863" s="25"/>
      <c r="CE863" s="25"/>
      <c r="CF863" s="25"/>
      <c r="CG863" s="25"/>
      <c r="CH863" s="25"/>
      <c r="CI863" s="25"/>
      <c r="CJ863" s="25"/>
      <c r="CK863" s="25"/>
      <c r="CL863" s="25"/>
      <c r="CM863" s="25"/>
      <c r="CN863" s="25"/>
      <c r="CO863" s="25"/>
      <c r="CP863" s="25"/>
      <c r="CQ863" s="25"/>
      <c r="CR863" s="25"/>
      <c r="CS863" s="25"/>
      <c r="CT863" s="25"/>
      <c r="CU863" s="25"/>
      <c r="CV863" s="25"/>
      <c r="CW863" s="25"/>
      <c r="CX863" s="25"/>
      <c r="CY863" s="25"/>
      <c r="EW863" s="25"/>
      <c r="EX863" s="25"/>
      <c r="EY863" s="25"/>
      <c r="EZ863" s="25"/>
      <c r="FA863" s="25"/>
      <c r="FB863" s="25"/>
      <c r="FC863" s="25"/>
      <c r="FD863" s="25"/>
      <c r="FE863" s="25"/>
      <c r="FF863" s="25"/>
      <c r="FG863" s="25"/>
      <c r="FH863" s="25"/>
      <c r="FI863" s="25"/>
      <c r="FJ863" s="25"/>
      <c r="FK863" s="25"/>
      <c r="FL863" s="25"/>
      <c r="FM863" s="25"/>
      <c r="FN863" s="25"/>
      <c r="FO863" s="25"/>
      <c r="FP863" s="25"/>
      <c r="FQ863" s="25"/>
      <c r="FR863" s="25"/>
      <c r="FS863" s="25"/>
      <c r="FT863" s="25"/>
      <c r="FU863" s="25"/>
      <c r="FV863" s="25"/>
      <c r="FW863" s="25"/>
      <c r="FX863" s="25"/>
      <c r="FY863" s="25"/>
      <c r="FZ863" s="25"/>
      <c r="GA863" s="25"/>
      <c r="GB863" s="25"/>
      <c r="GC863" s="25"/>
      <c r="GD863" s="25"/>
      <c r="GE863" s="25"/>
      <c r="GF863" s="25"/>
      <c r="GG863" s="25"/>
      <c r="GH863" s="25"/>
      <c r="GI863" s="25"/>
      <c r="GJ863" s="25"/>
      <c r="GK863" s="25"/>
      <c r="GL863" s="25"/>
      <c r="GM863" s="25"/>
      <c r="GN863" s="25"/>
      <c r="GO863" s="25"/>
      <c r="GP863" s="25"/>
      <c r="GQ863" s="25"/>
      <c r="GR863" s="25"/>
      <c r="GS863" s="25"/>
    </row>
    <row r="864">
      <c r="BD864" s="25"/>
      <c r="BE864" s="25"/>
      <c r="BF864" s="25"/>
      <c r="BG864" s="25"/>
      <c r="BH864" s="25"/>
      <c r="BI864" s="25"/>
      <c r="BJ864" s="25"/>
      <c r="BK864" s="25"/>
      <c r="BL864" s="25"/>
      <c r="BM864" s="25"/>
      <c r="BN864" s="25"/>
      <c r="BO864" s="25"/>
      <c r="BP864" s="25"/>
      <c r="BQ864" s="25"/>
      <c r="BR864" s="25"/>
      <c r="BS864" s="25"/>
      <c r="BT864" s="25"/>
      <c r="BU864" s="25"/>
      <c r="BV864" s="25"/>
      <c r="BW864" s="25"/>
      <c r="BX864" s="25"/>
      <c r="BY864" s="25"/>
      <c r="BZ864" s="25"/>
      <c r="CA864" s="25"/>
      <c r="CB864" s="25"/>
      <c r="CC864" s="25"/>
      <c r="CD864" s="25"/>
      <c r="CE864" s="25"/>
      <c r="CF864" s="25"/>
      <c r="CG864" s="25"/>
      <c r="CH864" s="25"/>
      <c r="CI864" s="25"/>
      <c r="CJ864" s="25"/>
      <c r="CK864" s="25"/>
      <c r="CL864" s="25"/>
      <c r="CM864" s="25"/>
      <c r="CN864" s="25"/>
      <c r="CO864" s="25"/>
      <c r="CP864" s="25"/>
      <c r="CQ864" s="25"/>
      <c r="CR864" s="25"/>
      <c r="CS864" s="25"/>
      <c r="CT864" s="25"/>
      <c r="CU864" s="25"/>
      <c r="CV864" s="25"/>
      <c r="CW864" s="25"/>
      <c r="CX864" s="25"/>
      <c r="CY864" s="25"/>
      <c r="EW864" s="25"/>
      <c r="EX864" s="25"/>
      <c r="EY864" s="25"/>
      <c r="EZ864" s="25"/>
      <c r="FA864" s="25"/>
      <c r="FB864" s="25"/>
      <c r="FC864" s="25"/>
      <c r="FD864" s="25"/>
      <c r="FE864" s="25"/>
      <c r="FF864" s="25"/>
      <c r="FG864" s="25"/>
      <c r="FH864" s="25"/>
      <c r="FI864" s="25"/>
      <c r="FJ864" s="25"/>
      <c r="FK864" s="25"/>
      <c r="FL864" s="25"/>
      <c r="FM864" s="25"/>
      <c r="FN864" s="25"/>
      <c r="FO864" s="25"/>
      <c r="FP864" s="25"/>
      <c r="FQ864" s="25"/>
      <c r="FR864" s="25"/>
      <c r="FS864" s="25"/>
      <c r="FT864" s="25"/>
      <c r="FU864" s="25"/>
      <c r="FV864" s="25"/>
      <c r="FW864" s="25"/>
      <c r="FX864" s="25"/>
      <c r="FY864" s="25"/>
      <c r="FZ864" s="25"/>
      <c r="GA864" s="25"/>
      <c r="GB864" s="25"/>
      <c r="GC864" s="25"/>
      <c r="GD864" s="25"/>
      <c r="GE864" s="25"/>
      <c r="GF864" s="25"/>
      <c r="GG864" s="25"/>
      <c r="GH864" s="25"/>
      <c r="GI864" s="25"/>
      <c r="GJ864" s="25"/>
      <c r="GK864" s="25"/>
      <c r="GL864" s="25"/>
      <c r="GM864" s="25"/>
      <c r="GN864" s="25"/>
      <c r="GO864" s="25"/>
      <c r="GP864" s="25"/>
      <c r="GQ864" s="25"/>
      <c r="GR864" s="25"/>
      <c r="GS864" s="25"/>
    </row>
    <row r="865">
      <c r="BD865" s="25"/>
      <c r="BE865" s="25"/>
      <c r="BF865" s="25"/>
      <c r="BG865" s="25"/>
      <c r="BH865" s="25"/>
      <c r="BI865" s="25"/>
      <c r="BJ865" s="25"/>
      <c r="BK865" s="25"/>
      <c r="BL865" s="25"/>
      <c r="BM865" s="25"/>
      <c r="BN865" s="25"/>
      <c r="BO865" s="25"/>
      <c r="BP865" s="25"/>
      <c r="BQ865" s="25"/>
      <c r="BR865" s="25"/>
      <c r="BS865" s="25"/>
      <c r="BT865" s="25"/>
      <c r="BU865" s="25"/>
      <c r="BV865" s="25"/>
      <c r="BW865" s="25"/>
      <c r="BX865" s="25"/>
      <c r="BY865" s="25"/>
      <c r="BZ865" s="25"/>
      <c r="CA865" s="25"/>
      <c r="CB865" s="25"/>
      <c r="CC865" s="25"/>
      <c r="CD865" s="25"/>
      <c r="CE865" s="25"/>
      <c r="CF865" s="25"/>
      <c r="CG865" s="25"/>
      <c r="CH865" s="25"/>
      <c r="CI865" s="25"/>
      <c r="CJ865" s="25"/>
      <c r="CK865" s="25"/>
      <c r="CL865" s="25"/>
      <c r="CM865" s="25"/>
      <c r="CN865" s="25"/>
      <c r="CO865" s="25"/>
      <c r="CP865" s="25"/>
      <c r="CQ865" s="25"/>
      <c r="CR865" s="25"/>
      <c r="CS865" s="25"/>
      <c r="CT865" s="25"/>
      <c r="CU865" s="25"/>
      <c r="CV865" s="25"/>
      <c r="CW865" s="25"/>
      <c r="CX865" s="25"/>
      <c r="CY865" s="25"/>
      <c r="EW865" s="25"/>
      <c r="EX865" s="25"/>
      <c r="EY865" s="25"/>
      <c r="EZ865" s="25"/>
      <c r="FA865" s="25"/>
      <c r="FB865" s="25"/>
      <c r="FC865" s="25"/>
      <c r="FD865" s="25"/>
      <c r="FE865" s="25"/>
      <c r="FF865" s="25"/>
      <c r="FG865" s="25"/>
      <c r="FH865" s="25"/>
      <c r="FI865" s="25"/>
      <c r="FJ865" s="25"/>
      <c r="FK865" s="25"/>
      <c r="FL865" s="25"/>
      <c r="FM865" s="25"/>
      <c r="FN865" s="25"/>
      <c r="FO865" s="25"/>
      <c r="FP865" s="25"/>
      <c r="FQ865" s="25"/>
      <c r="FR865" s="25"/>
      <c r="FS865" s="25"/>
      <c r="FT865" s="25"/>
      <c r="FU865" s="25"/>
      <c r="FV865" s="25"/>
      <c r="FW865" s="25"/>
      <c r="FX865" s="25"/>
      <c r="FY865" s="25"/>
      <c r="FZ865" s="25"/>
      <c r="GA865" s="25"/>
      <c r="GB865" s="25"/>
      <c r="GC865" s="25"/>
      <c r="GD865" s="25"/>
      <c r="GE865" s="25"/>
      <c r="GF865" s="25"/>
      <c r="GG865" s="25"/>
      <c r="GH865" s="25"/>
      <c r="GI865" s="25"/>
      <c r="GJ865" s="25"/>
      <c r="GK865" s="25"/>
      <c r="GL865" s="25"/>
      <c r="GM865" s="25"/>
      <c r="GN865" s="25"/>
      <c r="GO865" s="25"/>
      <c r="GP865" s="25"/>
      <c r="GQ865" s="25"/>
      <c r="GR865" s="25"/>
      <c r="GS865" s="25"/>
    </row>
    <row r="866">
      <c r="BD866" s="25"/>
      <c r="BE866" s="25"/>
      <c r="BF866" s="25"/>
      <c r="BG866" s="25"/>
      <c r="BH866" s="25"/>
      <c r="BI866" s="25"/>
      <c r="BJ866" s="25"/>
      <c r="BK866" s="25"/>
      <c r="BL866" s="25"/>
      <c r="BM866" s="25"/>
      <c r="BN866" s="25"/>
      <c r="BO866" s="25"/>
      <c r="BP866" s="25"/>
      <c r="BQ866" s="25"/>
      <c r="BR866" s="25"/>
      <c r="BS866" s="25"/>
      <c r="BT866" s="25"/>
      <c r="BU866" s="25"/>
      <c r="BV866" s="25"/>
      <c r="BW866" s="25"/>
      <c r="BX866" s="25"/>
      <c r="BY866" s="25"/>
      <c r="BZ866" s="25"/>
      <c r="CA866" s="25"/>
      <c r="CB866" s="25"/>
      <c r="CC866" s="25"/>
      <c r="CD866" s="25"/>
      <c r="CE866" s="25"/>
      <c r="CF866" s="25"/>
      <c r="CG866" s="25"/>
      <c r="CH866" s="25"/>
      <c r="CI866" s="25"/>
      <c r="CJ866" s="25"/>
      <c r="CK866" s="25"/>
      <c r="CL866" s="25"/>
      <c r="CM866" s="25"/>
      <c r="CN866" s="25"/>
      <c r="CO866" s="25"/>
      <c r="CP866" s="25"/>
      <c r="CQ866" s="25"/>
      <c r="CR866" s="25"/>
      <c r="CS866" s="25"/>
      <c r="CT866" s="25"/>
      <c r="CU866" s="25"/>
      <c r="CV866" s="25"/>
      <c r="CW866" s="25"/>
      <c r="CX866" s="25"/>
      <c r="CY866" s="25"/>
      <c r="EW866" s="25"/>
      <c r="EX866" s="25"/>
      <c r="EY866" s="25"/>
      <c r="EZ866" s="25"/>
      <c r="FA866" s="25"/>
      <c r="FB866" s="25"/>
      <c r="FC866" s="25"/>
      <c r="FD866" s="25"/>
      <c r="FE866" s="25"/>
      <c r="FF866" s="25"/>
      <c r="FG866" s="25"/>
      <c r="FH866" s="25"/>
      <c r="FI866" s="25"/>
      <c r="FJ866" s="25"/>
      <c r="FK866" s="25"/>
      <c r="FL866" s="25"/>
      <c r="FM866" s="25"/>
      <c r="FN866" s="25"/>
      <c r="FO866" s="25"/>
      <c r="FP866" s="25"/>
      <c r="FQ866" s="25"/>
      <c r="FR866" s="25"/>
      <c r="FS866" s="25"/>
      <c r="FT866" s="25"/>
      <c r="FU866" s="25"/>
      <c r="FV866" s="25"/>
      <c r="FW866" s="25"/>
      <c r="FX866" s="25"/>
      <c r="FY866" s="25"/>
      <c r="FZ866" s="25"/>
      <c r="GA866" s="25"/>
      <c r="GB866" s="25"/>
      <c r="GC866" s="25"/>
      <c r="GD866" s="25"/>
      <c r="GE866" s="25"/>
      <c r="GF866" s="25"/>
      <c r="GG866" s="25"/>
      <c r="GH866" s="25"/>
      <c r="GI866" s="25"/>
      <c r="GJ866" s="25"/>
      <c r="GK866" s="25"/>
      <c r="GL866" s="25"/>
      <c r="GM866" s="25"/>
      <c r="GN866" s="25"/>
      <c r="GO866" s="25"/>
      <c r="GP866" s="25"/>
      <c r="GQ866" s="25"/>
      <c r="GR866" s="25"/>
      <c r="GS866" s="25"/>
    </row>
    <row r="867">
      <c r="BD867" s="25"/>
      <c r="BE867" s="25"/>
      <c r="BF867" s="25"/>
      <c r="BG867" s="25"/>
      <c r="BH867" s="25"/>
      <c r="BI867" s="25"/>
      <c r="BJ867" s="25"/>
      <c r="BK867" s="25"/>
      <c r="BL867" s="25"/>
      <c r="BM867" s="25"/>
      <c r="BN867" s="25"/>
      <c r="BO867" s="25"/>
      <c r="BP867" s="25"/>
      <c r="BQ867" s="25"/>
      <c r="BR867" s="25"/>
      <c r="BS867" s="25"/>
      <c r="BT867" s="25"/>
      <c r="BU867" s="25"/>
      <c r="BV867" s="25"/>
      <c r="BW867" s="25"/>
      <c r="BX867" s="25"/>
      <c r="BY867" s="25"/>
      <c r="BZ867" s="25"/>
      <c r="CA867" s="25"/>
      <c r="CB867" s="25"/>
      <c r="CC867" s="25"/>
      <c r="CD867" s="25"/>
      <c r="CE867" s="25"/>
      <c r="CF867" s="25"/>
      <c r="CG867" s="25"/>
      <c r="CH867" s="25"/>
      <c r="CI867" s="25"/>
      <c r="CJ867" s="25"/>
      <c r="CK867" s="25"/>
      <c r="CL867" s="25"/>
      <c r="CM867" s="25"/>
      <c r="CN867" s="25"/>
      <c r="CO867" s="25"/>
      <c r="CP867" s="25"/>
      <c r="CQ867" s="25"/>
      <c r="CR867" s="25"/>
      <c r="CS867" s="25"/>
      <c r="CT867" s="25"/>
      <c r="CU867" s="25"/>
      <c r="CV867" s="25"/>
      <c r="CW867" s="25"/>
      <c r="CX867" s="25"/>
      <c r="CY867" s="25"/>
      <c r="EW867" s="25"/>
      <c r="EX867" s="25"/>
      <c r="EY867" s="25"/>
      <c r="EZ867" s="25"/>
      <c r="FA867" s="25"/>
      <c r="FB867" s="25"/>
      <c r="FC867" s="25"/>
      <c r="FD867" s="25"/>
      <c r="FE867" s="25"/>
      <c r="FF867" s="25"/>
      <c r="FG867" s="25"/>
      <c r="FH867" s="25"/>
      <c r="FI867" s="25"/>
      <c r="FJ867" s="25"/>
      <c r="FK867" s="25"/>
      <c r="FL867" s="25"/>
      <c r="FM867" s="25"/>
      <c r="FN867" s="25"/>
      <c r="FO867" s="25"/>
      <c r="FP867" s="25"/>
      <c r="FQ867" s="25"/>
      <c r="FR867" s="25"/>
      <c r="FS867" s="25"/>
      <c r="FT867" s="25"/>
      <c r="FU867" s="25"/>
      <c r="FV867" s="25"/>
      <c r="FW867" s="25"/>
      <c r="FX867" s="25"/>
      <c r="FY867" s="25"/>
      <c r="FZ867" s="25"/>
      <c r="GA867" s="25"/>
      <c r="GB867" s="25"/>
      <c r="GC867" s="25"/>
      <c r="GD867" s="25"/>
      <c r="GE867" s="25"/>
      <c r="GF867" s="25"/>
      <c r="GG867" s="25"/>
      <c r="GH867" s="25"/>
      <c r="GI867" s="25"/>
      <c r="GJ867" s="25"/>
      <c r="GK867" s="25"/>
      <c r="GL867" s="25"/>
      <c r="GM867" s="25"/>
      <c r="GN867" s="25"/>
      <c r="GO867" s="25"/>
      <c r="GP867" s="25"/>
      <c r="GQ867" s="25"/>
      <c r="GR867" s="25"/>
      <c r="GS867" s="25"/>
    </row>
    <row r="868">
      <c r="BD868" s="25"/>
      <c r="BE868" s="25"/>
      <c r="BF868" s="25"/>
      <c r="BG868" s="25"/>
      <c r="BH868" s="25"/>
      <c r="BI868" s="25"/>
      <c r="BJ868" s="25"/>
      <c r="BK868" s="25"/>
      <c r="BL868" s="25"/>
      <c r="BM868" s="25"/>
      <c r="BN868" s="25"/>
      <c r="BO868" s="25"/>
      <c r="BP868" s="25"/>
      <c r="BQ868" s="25"/>
      <c r="BR868" s="25"/>
      <c r="BS868" s="25"/>
      <c r="BT868" s="25"/>
      <c r="BU868" s="25"/>
      <c r="BV868" s="25"/>
      <c r="BW868" s="25"/>
      <c r="BX868" s="25"/>
      <c r="BY868" s="25"/>
      <c r="BZ868" s="25"/>
      <c r="CA868" s="25"/>
      <c r="CB868" s="25"/>
      <c r="CC868" s="25"/>
      <c r="CD868" s="25"/>
      <c r="CE868" s="25"/>
      <c r="CF868" s="25"/>
      <c r="CG868" s="25"/>
      <c r="CH868" s="25"/>
      <c r="CI868" s="25"/>
      <c r="CJ868" s="25"/>
      <c r="CK868" s="25"/>
      <c r="CL868" s="25"/>
      <c r="CM868" s="25"/>
      <c r="CN868" s="25"/>
      <c r="CO868" s="25"/>
      <c r="CP868" s="25"/>
      <c r="CQ868" s="25"/>
      <c r="CR868" s="25"/>
      <c r="CS868" s="25"/>
      <c r="CT868" s="25"/>
      <c r="CU868" s="25"/>
      <c r="CV868" s="25"/>
      <c r="CW868" s="25"/>
      <c r="CX868" s="25"/>
      <c r="CY868" s="25"/>
      <c r="EW868" s="25"/>
      <c r="EX868" s="25"/>
      <c r="EY868" s="25"/>
      <c r="EZ868" s="25"/>
      <c r="FA868" s="25"/>
      <c r="FB868" s="25"/>
      <c r="FC868" s="25"/>
      <c r="FD868" s="25"/>
      <c r="FE868" s="25"/>
      <c r="FF868" s="25"/>
      <c r="FG868" s="25"/>
      <c r="FH868" s="25"/>
      <c r="FI868" s="25"/>
      <c r="FJ868" s="25"/>
      <c r="FK868" s="25"/>
      <c r="FL868" s="25"/>
      <c r="FM868" s="25"/>
      <c r="FN868" s="25"/>
      <c r="FO868" s="25"/>
      <c r="FP868" s="25"/>
      <c r="FQ868" s="25"/>
      <c r="FR868" s="25"/>
      <c r="FS868" s="25"/>
      <c r="FT868" s="25"/>
      <c r="FU868" s="25"/>
      <c r="FV868" s="25"/>
      <c r="FW868" s="25"/>
      <c r="FX868" s="25"/>
      <c r="FY868" s="25"/>
      <c r="FZ868" s="25"/>
      <c r="GA868" s="25"/>
      <c r="GB868" s="25"/>
      <c r="GC868" s="25"/>
      <c r="GD868" s="25"/>
      <c r="GE868" s="25"/>
      <c r="GF868" s="25"/>
      <c r="GG868" s="25"/>
      <c r="GH868" s="25"/>
      <c r="GI868" s="25"/>
      <c r="GJ868" s="25"/>
      <c r="GK868" s="25"/>
      <c r="GL868" s="25"/>
      <c r="GM868" s="25"/>
      <c r="GN868" s="25"/>
      <c r="GO868" s="25"/>
      <c r="GP868" s="25"/>
      <c r="GQ868" s="25"/>
      <c r="GR868" s="25"/>
      <c r="GS868" s="25"/>
    </row>
    <row r="869">
      <c r="BD869" s="25"/>
      <c r="BE869" s="25"/>
      <c r="BF869" s="25"/>
      <c r="BG869" s="25"/>
      <c r="BH869" s="25"/>
      <c r="BI869" s="25"/>
      <c r="BJ869" s="25"/>
      <c r="BK869" s="25"/>
      <c r="BL869" s="25"/>
      <c r="BM869" s="25"/>
      <c r="BN869" s="25"/>
      <c r="BO869" s="25"/>
      <c r="BP869" s="25"/>
      <c r="BQ869" s="25"/>
      <c r="BR869" s="25"/>
      <c r="BS869" s="25"/>
      <c r="BT869" s="25"/>
      <c r="BU869" s="25"/>
      <c r="BV869" s="25"/>
      <c r="BW869" s="25"/>
      <c r="BX869" s="25"/>
      <c r="BY869" s="25"/>
      <c r="BZ869" s="25"/>
      <c r="CA869" s="25"/>
      <c r="CB869" s="25"/>
      <c r="CC869" s="25"/>
      <c r="CD869" s="25"/>
      <c r="CE869" s="25"/>
      <c r="CF869" s="25"/>
      <c r="CG869" s="25"/>
      <c r="CH869" s="25"/>
      <c r="CI869" s="25"/>
      <c r="CJ869" s="25"/>
      <c r="CK869" s="25"/>
      <c r="CL869" s="25"/>
      <c r="CM869" s="25"/>
      <c r="CN869" s="25"/>
      <c r="CO869" s="25"/>
      <c r="CP869" s="25"/>
      <c r="CQ869" s="25"/>
      <c r="CR869" s="25"/>
      <c r="CS869" s="25"/>
      <c r="CT869" s="25"/>
      <c r="CU869" s="25"/>
      <c r="CV869" s="25"/>
      <c r="CW869" s="25"/>
      <c r="CX869" s="25"/>
      <c r="CY869" s="25"/>
      <c r="EW869" s="25"/>
      <c r="EX869" s="25"/>
      <c r="EY869" s="25"/>
      <c r="EZ869" s="25"/>
      <c r="FA869" s="25"/>
      <c r="FB869" s="25"/>
      <c r="FC869" s="25"/>
      <c r="FD869" s="25"/>
      <c r="FE869" s="25"/>
      <c r="FF869" s="25"/>
      <c r="FG869" s="25"/>
      <c r="FH869" s="25"/>
      <c r="FI869" s="25"/>
      <c r="FJ869" s="25"/>
      <c r="FK869" s="25"/>
      <c r="FL869" s="25"/>
      <c r="FM869" s="25"/>
      <c r="FN869" s="25"/>
      <c r="FO869" s="25"/>
      <c r="FP869" s="25"/>
      <c r="FQ869" s="25"/>
      <c r="FR869" s="25"/>
      <c r="FS869" s="25"/>
      <c r="FT869" s="25"/>
      <c r="FU869" s="25"/>
      <c r="FV869" s="25"/>
      <c r="FW869" s="25"/>
      <c r="FX869" s="25"/>
      <c r="FY869" s="25"/>
      <c r="FZ869" s="25"/>
      <c r="GA869" s="25"/>
      <c r="GB869" s="25"/>
      <c r="GC869" s="25"/>
      <c r="GD869" s="25"/>
      <c r="GE869" s="25"/>
      <c r="GF869" s="25"/>
      <c r="GG869" s="25"/>
      <c r="GH869" s="25"/>
      <c r="GI869" s="25"/>
      <c r="GJ869" s="25"/>
      <c r="GK869" s="25"/>
      <c r="GL869" s="25"/>
      <c r="GM869" s="25"/>
      <c r="GN869" s="25"/>
      <c r="GO869" s="25"/>
      <c r="GP869" s="25"/>
      <c r="GQ869" s="25"/>
      <c r="GR869" s="25"/>
      <c r="GS869" s="25"/>
    </row>
    <row r="870">
      <c r="BD870" s="25"/>
      <c r="BE870" s="25"/>
      <c r="BF870" s="25"/>
      <c r="BG870" s="25"/>
      <c r="BH870" s="25"/>
      <c r="BI870" s="25"/>
      <c r="BJ870" s="25"/>
      <c r="BK870" s="25"/>
      <c r="BL870" s="25"/>
      <c r="BM870" s="25"/>
      <c r="BN870" s="25"/>
      <c r="BO870" s="25"/>
      <c r="BP870" s="25"/>
      <c r="BQ870" s="25"/>
      <c r="BR870" s="25"/>
      <c r="BS870" s="25"/>
      <c r="BT870" s="25"/>
      <c r="BU870" s="25"/>
      <c r="BV870" s="25"/>
      <c r="BW870" s="25"/>
      <c r="BX870" s="25"/>
      <c r="BY870" s="25"/>
      <c r="BZ870" s="25"/>
      <c r="CA870" s="25"/>
      <c r="CB870" s="25"/>
      <c r="CC870" s="25"/>
      <c r="CD870" s="25"/>
      <c r="CE870" s="25"/>
      <c r="CF870" s="25"/>
      <c r="CG870" s="25"/>
      <c r="CH870" s="25"/>
      <c r="CI870" s="25"/>
      <c r="CJ870" s="25"/>
      <c r="CK870" s="25"/>
      <c r="CL870" s="25"/>
      <c r="CM870" s="25"/>
      <c r="CN870" s="25"/>
      <c r="CO870" s="25"/>
      <c r="CP870" s="25"/>
      <c r="CQ870" s="25"/>
      <c r="CR870" s="25"/>
      <c r="CS870" s="25"/>
      <c r="CT870" s="25"/>
      <c r="CU870" s="25"/>
      <c r="CV870" s="25"/>
      <c r="CW870" s="25"/>
      <c r="CX870" s="25"/>
      <c r="CY870" s="25"/>
      <c r="EW870" s="25"/>
      <c r="EX870" s="25"/>
      <c r="EY870" s="25"/>
      <c r="EZ870" s="25"/>
      <c r="FA870" s="25"/>
      <c r="FB870" s="25"/>
      <c r="FC870" s="25"/>
      <c r="FD870" s="25"/>
      <c r="FE870" s="25"/>
      <c r="FF870" s="25"/>
      <c r="FG870" s="25"/>
      <c r="FH870" s="25"/>
      <c r="FI870" s="25"/>
      <c r="FJ870" s="25"/>
      <c r="FK870" s="25"/>
      <c r="FL870" s="25"/>
      <c r="FM870" s="25"/>
      <c r="FN870" s="25"/>
      <c r="FO870" s="25"/>
      <c r="FP870" s="25"/>
      <c r="FQ870" s="25"/>
      <c r="FR870" s="25"/>
      <c r="FS870" s="25"/>
      <c r="FT870" s="25"/>
      <c r="FU870" s="25"/>
      <c r="FV870" s="25"/>
      <c r="FW870" s="25"/>
      <c r="FX870" s="25"/>
      <c r="FY870" s="25"/>
      <c r="FZ870" s="25"/>
      <c r="GA870" s="25"/>
      <c r="GB870" s="25"/>
      <c r="GC870" s="25"/>
      <c r="GD870" s="25"/>
      <c r="GE870" s="25"/>
      <c r="GF870" s="25"/>
      <c r="GG870" s="25"/>
      <c r="GH870" s="25"/>
      <c r="GI870" s="25"/>
      <c r="GJ870" s="25"/>
      <c r="GK870" s="25"/>
      <c r="GL870" s="25"/>
      <c r="GM870" s="25"/>
      <c r="GN870" s="25"/>
      <c r="GO870" s="25"/>
      <c r="GP870" s="25"/>
      <c r="GQ870" s="25"/>
      <c r="GR870" s="25"/>
      <c r="GS870" s="25"/>
    </row>
    <row r="871">
      <c r="BD871" s="25"/>
      <c r="BE871" s="25"/>
      <c r="BF871" s="25"/>
      <c r="BG871" s="25"/>
      <c r="BH871" s="25"/>
      <c r="BI871" s="25"/>
      <c r="BJ871" s="25"/>
      <c r="BK871" s="25"/>
      <c r="BL871" s="25"/>
      <c r="BM871" s="25"/>
      <c r="BN871" s="25"/>
      <c r="BO871" s="25"/>
      <c r="BP871" s="25"/>
      <c r="BQ871" s="25"/>
      <c r="BR871" s="25"/>
      <c r="BS871" s="25"/>
      <c r="BT871" s="25"/>
      <c r="BU871" s="25"/>
      <c r="BV871" s="25"/>
      <c r="BW871" s="25"/>
      <c r="BX871" s="25"/>
      <c r="BY871" s="25"/>
      <c r="BZ871" s="25"/>
      <c r="CA871" s="25"/>
      <c r="CB871" s="25"/>
      <c r="CC871" s="25"/>
      <c r="CD871" s="25"/>
      <c r="CE871" s="25"/>
      <c r="CF871" s="25"/>
      <c r="CG871" s="25"/>
      <c r="CH871" s="25"/>
      <c r="CI871" s="25"/>
      <c r="CJ871" s="25"/>
      <c r="CK871" s="25"/>
      <c r="CL871" s="25"/>
      <c r="CM871" s="25"/>
      <c r="CN871" s="25"/>
      <c r="CO871" s="25"/>
      <c r="CP871" s="25"/>
      <c r="CQ871" s="25"/>
      <c r="CR871" s="25"/>
      <c r="CS871" s="25"/>
      <c r="CT871" s="25"/>
      <c r="CU871" s="25"/>
      <c r="CV871" s="25"/>
      <c r="CW871" s="25"/>
      <c r="CX871" s="25"/>
      <c r="CY871" s="25"/>
      <c r="EW871" s="25"/>
      <c r="EX871" s="25"/>
      <c r="EY871" s="25"/>
      <c r="EZ871" s="25"/>
      <c r="FA871" s="25"/>
      <c r="FB871" s="25"/>
      <c r="FC871" s="25"/>
      <c r="FD871" s="25"/>
      <c r="FE871" s="25"/>
      <c r="FF871" s="25"/>
      <c r="FG871" s="25"/>
      <c r="FH871" s="25"/>
      <c r="FI871" s="25"/>
      <c r="FJ871" s="25"/>
      <c r="FK871" s="25"/>
      <c r="FL871" s="25"/>
      <c r="FM871" s="25"/>
      <c r="FN871" s="25"/>
      <c r="FO871" s="25"/>
      <c r="FP871" s="25"/>
      <c r="FQ871" s="25"/>
      <c r="FR871" s="25"/>
      <c r="FS871" s="25"/>
      <c r="FT871" s="25"/>
      <c r="FU871" s="25"/>
      <c r="FV871" s="25"/>
      <c r="FW871" s="25"/>
      <c r="FX871" s="25"/>
      <c r="FY871" s="25"/>
      <c r="FZ871" s="25"/>
      <c r="GA871" s="25"/>
      <c r="GB871" s="25"/>
      <c r="GC871" s="25"/>
      <c r="GD871" s="25"/>
      <c r="GE871" s="25"/>
      <c r="GF871" s="25"/>
      <c r="GG871" s="25"/>
      <c r="GH871" s="25"/>
      <c r="GI871" s="25"/>
      <c r="GJ871" s="25"/>
      <c r="GK871" s="25"/>
      <c r="GL871" s="25"/>
      <c r="GM871" s="25"/>
      <c r="GN871" s="25"/>
      <c r="GO871" s="25"/>
      <c r="GP871" s="25"/>
      <c r="GQ871" s="25"/>
      <c r="GR871" s="25"/>
      <c r="GS871" s="25"/>
    </row>
    <row r="872">
      <c r="BD872" s="25"/>
      <c r="BE872" s="25"/>
      <c r="BF872" s="25"/>
      <c r="BG872" s="25"/>
      <c r="BH872" s="25"/>
      <c r="BI872" s="25"/>
      <c r="BJ872" s="25"/>
      <c r="BK872" s="25"/>
      <c r="BL872" s="25"/>
      <c r="BM872" s="25"/>
      <c r="BN872" s="25"/>
      <c r="BO872" s="25"/>
      <c r="BP872" s="25"/>
      <c r="BQ872" s="25"/>
      <c r="BR872" s="25"/>
      <c r="BS872" s="25"/>
      <c r="BT872" s="25"/>
      <c r="BU872" s="25"/>
      <c r="BV872" s="25"/>
      <c r="BW872" s="25"/>
      <c r="BX872" s="25"/>
      <c r="BY872" s="25"/>
      <c r="BZ872" s="25"/>
      <c r="CA872" s="25"/>
      <c r="CB872" s="25"/>
      <c r="CC872" s="25"/>
      <c r="CD872" s="25"/>
      <c r="CE872" s="25"/>
      <c r="CF872" s="25"/>
      <c r="CG872" s="25"/>
      <c r="CH872" s="25"/>
      <c r="CI872" s="25"/>
      <c r="CJ872" s="25"/>
      <c r="CK872" s="25"/>
      <c r="CL872" s="25"/>
      <c r="CM872" s="25"/>
      <c r="CN872" s="25"/>
      <c r="CO872" s="25"/>
      <c r="CP872" s="25"/>
      <c r="CQ872" s="25"/>
      <c r="CR872" s="25"/>
      <c r="CS872" s="25"/>
      <c r="CT872" s="25"/>
      <c r="CU872" s="25"/>
      <c r="CV872" s="25"/>
      <c r="CW872" s="25"/>
      <c r="CX872" s="25"/>
      <c r="CY872" s="25"/>
      <c r="EW872" s="25"/>
      <c r="EX872" s="25"/>
      <c r="EY872" s="25"/>
      <c r="EZ872" s="25"/>
      <c r="FA872" s="25"/>
      <c r="FB872" s="25"/>
      <c r="FC872" s="25"/>
      <c r="FD872" s="25"/>
      <c r="FE872" s="25"/>
      <c r="FF872" s="25"/>
      <c r="FG872" s="25"/>
      <c r="FH872" s="25"/>
      <c r="FI872" s="25"/>
      <c r="FJ872" s="25"/>
      <c r="FK872" s="25"/>
      <c r="FL872" s="25"/>
      <c r="FM872" s="25"/>
      <c r="FN872" s="25"/>
      <c r="FO872" s="25"/>
      <c r="FP872" s="25"/>
      <c r="FQ872" s="25"/>
      <c r="FR872" s="25"/>
      <c r="FS872" s="25"/>
      <c r="FT872" s="25"/>
      <c r="FU872" s="25"/>
      <c r="FV872" s="25"/>
      <c r="FW872" s="25"/>
      <c r="FX872" s="25"/>
      <c r="FY872" s="25"/>
      <c r="FZ872" s="25"/>
      <c r="GA872" s="25"/>
      <c r="GB872" s="25"/>
      <c r="GC872" s="25"/>
      <c r="GD872" s="25"/>
      <c r="GE872" s="25"/>
      <c r="GF872" s="25"/>
      <c r="GG872" s="25"/>
      <c r="GH872" s="25"/>
      <c r="GI872" s="25"/>
      <c r="GJ872" s="25"/>
      <c r="GK872" s="25"/>
      <c r="GL872" s="25"/>
      <c r="GM872" s="25"/>
      <c r="GN872" s="25"/>
      <c r="GO872" s="25"/>
      <c r="GP872" s="25"/>
      <c r="GQ872" s="25"/>
      <c r="GR872" s="25"/>
      <c r="GS872" s="25"/>
    </row>
    <row r="873">
      <c r="BD873" s="25"/>
      <c r="BE873" s="25"/>
      <c r="BF873" s="25"/>
      <c r="BG873" s="25"/>
      <c r="BH873" s="25"/>
      <c r="BI873" s="25"/>
      <c r="BJ873" s="25"/>
      <c r="BK873" s="25"/>
      <c r="BL873" s="25"/>
      <c r="BM873" s="25"/>
      <c r="BN873" s="25"/>
      <c r="BO873" s="25"/>
      <c r="BP873" s="25"/>
      <c r="BQ873" s="25"/>
      <c r="BR873" s="25"/>
      <c r="BS873" s="25"/>
      <c r="BT873" s="25"/>
      <c r="BU873" s="25"/>
      <c r="BV873" s="25"/>
      <c r="BW873" s="25"/>
      <c r="BX873" s="25"/>
      <c r="BY873" s="25"/>
      <c r="BZ873" s="25"/>
      <c r="CA873" s="25"/>
      <c r="CB873" s="25"/>
      <c r="CC873" s="25"/>
      <c r="CD873" s="25"/>
      <c r="CE873" s="25"/>
      <c r="CF873" s="25"/>
      <c r="CG873" s="25"/>
      <c r="CH873" s="25"/>
      <c r="CI873" s="25"/>
      <c r="CJ873" s="25"/>
      <c r="CK873" s="25"/>
      <c r="CL873" s="25"/>
      <c r="CM873" s="25"/>
      <c r="CN873" s="25"/>
      <c r="CO873" s="25"/>
      <c r="CP873" s="25"/>
      <c r="CQ873" s="25"/>
      <c r="CR873" s="25"/>
      <c r="CS873" s="25"/>
      <c r="CT873" s="25"/>
      <c r="CU873" s="25"/>
      <c r="CV873" s="25"/>
      <c r="CW873" s="25"/>
      <c r="CX873" s="25"/>
      <c r="CY873" s="25"/>
      <c r="EW873" s="25"/>
      <c r="EX873" s="25"/>
      <c r="EY873" s="25"/>
      <c r="EZ873" s="25"/>
      <c r="FA873" s="25"/>
      <c r="FB873" s="25"/>
      <c r="FC873" s="25"/>
      <c r="FD873" s="25"/>
      <c r="FE873" s="25"/>
      <c r="FF873" s="25"/>
      <c r="FG873" s="25"/>
      <c r="FH873" s="25"/>
      <c r="FI873" s="25"/>
      <c r="FJ873" s="25"/>
      <c r="FK873" s="25"/>
      <c r="FL873" s="25"/>
      <c r="FM873" s="25"/>
      <c r="FN873" s="25"/>
      <c r="FO873" s="25"/>
      <c r="FP873" s="25"/>
      <c r="FQ873" s="25"/>
      <c r="FR873" s="25"/>
      <c r="FS873" s="25"/>
      <c r="FT873" s="25"/>
      <c r="FU873" s="25"/>
      <c r="FV873" s="25"/>
      <c r="FW873" s="25"/>
      <c r="FX873" s="25"/>
      <c r="FY873" s="25"/>
      <c r="FZ873" s="25"/>
      <c r="GA873" s="25"/>
      <c r="GB873" s="25"/>
      <c r="GC873" s="25"/>
      <c r="GD873" s="25"/>
      <c r="GE873" s="25"/>
      <c r="GF873" s="25"/>
      <c r="GG873" s="25"/>
      <c r="GH873" s="25"/>
      <c r="GI873" s="25"/>
      <c r="GJ873" s="25"/>
      <c r="GK873" s="25"/>
      <c r="GL873" s="25"/>
      <c r="GM873" s="25"/>
      <c r="GN873" s="25"/>
      <c r="GO873" s="25"/>
      <c r="GP873" s="25"/>
      <c r="GQ873" s="25"/>
      <c r="GR873" s="25"/>
      <c r="GS873" s="25"/>
    </row>
    <row r="874">
      <c r="BD874" s="25"/>
      <c r="BE874" s="25"/>
      <c r="BF874" s="25"/>
      <c r="BG874" s="25"/>
      <c r="BH874" s="25"/>
      <c r="BI874" s="25"/>
      <c r="BJ874" s="25"/>
      <c r="BK874" s="25"/>
      <c r="BL874" s="25"/>
      <c r="BM874" s="25"/>
      <c r="BN874" s="25"/>
      <c r="BO874" s="25"/>
      <c r="BP874" s="25"/>
      <c r="BQ874" s="25"/>
      <c r="BR874" s="25"/>
      <c r="BS874" s="25"/>
      <c r="BT874" s="25"/>
      <c r="BU874" s="25"/>
      <c r="BV874" s="25"/>
      <c r="BW874" s="25"/>
      <c r="BX874" s="25"/>
      <c r="BY874" s="25"/>
      <c r="BZ874" s="25"/>
      <c r="CA874" s="25"/>
      <c r="CB874" s="25"/>
      <c r="CC874" s="25"/>
      <c r="CD874" s="25"/>
      <c r="CE874" s="25"/>
      <c r="CF874" s="25"/>
      <c r="CG874" s="25"/>
      <c r="CH874" s="25"/>
      <c r="CI874" s="25"/>
      <c r="CJ874" s="25"/>
      <c r="CK874" s="25"/>
      <c r="CL874" s="25"/>
      <c r="CM874" s="25"/>
      <c r="CN874" s="25"/>
      <c r="CO874" s="25"/>
      <c r="CP874" s="25"/>
      <c r="CQ874" s="25"/>
      <c r="CR874" s="25"/>
      <c r="CS874" s="25"/>
      <c r="CT874" s="25"/>
      <c r="CU874" s="25"/>
      <c r="CV874" s="25"/>
      <c r="CW874" s="25"/>
      <c r="CX874" s="25"/>
      <c r="CY874" s="25"/>
      <c r="EW874" s="25"/>
      <c r="EX874" s="25"/>
      <c r="EY874" s="25"/>
      <c r="EZ874" s="25"/>
      <c r="FA874" s="25"/>
      <c r="FB874" s="25"/>
      <c r="FC874" s="25"/>
      <c r="FD874" s="25"/>
      <c r="FE874" s="25"/>
      <c r="FF874" s="25"/>
      <c r="FG874" s="25"/>
      <c r="FH874" s="25"/>
      <c r="FI874" s="25"/>
      <c r="FJ874" s="25"/>
      <c r="FK874" s="25"/>
      <c r="FL874" s="25"/>
      <c r="FM874" s="25"/>
      <c r="FN874" s="25"/>
      <c r="FO874" s="25"/>
      <c r="FP874" s="25"/>
      <c r="FQ874" s="25"/>
      <c r="FR874" s="25"/>
      <c r="FS874" s="25"/>
      <c r="FT874" s="25"/>
      <c r="FU874" s="25"/>
      <c r="FV874" s="25"/>
      <c r="FW874" s="25"/>
      <c r="FX874" s="25"/>
      <c r="FY874" s="25"/>
      <c r="FZ874" s="25"/>
      <c r="GA874" s="25"/>
      <c r="GB874" s="25"/>
      <c r="GC874" s="25"/>
      <c r="GD874" s="25"/>
      <c r="GE874" s="25"/>
      <c r="GF874" s="25"/>
      <c r="GG874" s="25"/>
      <c r="GH874" s="25"/>
      <c r="GI874" s="25"/>
      <c r="GJ874" s="25"/>
      <c r="GK874" s="25"/>
      <c r="GL874" s="25"/>
      <c r="GM874" s="25"/>
      <c r="GN874" s="25"/>
      <c r="GO874" s="25"/>
      <c r="GP874" s="25"/>
      <c r="GQ874" s="25"/>
      <c r="GR874" s="25"/>
      <c r="GS874" s="25"/>
    </row>
    <row r="875">
      <c r="BD875" s="25"/>
      <c r="BE875" s="25"/>
      <c r="BF875" s="25"/>
      <c r="BG875" s="25"/>
      <c r="BH875" s="25"/>
      <c r="BI875" s="25"/>
      <c r="BJ875" s="25"/>
      <c r="BK875" s="25"/>
      <c r="BL875" s="25"/>
      <c r="BM875" s="25"/>
      <c r="BN875" s="25"/>
      <c r="BO875" s="25"/>
      <c r="BP875" s="25"/>
      <c r="BQ875" s="25"/>
      <c r="BR875" s="25"/>
      <c r="BS875" s="25"/>
      <c r="BT875" s="25"/>
      <c r="BU875" s="25"/>
      <c r="BV875" s="25"/>
      <c r="BW875" s="25"/>
      <c r="BX875" s="25"/>
      <c r="BY875" s="25"/>
      <c r="BZ875" s="25"/>
      <c r="CA875" s="25"/>
      <c r="CB875" s="25"/>
      <c r="CC875" s="25"/>
      <c r="CD875" s="25"/>
      <c r="CE875" s="25"/>
      <c r="CF875" s="25"/>
      <c r="CG875" s="25"/>
      <c r="CH875" s="25"/>
      <c r="CI875" s="25"/>
      <c r="CJ875" s="25"/>
      <c r="CK875" s="25"/>
      <c r="CL875" s="25"/>
      <c r="CM875" s="25"/>
      <c r="CN875" s="25"/>
      <c r="CO875" s="25"/>
      <c r="CP875" s="25"/>
      <c r="CQ875" s="25"/>
      <c r="CR875" s="25"/>
      <c r="CS875" s="25"/>
      <c r="CT875" s="25"/>
      <c r="CU875" s="25"/>
      <c r="CV875" s="25"/>
      <c r="CW875" s="25"/>
      <c r="CX875" s="25"/>
      <c r="CY875" s="25"/>
      <c r="EW875" s="25"/>
      <c r="EX875" s="25"/>
      <c r="EY875" s="25"/>
      <c r="EZ875" s="25"/>
      <c r="FA875" s="25"/>
      <c r="FB875" s="25"/>
      <c r="FC875" s="25"/>
      <c r="FD875" s="25"/>
      <c r="FE875" s="25"/>
      <c r="FF875" s="25"/>
      <c r="FG875" s="25"/>
      <c r="FH875" s="25"/>
      <c r="FI875" s="25"/>
      <c r="FJ875" s="25"/>
      <c r="FK875" s="25"/>
      <c r="FL875" s="25"/>
      <c r="FM875" s="25"/>
      <c r="FN875" s="25"/>
      <c r="FO875" s="25"/>
      <c r="FP875" s="25"/>
      <c r="FQ875" s="25"/>
      <c r="FR875" s="25"/>
      <c r="FS875" s="25"/>
      <c r="FT875" s="25"/>
      <c r="FU875" s="25"/>
      <c r="FV875" s="25"/>
      <c r="FW875" s="25"/>
      <c r="FX875" s="25"/>
      <c r="FY875" s="25"/>
      <c r="FZ875" s="25"/>
      <c r="GA875" s="25"/>
      <c r="GB875" s="25"/>
      <c r="GC875" s="25"/>
      <c r="GD875" s="25"/>
      <c r="GE875" s="25"/>
      <c r="GF875" s="25"/>
      <c r="GG875" s="25"/>
      <c r="GH875" s="25"/>
      <c r="GI875" s="25"/>
      <c r="GJ875" s="25"/>
      <c r="GK875" s="25"/>
      <c r="GL875" s="25"/>
      <c r="GM875" s="25"/>
      <c r="GN875" s="25"/>
      <c r="GO875" s="25"/>
      <c r="GP875" s="25"/>
      <c r="GQ875" s="25"/>
      <c r="GR875" s="25"/>
      <c r="GS875" s="25"/>
    </row>
    <row r="876">
      <c r="BD876" s="25"/>
      <c r="BE876" s="25"/>
      <c r="BF876" s="25"/>
      <c r="BG876" s="25"/>
      <c r="BH876" s="25"/>
      <c r="BI876" s="25"/>
      <c r="BJ876" s="25"/>
      <c r="BK876" s="25"/>
      <c r="BL876" s="25"/>
      <c r="BM876" s="25"/>
      <c r="BN876" s="25"/>
      <c r="BO876" s="25"/>
      <c r="BP876" s="25"/>
      <c r="BQ876" s="25"/>
      <c r="BR876" s="25"/>
      <c r="BS876" s="25"/>
      <c r="BT876" s="25"/>
      <c r="BU876" s="25"/>
      <c r="BV876" s="25"/>
      <c r="BW876" s="25"/>
      <c r="BX876" s="25"/>
      <c r="BY876" s="25"/>
      <c r="BZ876" s="25"/>
      <c r="CA876" s="25"/>
      <c r="CB876" s="25"/>
      <c r="CC876" s="25"/>
      <c r="CD876" s="25"/>
      <c r="CE876" s="25"/>
      <c r="CF876" s="25"/>
      <c r="CG876" s="25"/>
      <c r="CH876" s="25"/>
      <c r="CI876" s="25"/>
      <c r="CJ876" s="25"/>
      <c r="CK876" s="25"/>
      <c r="CL876" s="25"/>
      <c r="CM876" s="25"/>
      <c r="CN876" s="25"/>
      <c r="CO876" s="25"/>
      <c r="CP876" s="25"/>
      <c r="CQ876" s="25"/>
      <c r="CR876" s="25"/>
      <c r="CS876" s="25"/>
      <c r="CT876" s="25"/>
      <c r="CU876" s="25"/>
      <c r="CV876" s="25"/>
      <c r="CW876" s="25"/>
      <c r="CX876" s="25"/>
      <c r="CY876" s="25"/>
      <c r="EW876" s="25"/>
      <c r="EX876" s="25"/>
      <c r="EY876" s="25"/>
      <c r="EZ876" s="25"/>
      <c r="FA876" s="25"/>
      <c r="FB876" s="25"/>
      <c r="FC876" s="25"/>
      <c r="FD876" s="25"/>
      <c r="FE876" s="25"/>
      <c r="FF876" s="25"/>
      <c r="FG876" s="25"/>
      <c r="FH876" s="25"/>
      <c r="FI876" s="25"/>
      <c r="FJ876" s="25"/>
      <c r="FK876" s="25"/>
      <c r="FL876" s="25"/>
      <c r="FM876" s="25"/>
      <c r="FN876" s="25"/>
      <c r="FO876" s="25"/>
      <c r="FP876" s="25"/>
      <c r="FQ876" s="25"/>
      <c r="FR876" s="25"/>
      <c r="FS876" s="25"/>
      <c r="FT876" s="25"/>
      <c r="FU876" s="25"/>
      <c r="FV876" s="25"/>
      <c r="FW876" s="25"/>
      <c r="FX876" s="25"/>
      <c r="FY876" s="25"/>
      <c r="FZ876" s="25"/>
      <c r="GA876" s="25"/>
      <c r="GB876" s="25"/>
      <c r="GC876" s="25"/>
      <c r="GD876" s="25"/>
      <c r="GE876" s="25"/>
      <c r="GF876" s="25"/>
      <c r="GG876" s="25"/>
      <c r="GH876" s="25"/>
      <c r="GI876" s="25"/>
      <c r="GJ876" s="25"/>
      <c r="GK876" s="25"/>
      <c r="GL876" s="25"/>
      <c r="GM876" s="25"/>
      <c r="GN876" s="25"/>
      <c r="GO876" s="25"/>
      <c r="GP876" s="25"/>
      <c r="GQ876" s="25"/>
      <c r="GR876" s="25"/>
      <c r="GS876" s="25"/>
    </row>
    <row r="877">
      <c r="BD877" s="25"/>
      <c r="BE877" s="25"/>
      <c r="BF877" s="25"/>
      <c r="BG877" s="25"/>
      <c r="BH877" s="25"/>
      <c r="BI877" s="25"/>
      <c r="BJ877" s="25"/>
      <c r="BK877" s="25"/>
      <c r="BL877" s="25"/>
      <c r="BM877" s="25"/>
      <c r="BN877" s="25"/>
      <c r="BO877" s="25"/>
      <c r="BP877" s="25"/>
      <c r="BQ877" s="25"/>
      <c r="BR877" s="25"/>
      <c r="BS877" s="25"/>
      <c r="BT877" s="25"/>
      <c r="BU877" s="25"/>
      <c r="BV877" s="25"/>
      <c r="BW877" s="25"/>
      <c r="BX877" s="25"/>
      <c r="BY877" s="25"/>
      <c r="BZ877" s="25"/>
      <c r="CA877" s="25"/>
      <c r="CB877" s="25"/>
      <c r="CC877" s="25"/>
      <c r="CD877" s="25"/>
      <c r="CE877" s="25"/>
      <c r="CF877" s="25"/>
      <c r="CG877" s="25"/>
      <c r="CH877" s="25"/>
      <c r="CI877" s="25"/>
      <c r="CJ877" s="25"/>
      <c r="CK877" s="25"/>
      <c r="CL877" s="25"/>
      <c r="CM877" s="25"/>
      <c r="CN877" s="25"/>
      <c r="CO877" s="25"/>
      <c r="CP877" s="25"/>
      <c r="CQ877" s="25"/>
      <c r="CR877" s="25"/>
      <c r="CS877" s="25"/>
      <c r="CT877" s="25"/>
      <c r="CU877" s="25"/>
      <c r="CV877" s="25"/>
      <c r="CW877" s="25"/>
      <c r="CX877" s="25"/>
      <c r="CY877" s="25"/>
      <c r="EW877" s="25"/>
      <c r="EX877" s="25"/>
      <c r="EY877" s="25"/>
      <c r="EZ877" s="25"/>
      <c r="FA877" s="25"/>
      <c r="FB877" s="25"/>
      <c r="FC877" s="25"/>
      <c r="FD877" s="25"/>
      <c r="FE877" s="25"/>
      <c r="FF877" s="25"/>
      <c r="FG877" s="25"/>
      <c r="FH877" s="25"/>
      <c r="FI877" s="25"/>
      <c r="FJ877" s="25"/>
      <c r="FK877" s="25"/>
      <c r="FL877" s="25"/>
      <c r="FM877" s="25"/>
      <c r="FN877" s="25"/>
      <c r="FO877" s="25"/>
      <c r="FP877" s="25"/>
      <c r="FQ877" s="25"/>
      <c r="FR877" s="25"/>
      <c r="FS877" s="25"/>
      <c r="FT877" s="25"/>
      <c r="FU877" s="25"/>
      <c r="FV877" s="25"/>
      <c r="FW877" s="25"/>
      <c r="FX877" s="25"/>
      <c r="FY877" s="25"/>
      <c r="FZ877" s="25"/>
      <c r="GA877" s="25"/>
      <c r="GB877" s="25"/>
      <c r="GC877" s="25"/>
      <c r="GD877" s="25"/>
      <c r="GE877" s="25"/>
      <c r="GF877" s="25"/>
      <c r="GG877" s="25"/>
      <c r="GH877" s="25"/>
      <c r="GI877" s="25"/>
      <c r="GJ877" s="25"/>
      <c r="GK877" s="25"/>
      <c r="GL877" s="25"/>
      <c r="GM877" s="25"/>
      <c r="GN877" s="25"/>
      <c r="GO877" s="25"/>
      <c r="GP877" s="25"/>
      <c r="GQ877" s="25"/>
      <c r="GR877" s="25"/>
      <c r="GS877" s="25"/>
    </row>
    <row r="878">
      <c r="BD878" s="25"/>
      <c r="BE878" s="25"/>
      <c r="BF878" s="25"/>
      <c r="BG878" s="25"/>
      <c r="BH878" s="25"/>
      <c r="BI878" s="25"/>
      <c r="BJ878" s="25"/>
      <c r="BK878" s="25"/>
      <c r="BL878" s="25"/>
      <c r="BM878" s="25"/>
      <c r="BN878" s="25"/>
      <c r="BO878" s="25"/>
      <c r="BP878" s="25"/>
      <c r="BQ878" s="25"/>
      <c r="BR878" s="25"/>
      <c r="BS878" s="25"/>
      <c r="BT878" s="25"/>
      <c r="BU878" s="25"/>
      <c r="BV878" s="25"/>
      <c r="BW878" s="25"/>
      <c r="BX878" s="25"/>
      <c r="BY878" s="25"/>
      <c r="BZ878" s="25"/>
      <c r="CA878" s="25"/>
      <c r="CB878" s="25"/>
      <c r="CC878" s="25"/>
      <c r="CD878" s="25"/>
      <c r="CE878" s="25"/>
      <c r="CF878" s="25"/>
      <c r="CG878" s="25"/>
      <c r="CH878" s="25"/>
      <c r="CI878" s="25"/>
      <c r="CJ878" s="25"/>
      <c r="CK878" s="25"/>
      <c r="CL878" s="25"/>
      <c r="CM878" s="25"/>
      <c r="CN878" s="25"/>
      <c r="CO878" s="25"/>
      <c r="CP878" s="25"/>
      <c r="CQ878" s="25"/>
      <c r="CR878" s="25"/>
      <c r="CS878" s="25"/>
      <c r="CT878" s="25"/>
      <c r="CU878" s="25"/>
      <c r="CV878" s="25"/>
      <c r="CW878" s="25"/>
      <c r="CX878" s="25"/>
      <c r="CY878" s="25"/>
      <c r="EW878" s="25"/>
      <c r="EX878" s="25"/>
      <c r="EY878" s="25"/>
      <c r="EZ878" s="25"/>
      <c r="FA878" s="25"/>
      <c r="FB878" s="25"/>
      <c r="FC878" s="25"/>
      <c r="FD878" s="25"/>
      <c r="FE878" s="25"/>
      <c r="FF878" s="25"/>
      <c r="FG878" s="25"/>
      <c r="FH878" s="25"/>
      <c r="FI878" s="25"/>
      <c r="FJ878" s="25"/>
      <c r="FK878" s="25"/>
      <c r="FL878" s="25"/>
      <c r="FM878" s="25"/>
      <c r="FN878" s="25"/>
      <c r="FO878" s="25"/>
      <c r="FP878" s="25"/>
      <c r="FQ878" s="25"/>
      <c r="FR878" s="25"/>
      <c r="FS878" s="25"/>
      <c r="FT878" s="25"/>
      <c r="FU878" s="25"/>
      <c r="FV878" s="25"/>
      <c r="FW878" s="25"/>
      <c r="FX878" s="25"/>
      <c r="FY878" s="25"/>
      <c r="FZ878" s="25"/>
      <c r="GA878" s="25"/>
      <c r="GB878" s="25"/>
      <c r="GC878" s="25"/>
      <c r="GD878" s="25"/>
      <c r="GE878" s="25"/>
      <c r="GF878" s="25"/>
      <c r="GG878" s="25"/>
      <c r="GH878" s="25"/>
      <c r="GI878" s="25"/>
      <c r="GJ878" s="25"/>
      <c r="GK878" s="25"/>
      <c r="GL878" s="25"/>
      <c r="GM878" s="25"/>
      <c r="GN878" s="25"/>
      <c r="GO878" s="25"/>
      <c r="GP878" s="25"/>
      <c r="GQ878" s="25"/>
      <c r="GR878" s="25"/>
      <c r="GS878" s="25"/>
    </row>
    <row r="879">
      <c r="BD879" s="25"/>
      <c r="BE879" s="25"/>
      <c r="BF879" s="25"/>
      <c r="BG879" s="25"/>
      <c r="BH879" s="25"/>
      <c r="BI879" s="25"/>
      <c r="BJ879" s="25"/>
      <c r="BK879" s="25"/>
      <c r="BL879" s="25"/>
      <c r="BM879" s="25"/>
      <c r="BN879" s="25"/>
      <c r="BO879" s="25"/>
      <c r="BP879" s="25"/>
      <c r="BQ879" s="25"/>
      <c r="BR879" s="25"/>
      <c r="BS879" s="25"/>
      <c r="BT879" s="25"/>
      <c r="BU879" s="25"/>
      <c r="BV879" s="25"/>
      <c r="BW879" s="25"/>
      <c r="BX879" s="25"/>
      <c r="BY879" s="25"/>
      <c r="BZ879" s="25"/>
      <c r="CA879" s="25"/>
      <c r="CB879" s="25"/>
      <c r="CC879" s="25"/>
      <c r="CD879" s="25"/>
      <c r="CE879" s="25"/>
      <c r="CF879" s="25"/>
      <c r="CG879" s="25"/>
      <c r="CH879" s="25"/>
      <c r="CI879" s="25"/>
      <c r="CJ879" s="25"/>
      <c r="CK879" s="25"/>
      <c r="CL879" s="25"/>
      <c r="CM879" s="25"/>
      <c r="CN879" s="25"/>
      <c r="CO879" s="25"/>
      <c r="CP879" s="25"/>
      <c r="CQ879" s="25"/>
      <c r="CR879" s="25"/>
      <c r="CS879" s="25"/>
      <c r="CT879" s="25"/>
      <c r="CU879" s="25"/>
      <c r="CV879" s="25"/>
      <c r="CW879" s="25"/>
      <c r="CX879" s="25"/>
      <c r="CY879" s="25"/>
      <c r="EW879" s="25"/>
      <c r="EX879" s="25"/>
      <c r="EY879" s="25"/>
      <c r="EZ879" s="25"/>
      <c r="FA879" s="25"/>
      <c r="FB879" s="25"/>
      <c r="FC879" s="25"/>
      <c r="FD879" s="25"/>
      <c r="FE879" s="25"/>
      <c r="FF879" s="25"/>
      <c r="FG879" s="25"/>
      <c r="FH879" s="25"/>
      <c r="FI879" s="25"/>
      <c r="FJ879" s="25"/>
      <c r="FK879" s="25"/>
      <c r="FL879" s="25"/>
      <c r="FM879" s="25"/>
      <c r="FN879" s="25"/>
      <c r="FO879" s="25"/>
      <c r="FP879" s="25"/>
      <c r="FQ879" s="25"/>
      <c r="FR879" s="25"/>
      <c r="FS879" s="25"/>
      <c r="FT879" s="25"/>
      <c r="FU879" s="25"/>
      <c r="FV879" s="25"/>
      <c r="FW879" s="25"/>
      <c r="FX879" s="25"/>
      <c r="FY879" s="25"/>
      <c r="FZ879" s="25"/>
      <c r="GA879" s="25"/>
      <c r="GB879" s="25"/>
      <c r="GC879" s="25"/>
      <c r="GD879" s="25"/>
      <c r="GE879" s="25"/>
      <c r="GF879" s="25"/>
      <c r="GG879" s="25"/>
      <c r="GH879" s="25"/>
      <c r="GI879" s="25"/>
      <c r="GJ879" s="25"/>
      <c r="GK879" s="25"/>
      <c r="GL879" s="25"/>
      <c r="GM879" s="25"/>
      <c r="GN879" s="25"/>
      <c r="GO879" s="25"/>
      <c r="GP879" s="25"/>
      <c r="GQ879" s="25"/>
      <c r="GR879" s="25"/>
      <c r="GS879" s="25"/>
    </row>
    <row r="880">
      <c r="BD880" s="25"/>
      <c r="BE880" s="25"/>
      <c r="BF880" s="25"/>
      <c r="BG880" s="25"/>
      <c r="BH880" s="25"/>
      <c r="BI880" s="25"/>
      <c r="BJ880" s="25"/>
      <c r="BK880" s="25"/>
      <c r="BL880" s="25"/>
      <c r="BM880" s="25"/>
      <c r="BN880" s="25"/>
      <c r="BO880" s="25"/>
      <c r="BP880" s="25"/>
      <c r="BQ880" s="25"/>
      <c r="BR880" s="25"/>
      <c r="BS880" s="25"/>
      <c r="BT880" s="25"/>
      <c r="BU880" s="25"/>
      <c r="BV880" s="25"/>
      <c r="BW880" s="25"/>
      <c r="BX880" s="25"/>
      <c r="BY880" s="25"/>
      <c r="BZ880" s="25"/>
      <c r="CA880" s="25"/>
      <c r="CB880" s="25"/>
      <c r="CC880" s="25"/>
      <c r="CD880" s="25"/>
      <c r="CE880" s="25"/>
      <c r="CF880" s="25"/>
      <c r="CG880" s="25"/>
      <c r="CH880" s="25"/>
      <c r="CI880" s="25"/>
      <c r="CJ880" s="25"/>
      <c r="CK880" s="25"/>
      <c r="CL880" s="25"/>
      <c r="CM880" s="25"/>
      <c r="CN880" s="25"/>
      <c r="CO880" s="25"/>
      <c r="CP880" s="25"/>
      <c r="CQ880" s="25"/>
      <c r="CR880" s="25"/>
      <c r="CS880" s="25"/>
      <c r="CT880" s="25"/>
      <c r="CU880" s="25"/>
      <c r="CV880" s="25"/>
      <c r="CW880" s="25"/>
      <c r="CX880" s="25"/>
      <c r="CY880" s="25"/>
      <c r="EW880" s="25"/>
      <c r="EX880" s="25"/>
      <c r="EY880" s="25"/>
      <c r="EZ880" s="25"/>
      <c r="FA880" s="25"/>
      <c r="FB880" s="25"/>
      <c r="FC880" s="25"/>
      <c r="FD880" s="25"/>
      <c r="FE880" s="25"/>
      <c r="FF880" s="25"/>
      <c r="FG880" s="25"/>
      <c r="FH880" s="25"/>
      <c r="FI880" s="25"/>
      <c r="FJ880" s="25"/>
      <c r="FK880" s="25"/>
      <c r="FL880" s="25"/>
      <c r="FM880" s="25"/>
      <c r="FN880" s="25"/>
      <c r="FO880" s="25"/>
      <c r="FP880" s="25"/>
      <c r="FQ880" s="25"/>
      <c r="FR880" s="25"/>
      <c r="FS880" s="25"/>
      <c r="FT880" s="25"/>
      <c r="FU880" s="25"/>
      <c r="FV880" s="25"/>
      <c r="FW880" s="25"/>
      <c r="FX880" s="25"/>
      <c r="FY880" s="25"/>
      <c r="FZ880" s="25"/>
      <c r="GA880" s="25"/>
      <c r="GB880" s="25"/>
      <c r="GC880" s="25"/>
      <c r="GD880" s="25"/>
      <c r="GE880" s="25"/>
      <c r="GF880" s="25"/>
      <c r="GG880" s="25"/>
      <c r="GH880" s="25"/>
      <c r="GI880" s="25"/>
      <c r="GJ880" s="25"/>
      <c r="GK880" s="25"/>
      <c r="GL880" s="25"/>
      <c r="GM880" s="25"/>
      <c r="GN880" s="25"/>
      <c r="GO880" s="25"/>
      <c r="GP880" s="25"/>
      <c r="GQ880" s="25"/>
      <c r="GR880" s="25"/>
      <c r="GS880" s="25"/>
    </row>
    <row r="881">
      <c r="BD881" s="25"/>
      <c r="BE881" s="25"/>
      <c r="BF881" s="25"/>
      <c r="BG881" s="25"/>
      <c r="BH881" s="25"/>
      <c r="BI881" s="25"/>
      <c r="BJ881" s="25"/>
      <c r="BK881" s="25"/>
      <c r="BL881" s="25"/>
      <c r="BM881" s="25"/>
      <c r="BN881" s="25"/>
      <c r="BO881" s="25"/>
      <c r="BP881" s="25"/>
      <c r="BQ881" s="25"/>
      <c r="BR881" s="25"/>
      <c r="BS881" s="25"/>
      <c r="BT881" s="25"/>
      <c r="BU881" s="25"/>
      <c r="BV881" s="25"/>
      <c r="BW881" s="25"/>
      <c r="BX881" s="25"/>
      <c r="BY881" s="25"/>
      <c r="BZ881" s="25"/>
      <c r="CA881" s="25"/>
      <c r="CB881" s="25"/>
      <c r="CC881" s="25"/>
      <c r="CD881" s="25"/>
      <c r="CE881" s="25"/>
      <c r="CF881" s="25"/>
      <c r="CG881" s="25"/>
      <c r="CH881" s="25"/>
      <c r="CI881" s="25"/>
      <c r="CJ881" s="25"/>
      <c r="CK881" s="25"/>
      <c r="CL881" s="25"/>
      <c r="CM881" s="25"/>
      <c r="CN881" s="25"/>
      <c r="CO881" s="25"/>
      <c r="CP881" s="25"/>
      <c r="CQ881" s="25"/>
      <c r="CR881" s="25"/>
      <c r="CS881" s="25"/>
      <c r="CT881" s="25"/>
      <c r="CU881" s="25"/>
      <c r="CV881" s="25"/>
      <c r="CW881" s="25"/>
      <c r="CX881" s="25"/>
      <c r="CY881" s="25"/>
      <c r="EW881" s="25"/>
      <c r="EX881" s="25"/>
      <c r="EY881" s="25"/>
      <c r="EZ881" s="25"/>
      <c r="FA881" s="25"/>
      <c r="FB881" s="25"/>
      <c r="FC881" s="25"/>
      <c r="FD881" s="25"/>
      <c r="FE881" s="25"/>
      <c r="FF881" s="25"/>
      <c r="FG881" s="25"/>
      <c r="FH881" s="25"/>
      <c r="FI881" s="25"/>
      <c r="FJ881" s="25"/>
      <c r="FK881" s="25"/>
      <c r="FL881" s="25"/>
      <c r="FM881" s="25"/>
      <c r="FN881" s="25"/>
      <c r="FO881" s="25"/>
      <c r="FP881" s="25"/>
      <c r="FQ881" s="25"/>
      <c r="FR881" s="25"/>
      <c r="FS881" s="25"/>
      <c r="FT881" s="25"/>
      <c r="FU881" s="25"/>
      <c r="FV881" s="25"/>
      <c r="FW881" s="25"/>
      <c r="FX881" s="25"/>
      <c r="FY881" s="25"/>
      <c r="FZ881" s="25"/>
      <c r="GA881" s="25"/>
      <c r="GB881" s="25"/>
      <c r="GC881" s="25"/>
      <c r="GD881" s="25"/>
      <c r="GE881" s="25"/>
      <c r="GF881" s="25"/>
      <c r="GG881" s="25"/>
      <c r="GH881" s="25"/>
      <c r="GI881" s="25"/>
      <c r="GJ881" s="25"/>
      <c r="GK881" s="25"/>
      <c r="GL881" s="25"/>
      <c r="GM881" s="25"/>
      <c r="GN881" s="25"/>
      <c r="GO881" s="25"/>
      <c r="GP881" s="25"/>
      <c r="GQ881" s="25"/>
      <c r="GR881" s="25"/>
      <c r="GS881" s="25"/>
    </row>
    <row r="882">
      <c r="BD882" s="25"/>
      <c r="BE882" s="25"/>
      <c r="BF882" s="25"/>
      <c r="BG882" s="25"/>
      <c r="BH882" s="25"/>
      <c r="BI882" s="25"/>
      <c r="BJ882" s="25"/>
      <c r="BK882" s="25"/>
      <c r="BL882" s="25"/>
      <c r="BM882" s="25"/>
      <c r="BN882" s="25"/>
      <c r="BO882" s="25"/>
      <c r="BP882" s="25"/>
      <c r="BQ882" s="25"/>
      <c r="BR882" s="25"/>
      <c r="BS882" s="25"/>
      <c r="BT882" s="25"/>
      <c r="BU882" s="25"/>
      <c r="BV882" s="25"/>
      <c r="BW882" s="25"/>
      <c r="BX882" s="25"/>
      <c r="BY882" s="25"/>
      <c r="BZ882" s="25"/>
      <c r="CA882" s="25"/>
      <c r="CB882" s="25"/>
      <c r="CC882" s="25"/>
      <c r="CD882" s="25"/>
      <c r="CE882" s="25"/>
      <c r="CF882" s="25"/>
      <c r="CG882" s="25"/>
      <c r="CH882" s="25"/>
      <c r="CI882" s="25"/>
      <c r="CJ882" s="25"/>
      <c r="CK882" s="25"/>
      <c r="CL882" s="25"/>
      <c r="CM882" s="25"/>
      <c r="CN882" s="25"/>
      <c r="CO882" s="25"/>
      <c r="CP882" s="25"/>
      <c r="CQ882" s="25"/>
      <c r="CR882" s="25"/>
      <c r="CS882" s="25"/>
      <c r="CT882" s="25"/>
      <c r="CU882" s="25"/>
      <c r="CV882" s="25"/>
      <c r="CW882" s="25"/>
      <c r="CX882" s="25"/>
      <c r="CY882" s="25"/>
      <c r="EW882" s="25"/>
      <c r="EX882" s="25"/>
      <c r="EY882" s="25"/>
      <c r="EZ882" s="25"/>
      <c r="FA882" s="25"/>
      <c r="FB882" s="25"/>
      <c r="FC882" s="25"/>
      <c r="FD882" s="25"/>
      <c r="FE882" s="25"/>
      <c r="FF882" s="25"/>
      <c r="FG882" s="25"/>
      <c r="FH882" s="25"/>
      <c r="FI882" s="25"/>
      <c r="FJ882" s="25"/>
      <c r="FK882" s="25"/>
      <c r="FL882" s="25"/>
      <c r="FM882" s="25"/>
      <c r="FN882" s="25"/>
      <c r="FO882" s="25"/>
      <c r="FP882" s="25"/>
      <c r="FQ882" s="25"/>
      <c r="FR882" s="25"/>
      <c r="FS882" s="25"/>
      <c r="FT882" s="25"/>
      <c r="FU882" s="25"/>
      <c r="FV882" s="25"/>
      <c r="FW882" s="25"/>
      <c r="FX882" s="25"/>
      <c r="FY882" s="25"/>
      <c r="FZ882" s="25"/>
      <c r="GA882" s="25"/>
      <c r="GB882" s="25"/>
      <c r="GC882" s="25"/>
      <c r="GD882" s="25"/>
      <c r="GE882" s="25"/>
      <c r="GF882" s="25"/>
      <c r="GG882" s="25"/>
      <c r="GH882" s="25"/>
      <c r="GI882" s="25"/>
      <c r="GJ882" s="25"/>
      <c r="GK882" s="25"/>
      <c r="GL882" s="25"/>
      <c r="GM882" s="25"/>
      <c r="GN882" s="25"/>
      <c r="GO882" s="25"/>
      <c r="GP882" s="25"/>
      <c r="GQ882" s="25"/>
      <c r="GR882" s="25"/>
      <c r="GS882" s="25"/>
    </row>
    <row r="883">
      <c r="BD883" s="25"/>
      <c r="BE883" s="25"/>
      <c r="BF883" s="25"/>
      <c r="BG883" s="25"/>
      <c r="BH883" s="25"/>
      <c r="BI883" s="25"/>
      <c r="BJ883" s="25"/>
      <c r="BK883" s="25"/>
      <c r="BL883" s="25"/>
      <c r="BM883" s="25"/>
      <c r="BN883" s="25"/>
      <c r="BO883" s="25"/>
      <c r="BP883" s="25"/>
      <c r="BQ883" s="25"/>
      <c r="BR883" s="25"/>
      <c r="BS883" s="25"/>
      <c r="BT883" s="25"/>
      <c r="BU883" s="25"/>
      <c r="BV883" s="25"/>
      <c r="BW883" s="25"/>
      <c r="BX883" s="25"/>
      <c r="BY883" s="25"/>
      <c r="BZ883" s="25"/>
      <c r="CA883" s="25"/>
      <c r="CB883" s="25"/>
      <c r="CC883" s="25"/>
      <c r="CD883" s="25"/>
      <c r="CE883" s="25"/>
      <c r="CF883" s="25"/>
      <c r="CG883" s="25"/>
      <c r="CH883" s="25"/>
      <c r="CI883" s="25"/>
      <c r="CJ883" s="25"/>
      <c r="CK883" s="25"/>
      <c r="CL883" s="25"/>
      <c r="CM883" s="25"/>
      <c r="CN883" s="25"/>
      <c r="CO883" s="25"/>
      <c r="CP883" s="25"/>
      <c r="CQ883" s="25"/>
      <c r="CR883" s="25"/>
      <c r="CS883" s="25"/>
      <c r="CT883" s="25"/>
      <c r="CU883" s="25"/>
      <c r="CV883" s="25"/>
      <c r="CW883" s="25"/>
      <c r="CX883" s="25"/>
      <c r="CY883" s="25"/>
      <c r="EW883" s="25"/>
      <c r="EX883" s="25"/>
      <c r="EY883" s="25"/>
      <c r="EZ883" s="25"/>
      <c r="FA883" s="25"/>
      <c r="FB883" s="25"/>
      <c r="FC883" s="25"/>
      <c r="FD883" s="25"/>
      <c r="FE883" s="25"/>
      <c r="FF883" s="25"/>
      <c r="FG883" s="25"/>
      <c r="FH883" s="25"/>
      <c r="FI883" s="25"/>
      <c r="FJ883" s="25"/>
      <c r="FK883" s="25"/>
      <c r="FL883" s="25"/>
      <c r="FM883" s="25"/>
      <c r="FN883" s="25"/>
      <c r="FO883" s="25"/>
      <c r="FP883" s="25"/>
      <c r="FQ883" s="25"/>
      <c r="FR883" s="25"/>
      <c r="FS883" s="25"/>
      <c r="FT883" s="25"/>
      <c r="FU883" s="25"/>
      <c r="FV883" s="25"/>
      <c r="FW883" s="25"/>
      <c r="FX883" s="25"/>
      <c r="FY883" s="25"/>
      <c r="FZ883" s="25"/>
      <c r="GA883" s="25"/>
      <c r="GB883" s="25"/>
      <c r="GC883" s="25"/>
      <c r="GD883" s="25"/>
      <c r="GE883" s="25"/>
      <c r="GF883" s="25"/>
      <c r="GG883" s="25"/>
      <c r="GH883" s="25"/>
      <c r="GI883" s="25"/>
      <c r="GJ883" s="25"/>
      <c r="GK883" s="25"/>
      <c r="GL883" s="25"/>
      <c r="GM883" s="25"/>
      <c r="GN883" s="25"/>
      <c r="GO883" s="25"/>
      <c r="GP883" s="25"/>
      <c r="GQ883" s="25"/>
      <c r="GR883" s="25"/>
      <c r="GS883" s="25"/>
    </row>
    <row r="884">
      <c r="BD884" s="25"/>
      <c r="BE884" s="25"/>
      <c r="BF884" s="25"/>
      <c r="BG884" s="25"/>
      <c r="BH884" s="25"/>
      <c r="BI884" s="25"/>
      <c r="BJ884" s="25"/>
      <c r="BK884" s="25"/>
      <c r="BL884" s="25"/>
      <c r="BM884" s="25"/>
      <c r="BN884" s="25"/>
      <c r="BO884" s="25"/>
      <c r="BP884" s="25"/>
      <c r="BQ884" s="25"/>
      <c r="BR884" s="25"/>
      <c r="BS884" s="25"/>
      <c r="BT884" s="25"/>
      <c r="BU884" s="25"/>
      <c r="BV884" s="25"/>
      <c r="BW884" s="25"/>
      <c r="BX884" s="25"/>
      <c r="BY884" s="25"/>
      <c r="BZ884" s="25"/>
      <c r="CA884" s="25"/>
      <c r="CB884" s="25"/>
      <c r="CC884" s="25"/>
      <c r="CD884" s="25"/>
      <c r="CE884" s="25"/>
      <c r="CF884" s="25"/>
      <c r="CG884" s="25"/>
      <c r="CH884" s="25"/>
      <c r="CI884" s="25"/>
      <c r="CJ884" s="25"/>
      <c r="CK884" s="25"/>
      <c r="CL884" s="25"/>
      <c r="CM884" s="25"/>
      <c r="CN884" s="25"/>
      <c r="CO884" s="25"/>
      <c r="CP884" s="25"/>
      <c r="CQ884" s="25"/>
      <c r="CR884" s="25"/>
      <c r="CS884" s="25"/>
      <c r="CT884" s="25"/>
      <c r="CU884" s="25"/>
      <c r="CV884" s="25"/>
      <c r="CW884" s="25"/>
      <c r="CX884" s="25"/>
      <c r="CY884" s="25"/>
      <c r="EW884" s="25"/>
      <c r="EX884" s="25"/>
      <c r="EY884" s="25"/>
      <c r="EZ884" s="25"/>
      <c r="FA884" s="25"/>
      <c r="FB884" s="25"/>
      <c r="FC884" s="25"/>
      <c r="FD884" s="25"/>
      <c r="FE884" s="25"/>
      <c r="FF884" s="25"/>
      <c r="FG884" s="25"/>
      <c r="FH884" s="25"/>
      <c r="FI884" s="25"/>
      <c r="FJ884" s="25"/>
      <c r="FK884" s="25"/>
      <c r="FL884" s="25"/>
      <c r="FM884" s="25"/>
      <c r="FN884" s="25"/>
      <c r="FO884" s="25"/>
      <c r="FP884" s="25"/>
      <c r="FQ884" s="25"/>
      <c r="FR884" s="25"/>
      <c r="FS884" s="25"/>
      <c r="FT884" s="25"/>
      <c r="FU884" s="25"/>
      <c r="FV884" s="25"/>
      <c r="FW884" s="25"/>
      <c r="FX884" s="25"/>
      <c r="FY884" s="25"/>
      <c r="FZ884" s="25"/>
      <c r="GA884" s="25"/>
      <c r="GB884" s="25"/>
      <c r="GC884" s="25"/>
      <c r="GD884" s="25"/>
      <c r="GE884" s="25"/>
      <c r="GF884" s="25"/>
      <c r="GG884" s="25"/>
      <c r="GH884" s="25"/>
      <c r="GI884" s="25"/>
      <c r="GJ884" s="25"/>
      <c r="GK884" s="25"/>
      <c r="GL884" s="25"/>
      <c r="GM884" s="25"/>
      <c r="GN884" s="25"/>
      <c r="GO884" s="25"/>
      <c r="GP884" s="25"/>
      <c r="GQ884" s="25"/>
      <c r="GR884" s="25"/>
      <c r="GS884" s="25"/>
    </row>
    <row r="885">
      <c r="BD885" s="25"/>
      <c r="BE885" s="25"/>
      <c r="BF885" s="25"/>
      <c r="BG885" s="25"/>
      <c r="BH885" s="25"/>
      <c r="BI885" s="25"/>
      <c r="BJ885" s="25"/>
      <c r="BK885" s="25"/>
      <c r="BL885" s="25"/>
      <c r="BM885" s="25"/>
      <c r="BN885" s="25"/>
      <c r="BO885" s="25"/>
      <c r="BP885" s="25"/>
      <c r="BQ885" s="25"/>
      <c r="BR885" s="25"/>
      <c r="BS885" s="25"/>
      <c r="BT885" s="25"/>
      <c r="BU885" s="25"/>
      <c r="BV885" s="25"/>
      <c r="BW885" s="25"/>
      <c r="BX885" s="25"/>
      <c r="BY885" s="25"/>
      <c r="BZ885" s="25"/>
      <c r="CA885" s="25"/>
      <c r="CB885" s="25"/>
      <c r="CC885" s="25"/>
      <c r="CD885" s="25"/>
      <c r="CE885" s="25"/>
      <c r="CF885" s="25"/>
      <c r="CG885" s="25"/>
      <c r="CH885" s="25"/>
      <c r="CI885" s="25"/>
      <c r="CJ885" s="25"/>
      <c r="CK885" s="25"/>
      <c r="CL885" s="25"/>
      <c r="CM885" s="25"/>
      <c r="CN885" s="25"/>
      <c r="CO885" s="25"/>
      <c r="CP885" s="25"/>
      <c r="CQ885" s="25"/>
      <c r="CR885" s="25"/>
      <c r="CS885" s="25"/>
      <c r="CT885" s="25"/>
      <c r="CU885" s="25"/>
      <c r="CV885" s="25"/>
      <c r="CW885" s="25"/>
      <c r="CX885" s="25"/>
      <c r="CY885" s="25"/>
      <c r="EW885" s="25"/>
      <c r="EX885" s="25"/>
      <c r="EY885" s="25"/>
      <c r="EZ885" s="25"/>
      <c r="FA885" s="25"/>
      <c r="FB885" s="25"/>
      <c r="FC885" s="25"/>
      <c r="FD885" s="25"/>
      <c r="FE885" s="25"/>
      <c r="FF885" s="25"/>
      <c r="FG885" s="25"/>
      <c r="FH885" s="25"/>
      <c r="FI885" s="25"/>
      <c r="FJ885" s="25"/>
      <c r="FK885" s="25"/>
      <c r="FL885" s="25"/>
      <c r="FM885" s="25"/>
      <c r="FN885" s="25"/>
      <c r="FO885" s="25"/>
      <c r="FP885" s="25"/>
      <c r="FQ885" s="25"/>
      <c r="FR885" s="25"/>
      <c r="FS885" s="25"/>
      <c r="FT885" s="25"/>
      <c r="FU885" s="25"/>
      <c r="FV885" s="25"/>
      <c r="FW885" s="25"/>
      <c r="FX885" s="25"/>
      <c r="FY885" s="25"/>
      <c r="FZ885" s="25"/>
      <c r="GA885" s="25"/>
      <c r="GB885" s="25"/>
      <c r="GC885" s="25"/>
      <c r="GD885" s="25"/>
      <c r="GE885" s="25"/>
      <c r="GF885" s="25"/>
      <c r="GG885" s="25"/>
      <c r="GH885" s="25"/>
      <c r="GI885" s="25"/>
      <c r="GJ885" s="25"/>
      <c r="GK885" s="25"/>
      <c r="GL885" s="25"/>
      <c r="GM885" s="25"/>
      <c r="GN885" s="25"/>
      <c r="GO885" s="25"/>
      <c r="GP885" s="25"/>
      <c r="GQ885" s="25"/>
      <c r="GR885" s="25"/>
      <c r="GS885" s="25"/>
    </row>
    <row r="886">
      <c r="BD886" s="25"/>
      <c r="BE886" s="25"/>
      <c r="BF886" s="25"/>
      <c r="BG886" s="25"/>
      <c r="BH886" s="25"/>
      <c r="BI886" s="25"/>
      <c r="BJ886" s="25"/>
      <c r="BK886" s="25"/>
      <c r="BL886" s="25"/>
      <c r="BM886" s="25"/>
      <c r="BN886" s="25"/>
      <c r="BO886" s="25"/>
      <c r="BP886" s="25"/>
      <c r="BQ886" s="25"/>
      <c r="BR886" s="25"/>
      <c r="BS886" s="25"/>
      <c r="BT886" s="25"/>
      <c r="BU886" s="25"/>
      <c r="BV886" s="25"/>
      <c r="BW886" s="25"/>
      <c r="BX886" s="25"/>
      <c r="BY886" s="25"/>
      <c r="BZ886" s="25"/>
      <c r="CA886" s="25"/>
      <c r="CB886" s="25"/>
      <c r="CC886" s="25"/>
      <c r="CD886" s="25"/>
      <c r="CE886" s="25"/>
      <c r="CF886" s="25"/>
      <c r="CG886" s="25"/>
      <c r="CH886" s="25"/>
      <c r="CI886" s="25"/>
      <c r="CJ886" s="25"/>
      <c r="CK886" s="25"/>
      <c r="CL886" s="25"/>
      <c r="CM886" s="25"/>
      <c r="CN886" s="25"/>
      <c r="CO886" s="25"/>
      <c r="CP886" s="25"/>
      <c r="CQ886" s="25"/>
      <c r="CR886" s="25"/>
      <c r="CS886" s="25"/>
      <c r="CT886" s="25"/>
      <c r="CU886" s="25"/>
      <c r="CV886" s="25"/>
      <c r="CW886" s="25"/>
      <c r="CX886" s="25"/>
      <c r="CY886" s="25"/>
      <c r="EW886" s="25"/>
      <c r="EX886" s="25"/>
      <c r="EY886" s="25"/>
      <c r="EZ886" s="25"/>
      <c r="FA886" s="25"/>
      <c r="FB886" s="25"/>
      <c r="FC886" s="25"/>
      <c r="FD886" s="25"/>
      <c r="FE886" s="25"/>
      <c r="FF886" s="25"/>
      <c r="FG886" s="25"/>
      <c r="FH886" s="25"/>
      <c r="FI886" s="25"/>
      <c r="FJ886" s="25"/>
      <c r="FK886" s="25"/>
      <c r="FL886" s="25"/>
      <c r="FM886" s="25"/>
      <c r="FN886" s="25"/>
      <c r="FO886" s="25"/>
      <c r="FP886" s="25"/>
      <c r="FQ886" s="25"/>
      <c r="FR886" s="25"/>
      <c r="FS886" s="25"/>
      <c r="FT886" s="25"/>
      <c r="FU886" s="25"/>
      <c r="FV886" s="25"/>
      <c r="FW886" s="25"/>
      <c r="FX886" s="25"/>
      <c r="FY886" s="25"/>
      <c r="FZ886" s="25"/>
      <c r="GA886" s="25"/>
      <c r="GB886" s="25"/>
      <c r="GC886" s="25"/>
      <c r="GD886" s="25"/>
      <c r="GE886" s="25"/>
      <c r="GF886" s="25"/>
      <c r="GG886" s="25"/>
      <c r="GH886" s="25"/>
      <c r="GI886" s="25"/>
      <c r="GJ886" s="25"/>
      <c r="GK886" s="25"/>
      <c r="GL886" s="25"/>
      <c r="GM886" s="25"/>
      <c r="GN886" s="25"/>
      <c r="GO886" s="25"/>
      <c r="GP886" s="25"/>
      <c r="GQ886" s="25"/>
      <c r="GR886" s="25"/>
      <c r="GS886" s="25"/>
    </row>
    <row r="887">
      <c r="BD887" s="25"/>
      <c r="BE887" s="25"/>
      <c r="BF887" s="25"/>
      <c r="BG887" s="25"/>
      <c r="BH887" s="25"/>
      <c r="BI887" s="25"/>
      <c r="BJ887" s="25"/>
      <c r="BK887" s="25"/>
      <c r="BL887" s="25"/>
      <c r="BM887" s="25"/>
      <c r="BN887" s="25"/>
      <c r="BO887" s="25"/>
      <c r="BP887" s="25"/>
      <c r="BQ887" s="25"/>
      <c r="BR887" s="25"/>
      <c r="BS887" s="25"/>
      <c r="BT887" s="25"/>
      <c r="BU887" s="25"/>
      <c r="BV887" s="25"/>
      <c r="BW887" s="25"/>
      <c r="BX887" s="25"/>
      <c r="BY887" s="25"/>
      <c r="BZ887" s="25"/>
      <c r="CA887" s="25"/>
      <c r="CB887" s="25"/>
      <c r="CC887" s="25"/>
      <c r="CD887" s="25"/>
      <c r="CE887" s="25"/>
      <c r="CF887" s="25"/>
      <c r="CG887" s="25"/>
      <c r="CH887" s="25"/>
      <c r="CI887" s="25"/>
      <c r="CJ887" s="25"/>
      <c r="CK887" s="25"/>
      <c r="CL887" s="25"/>
      <c r="CM887" s="25"/>
      <c r="CN887" s="25"/>
      <c r="CO887" s="25"/>
      <c r="CP887" s="25"/>
      <c r="CQ887" s="25"/>
      <c r="CR887" s="25"/>
      <c r="CS887" s="25"/>
      <c r="CT887" s="25"/>
      <c r="CU887" s="25"/>
      <c r="CV887" s="25"/>
      <c r="CW887" s="25"/>
      <c r="CX887" s="25"/>
      <c r="CY887" s="25"/>
      <c r="EW887" s="25"/>
      <c r="EX887" s="25"/>
      <c r="EY887" s="25"/>
      <c r="EZ887" s="25"/>
      <c r="FA887" s="25"/>
      <c r="FB887" s="25"/>
      <c r="FC887" s="25"/>
      <c r="FD887" s="25"/>
      <c r="FE887" s="25"/>
      <c r="FF887" s="25"/>
      <c r="FG887" s="25"/>
      <c r="FH887" s="25"/>
      <c r="FI887" s="25"/>
      <c r="FJ887" s="25"/>
      <c r="FK887" s="25"/>
      <c r="FL887" s="25"/>
      <c r="FM887" s="25"/>
      <c r="FN887" s="25"/>
      <c r="FO887" s="25"/>
      <c r="FP887" s="25"/>
      <c r="FQ887" s="25"/>
      <c r="FR887" s="25"/>
      <c r="FS887" s="25"/>
      <c r="FT887" s="25"/>
      <c r="FU887" s="25"/>
      <c r="FV887" s="25"/>
      <c r="FW887" s="25"/>
      <c r="FX887" s="25"/>
      <c r="FY887" s="25"/>
      <c r="FZ887" s="25"/>
      <c r="GA887" s="25"/>
      <c r="GB887" s="25"/>
      <c r="GC887" s="25"/>
      <c r="GD887" s="25"/>
      <c r="GE887" s="25"/>
      <c r="GF887" s="25"/>
      <c r="GG887" s="25"/>
      <c r="GH887" s="25"/>
      <c r="GI887" s="25"/>
      <c r="GJ887" s="25"/>
      <c r="GK887" s="25"/>
      <c r="GL887" s="25"/>
      <c r="GM887" s="25"/>
      <c r="GN887" s="25"/>
      <c r="GO887" s="25"/>
      <c r="GP887" s="25"/>
      <c r="GQ887" s="25"/>
      <c r="GR887" s="25"/>
      <c r="GS887" s="25"/>
    </row>
    <row r="888">
      <c r="BD888" s="25"/>
      <c r="BE888" s="25"/>
      <c r="BF888" s="25"/>
      <c r="BG888" s="25"/>
      <c r="BH888" s="25"/>
      <c r="BI888" s="25"/>
      <c r="BJ888" s="25"/>
      <c r="BK888" s="25"/>
      <c r="BL888" s="25"/>
      <c r="BM888" s="25"/>
      <c r="BN888" s="25"/>
      <c r="BO888" s="25"/>
      <c r="BP888" s="25"/>
      <c r="BQ888" s="25"/>
      <c r="BR888" s="25"/>
      <c r="BS888" s="25"/>
      <c r="BT888" s="25"/>
      <c r="BU888" s="25"/>
      <c r="BV888" s="25"/>
      <c r="BW888" s="25"/>
      <c r="BX888" s="25"/>
      <c r="BY888" s="25"/>
      <c r="BZ888" s="25"/>
      <c r="CA888" s="25"/>
      <c r="CB888" s="25"/>
      <c r="CC888" s="25"/>
      <c r="CD888" s="25"/>
      <c r="CE888" s="25"/>
      <c r="CF888" s="25"/>
      <c r="CG888" s="25"/>
      <c r="CH888" s="25"/>
      <c r="CI888" s="25"/>
      <c r="CJ888" s="25"/>
      <c r="CK888" s="25"/>
      <c r="CL888" s="25"/>
      <c r="CM888" s="25"/>
      <c r="CN888" s="25"/>
      <c r="CO888" s="25"/>
      <c r="CP888" s="25"/>
      <c r="CQ888" s="25"/>
      <c r="CR888" s="25"/>
      <c r="CS888" s="25"/>
      <c r="CT888" s="25"/>
      <c r="CU888" s="25"/>
      <c r="CV888" s="25"/>
      <c r="CW888" s="25"/>
      <c r="CX888" s="25"/>
      <c r="CY888" s="25"/>
      <c r="EW888" s="25"/>
      <c r="EX888" s="25"/>
      <c r="EY888" s="25"/>
      <c r="EZ888" s="25"/>
      <c r="FA888" s="25"/>
      <c r="FB888" s="25"/>
      <c r="FC888" s="25"/>
      <c r="FD888" s="25"/>
      <c r="FE888" s="25"/>
      <c r="FF888" s="25"/>
      <c r="FG888" s="25"/>
      <c r="FH888" s="25"/>
      <c r="FI888" s="25"/>
      <c r="FJ888" s="25"/>
      <c r="FK888" s="25"/>
      <c r="FL888" s="25"/>
      <c r="FM888" s="25"/>
      <c r="FN888" s="25"/>
      <c r="FO888" s="25"/>
      <c r="FP888" s="25"/>
      <c r="FQ888" s="25"/>
      <c r="FR888" s="25"/>
      <c r="FS888" s="25"/>
      <c r="FT888" s="25"/>
      <c r="FU888" s="25"/>
      <c r="FV888" s="25"/>
      <c r="FW888" s="25"/>
      <c r="FX888" s="25"/>
      <c r="FY888" s="25"/>
      <c r="FZ888" s="25"/>
      <c r="GA888" s="25"/>
      <c r="GB888" s="25"/>
      <c r="GC888" s="25"/>
      <c r="GD888" s="25"/>
      <c r="GE888" s="25"/>
      <c r="GF888" s="25"/>
      <c r="GG888" s="25"/>
      <c r="GH888" s="25"/>
      <c r="GI888" s="25"/>
      <c r="GJ888" s="25"/>
      <c r="GK888" s="25"/>
      <c r="GL888" s="25"/>
      <c r="GM888" s="25"/>
      <c r="GN888" s="25"/>
      <c r="GO888" s="25"/>
      <c r="GP888" s="25"/>
      <c r="GQ888" s="25"/>
      <c r="GR888" s="25"/>
      <c r="GS888" s="25"/>
    </row>
    <row r="889">
      <c r="BD889" s="25"/>
      <c r="BE889" s="25"/>
      <c r="BF889" s="25"/>
      <c r="BG889" s="25"/>
      <c r="BH889" s="25"/>
      <c r="BI889" s="25"/>
      <c r="BJ889" s="25"/>
      <c r="BK889" s="25"/>
      <c r="BL889" s="25"/>
      <c r="BM889" s="25"/>
      <c r="BN889" s="25"/>
      <c r="BO889" s="25"/>
      <c r="BP889" s="25"/>
      <c r="BQ889" s="25"/>
      <c r="BR889" s="25"/>
      <c r="BS889" s="25"/>
      <c r="BT889" s="25"/>
      <c r="BU889" s="25"/>
      <c r="BV889" s="25"/>
      <c r="BW889" s="25"/>
      <c r="BX889" s="25"/>
      <c r="BY889" s="25"/>
      <c r="BZ889" s="25"/>
      <c r="CA889" s="25"/>
      <c r="CB889" s="25"/>
      <c r="CC889" s="25"/>
      <c r="CD889" s="25"/>
      <c r="CE889" s="25"/>
      <c r="CF889" s="25"/>
      <c r="CG889" s="25"/>
      <c r="CH889" s="25"/>
      <c r="CI889" s="25"/>
      <c r="CJ889" s="25"/>
      <c r="CK889" s="25"/>
      <c r="CL889" s="25"/>
      <c r="CM889" s="25"/>
      <c r="CN889" s="25"/>
      <c r="CO889" s="25"/>
      <c r="CP889" s="25"/>
      <c r="CQ889" s="25"/>
      <c r="CR889" s="25"/>
      <c r="CS889" s="25"/>
      <c r="CT889" s="25"/>
      <c r="CU889" s="25"/>
      <c r="CV889" s="25"/>
      <c r="CW889" s="25"/>
      <c r="CX889" s="25"/>
      <c r="CY889" s="25"/>
      <c r="EW889" s="25"/>
      <c r="EX889" s="25"/>
      <c r="EY889" s="25"/>
      <c r="EZ889" s="25"/>
      <c r="FA889" s="25"/>
      <c r="FB889" s="25"/>
      <c r="FC889" s="25"/>
      <c r="FD889" s="25"/>
      <c r="FE889" s="25"/>
      <c r="FF889" s="25"/>
      <c r="FG889" s="25"/>
      <c r="FH889" s="25"/>
      <c r="FI889" s="25"/>
      <c r="FJ889" s="25"/>
      <c r="FK889" s="25"/>
      <c r="FL889" s="25"/>
      <c r="FM889" s="25"/>
      <c r="FN889" s="25"/>
      <c r="FO889" s="25"/>
      <c r="FP889" s="25"/>
      <c r="FQ889" s="25"/>
      <c r="FR889" s="25"/>
      <c r="FS889" s="25"/>
      <c r="FT889" s="25"/>
      <c r="FU889" s="25"/>
      <c r="FV889" s="25"/>
      <c r="FW889" s="25"/>
      <c r="FX889" s="25"/>
      <c r="FY889" s="25"/>
      <c r="FZ889" s="25"/>
      <c r="GA889" s="25"/>
      <c r="GB889" s="25"/>
      <c r="GC889" s="25"/>
      <c r="GD889" s="25"/>
      <c r="GE889" s="25"/>
      <c r="GF889" s="25"/>
      <c r="GG889" s="25"/>
      <c r="GH889" s="25"/>
      <c r="GI889" s="25"/>
      <c r="GJ889" s="25"/>
      <c r="GK889" s="25"/>
      <c r="GL889" s="25"/>
      <c r="GM889" s="25"/>
      <c r="GN889" s="25"/>
      <c r="GO889" s="25"/>
      <c r="GP889" s="25"/>
      <c r="GQ889" s="25"/>
      <c r="GR889" s="25"/>
      <c r="GS889" s="25"/>
    </row>
    <row r="890">
      <c r="BD890" s="25"/>
      <c r="BE890" s="25"/>
      <c r="BF890" s="25"/>
      <c r="BG890" s="25"/>
      <c r="BH890" s="25"/>
      <c r="BI890" s="25"/>
      <c r="BJ890" s="25"/>
      <c r="BK890" s="25"/>
      <c r="BL890" s="25"/>
      <c r="BM890" s="25"/>
      <c r="BN890" s="25"/>
      <c r="BO890" s="25"/>
      <c r="BP890" s="25"/>
      <c r="BQ890" s="25"/>
      <c r="BR890" s="25"/>
      <c r="BS890" s="25"/>
      <c r="BT890" s="25"/>
      <c r="BU890" s="25"/>
      <c r="BV890" s="25"/>
      <c r="BW890" s="25"/>
      <c r="BX890" s="25"/>
      <c r="BY890" s="25"/>
      <c r="BZ890" s="25"/>
      <c r="CA890" s="25"/>
      <c r="CB890" s="25"/>
      <c r="CC890" s="25"/>
      <c r="CD890" s="25"/>
      <c r="CE890" s="25"/>
      <c r="CF890" s="25"/>
      <c r="CG890" s="25"/>
      <c r="CH890" s="25"/>
      <c r="CI890" s="25"/>
      <c r="CJ890" s="25"/>
      <c r="CK890" s="25"/>
      <c r="CL890" s="25"/>
      <c r="CM890" s="25"/>
      <c r="CN890" s="25"/>
      <c r="CO890" s="25"/>
      <c r="CP890" s="25"/>
      <c r="CQ890" s="25"/>
      <c r="CR890" s="25"/>
      <c r="CS890" s="25"/>
      <c r="CT890" s="25"/>
      <c r="CU890" s="25"/>
      <c r="CV890" s="25"/>
      <c r="CW890" s="25"/>
      <c r="CX890" s="25"/>
      <c r="CY890" s="25"/>
      <c r="EW890" s="25"/>
      <c r="EX890" s="25"/>
      <c r="EY890" s="25"/>
      <c r="EZ890" s="25"/>
      <c r="FA890" s="25"/>
      <c r="FB890" s="25"/>
      <c r="FC890" s="25"/>
      <c r="FD890" s="25"/>
      <c r="FE890" s="25"/>
      <c r="FF890" s="25"/>
      <c r="FG890" s="25"/>
      <c r="FH890" s="25"/>
      <c r="FI890" s="25"/>
      <c r="FJ890" s="25"/>
      <c r="FK890" s="25"/>
      <c r="FL890" s="25"/>
      <c r="FM890" s="25"/>
      <c r="FN890" s="25"/>
      <c r="FO890" s="25"/>
      <c r="FP890" s="25"/>
      <c r="FQ890" s="25"/>
      <c r="FR890" s="25"/>
      <c r="FS890" s="25"/>
      <c r="FT890" s="25"/>
      <c r="FU890" s="25"/>
      <c r="FV890" s="25"/>
      <c r="FW890" s="25"/>
      <c r="FX890" s="25"/>
      <c r="FY890" s="25"/>
      <c r="FZ890" s="25"/>
      <c r="GA890" s="25"/>
      <c r="GB890" s="25"/>
      <c r="GC890" s="25"/>
      <c r="GD890" s="25"/>
      <c r="GE890" s="25"/>
      <c r="GF890" s="25"/>
      <c r="GG890" s="25"/>
      <c r="GH890" s="25"/>
      <c r="GI890" s="25"/>
      <c r="GJ890" s="25"/>
      <c r="GK890" s="25"/>
      <c r="GL890" s="25"/>
      <c r="GM890" s="25"/>
      <c r="GN890" s="25"/>
      <c r="GO890" s="25"/>
      <c r="GP890" s="25"/>
      <c r="GQ890" s="25"/>
      <c r="GR890" s="25"/>
      <c r="GS890" s="25"/>
    </row>
    <row r="891">
      <c r="BD891" s="25"/>
      <c r="BE891" s="25"/>
      <c r="BF891" s="25"/>
      <c r="BG891" s="25"/>
      <c r="BH891" s="25"/>
      <c r="BI891" s="25"/>
      <c r="BJ891" s="25"/>
      <c r="BK891" s="25"/>
      <c r="BL891" s="25"/>
      <c r="BM891" s="25"/>
      <c r="BN891" s="25"/>
      <c r="BO891" s="25"/>
      <c r="BP891" s="25"/>
      <c r="BQ891" s="25"/>
      <c r="BR891" s="25"/>
      <c r="BS891" s="25"/>
      <c r="BT891" s="25"/>
      <c r="BU891" s="25"/>
      <c r="BV891" s="25"/>
      <c r="BW891" s="25"/>
      <c r="BX891" s="25"/>
      <c r="BY891" s="25"/>
      <c r="BZ891" s="25"/>
      <c r="CA891" s="25"/>
      <c r="CB891" s="25"/>
      <c r="CC891" s="25"/>
      <c r="CD891" s="25"/>
      <c r="CE891" s="25"/>
      <c r="CF891" s="25"/>
      <c r="CG891" s="25"/>
      <c r="CH891" s="25"/>
      <c r="CI891" s="25"/>
      <c r="CJ891" s="25"/>
      <c r="CK891" s="25"/>
      <c r="CL891" s="25"/>
      <c r="CM891" s="25"/>
      <c r="CN891" s="25"/>
      <c r="CO891" s="25"/>
      <c r="CP891" s="25"/>
      <c r="CQ891" s="25"/>
      <c r="CR891" s="25"/>
      <c r="CS891" s="25"/>
      <c r="CT891" s="25"/>
      <c r="CU891" s="25"/>
      <c r="CV891" s="25"/>
      <c r="CW891" s="25"/>
      <c r="CX891" s="25"/>
      <c r="CY891" s="25"/>
      <c r="EW891" s="25"/>
      <c r="EX891" s="25"/>
      <c r="EY891" s="25"/>
      <c r="EZ891" s="25"/>
      <c r="FA891" s="25"/>
      <c r="FB891" s="25"/>
      <c r="FC891" s="25"/>
      <c r="FD891" s="25"/>
      <c r="FE891" s="25"/>
      <c r="FF891" s="25"/>
      <c r="FG891" s="25"/>
      <c r="FH891" s="25"/>
      <c r="FI891" s="25"/>
      <c r="FJ891" s="25"/>
      <c r="FK891" s="25"/>
      <c r="FL891" s="25"/>
      <c r="FM891" s="25"/>
      <c r="FN891" s="25"/>
      <c r="FO891" s="25"/>
      <c r="FP891" s="25"/>
      <c r="FQ891" s="25"/>
      <c r="FR891" s="25"/>
      <c r="FS891" s="25"/>
      <c r="FT891" s="25"/>
      <c r="FU891" s="25"/>
      <c r="FV891" s="25"/>
      <c r="FW891" s="25"/>
      <c r="FX891" s="25"/>
      <c r="FY891" s="25"/>
      <c r="FZ891" s="25"/>
      <c r="GA891" s="25"/>
      <c r="GB891" s="25"/>
      <c r="GC891" s="25"/>
      <c r="GD891" s="25"/>
      <c r="GE891" s="25"/>
      <c r="GF891" s="25"/>
      <c r="GG891" s="25"/>
      <c r="GH891" s="25"/>
      <c r="GI891" s="25"/>
      <c r="GJ891" s="25"/>
      <c r="GK891" s="25"/>
      <c r="GL891" s="25"/>
      <c r="GM891" s="25"/>
      <c r="GN891" s="25"/>
      <c r="GO891" s="25"/>
      <c r="GP891" s="25"/>
      <c r="GQ891" s="25"/>
      <c r="GR891" s="25"/>
      <c r="GS891" s="25"/>
    </row>
    <row r="892">
      <c r="BD892" s="25"/>
      <c r="BE892" s="25"/>
      <c r="BF892" s="25"/>
      <c r="BG892" s="25"/>
      <c r="BH892" s="25"/>
      <c r="BI892" s="25"/>
      <c r="BJ892" s="25"/>
      <c r="BK892" s="25"/>
      <c r="BL892" s="25"/>
      <c r="BM892" s="25"/>
      <c r="BN892" s="25"/>
      <c r="BO892" s="25"/>
      <c r="BP892" s="25"/>
      <c r="BQ892" s="25"/>
      <c r="BR892" s="25"/>
      <c r="BS892" s="25"/>
      <c r="BT892" s="25"/>
      <c r="BU892" s="25"/>
      <c r="BV892" s="25"/>
      <c r="BW892" s="25"/>
      <c r="BX892" s="25"/>
      <c r="BY892" s="25"/>
      <c r="BZ892" s="25"/>
      <c r="CA892" s="25"/>
      <c r="CB892" s="25"/>
      <c r="CC892" s="25"/>
      <c r="CD892" s="25"/>
      <c r="CE892" s="25"/>
      <c r="CF892" s="25"/>
      <c r="CG892" s="25"/>
      <c r="CH892" s="25"/>
      <c r="CI892" s="25"/>
      <c r="CJ892" s="25"/>
      <c r="CK892" s="25"/>
      <c r="CL892" s="25"/>
      <c r="CM892" s="25"/>
      <c r="CN892" s="25"/>
      <c r="CO892" s="25"/>
      <c r="CP892" s="25"/>
      <c r="CQ892" s="25"/>
      <c r="CR892" s="25"/>
      <c r="CS892" s="25"/>
      <c r="CT892" s="25"/>
      <c r="CU892" s="25"/>
      <c r="CV892" s="25"/>
      <c r="CW892" s="25"/>
      <c r="CX892" s="25"/>
      <c r="CY892" s="25"/>
      <c r="EW892" s="25"/>
      <c r="EX892" s="25"/>
      <c r="EY892" s="25"/>
      <c r="EZ892" s="25"/>
      <c r="FA892" s="25"/>
      <c r="FB892" s="25"/>
      <c r="FC892" s="25"/>
      <c r="FD892" s="25"/>
      <c r="FE892" s="25"/>
      <c r="FF892" s="25"/>
      <c r="FG892" s="25"/>
      <c r="FH892" s="25"/>
      <c r="FI892" s="25"/>
      <c r="FJ892" s="25"/>
      <c r="FK892" s="25"/>
      <c r="FL892" s="25"/>
      <c r="FM892" s="25"/>
      <c r="FN892" s="25"/>
      <c r="FO892" s="25"/>
      <c r="FP892" s="25"/>
      <c r="FQ892" s="25"/>
      <c r="FR892" s="25"/>
      <c r="FS892" s="25"/>
      <c r="FT892" s="25"/>
      <c r="FU892" s="25"/>
      <c r="FV892" s="25"/>
      <c r="FW892" s="25"/>
      <c r="FX892" s="25"/>
      <c r="FY892" s="25"/>
      <c r="FZ892" s="25"/>
      <c r="GA892" s="25"/>
      <c r="GB892" s="25"/>
      <c r="GC892" s="25"/>
      <c r="GD892" s="25"/>
      <c r="GE892" s="25"/>
      <c r="GF892" s="25"/>
      <c r="GG892" s="25"/>
      <c r="GH892" s="25"/>
      <c r="GI892" s="25"/>
      <c r="GJ892" s="25"/>
      <c r="GK892" s="25"/>
      <c r="GL892" s="25"/>
      <c r="GM892" s="25"/>
      <c r="GN892" s="25"/>
      <c r="GO892" s="25"/>
      <c r="GP892" s="25"/>
      <c r="GQ892" s="25"/>
      <c r="GR892" s="25"/>
      <c r="GS892" s="25"/>
    </row>
    <row r="893">
      <c r="BD893" s="25"/>
      <c r="BE893" s="25"/>
      <c r="BF893" s="25"/>
      <c r="BG893" s="25"/>
      <c r="BH893" s="25"/>
      <c r="BI893" s="25"/>
      <c r="BJ893" s="25"/>
      <c r="BK893" s="25"/>
      <c r="BL893" s="25"/>
      <c r="BM893" s="25"/>
      <c r="BN893" s="25"/>
      <c r="BO893" s="25"/>
      <c r="BP893" s="25"/>
      <c r="BQ893" s="25"/>
      <c r="BR893" s="25"/>
      <c r="BS893" s="25"/>
      <c r="BT893" s="25"/>
      <c r="BU893" s="25"/>
      <c r="BV893" s="25"/>
      <c r="BW893" s="25"/>
      <c r="BX893" s="25"/>
      <c r="BY893" s="25"/>
      <c r="BZ893" s="25"/>
      <c r="CA893" s="25"/>
      <c r="CB893" s="25"/>
      <c r="CC893" s="25"/>
      <c r="CD893" s="25"/>
      <c r="CE893" s="25"/>
      <c r="CF893" s="25"/>
      <c r="CG893" s="25"/>
      <c r="CH893" s="25"/>
      <c r="CI893" s="25"/>
      <c r="CJ893" s="25"/>
      <c r="CK893" s="25"/>
      <c r="CL893" s="25"/>
      <c r="CM893" s="25"/>
      <c r="CN893" s="25"/>
      <c r="CO893" s="25"/>
      <c r="CP893" s="25"/>
      <c r="CQ893" s="25"/>
      <c r="CR893" s="25"/>
      <c r="CS893" s="25"/>
      <c r="CT893" s="25"/>
      <c r="CU893" s="25"/>
      <c r="CV893" s="25"/>
      <c r="CW893" s="25"/>
      <c r="CX893" s="25"/>
      <c r="CY893" s="25"/>
      <c r="EW893" s="25"/>
      <c r="EX893" s="25"/>
      <c r="EY893" s="25"/>
      <c r="EZ893" s="25"/>
      <c r="FA893" s="25"/>
      <c r="FB893" s="25"/>
      <c r="FC893" s="25"/>
      <c r="FD893" s="25"/>
      <c r="FE893" s="25"/>
      <c r="FF893" s="25"/>
      <c r="FG893" s="25"/>
      <c r="FH893" s="25"/>
      <c r="FI893" s="25"/>
      <c r="FJ893" s="25"/>
      <c r="FK893" s="25"/>
      <c r="FL893" s="25"/>
      <c r="FM893" s="25"/>
      <c r="FN893" s="25"/>
      <c r="FO893" s="25"/>
      <c r="FP893" s="25"/>
      <c r="FQ893" s="25"/>
      <c r="FR893" s="25"/>
      <c r="FS893" s="25"/>
      <c r="FT893" s="25"/>
      <c r="FU893" s="25"/>
      <c r="FV893" s="25"/>
      <c r="FW893" s="25"/>
      <c r="FX893" s="25"/>
      <c r="FY893" s="25"/>
      <c r="FZ893" s="25"/>
      <c r="GA893" s="25"/>
      <c r="GB893" s="25"/>
      <c r="GC893" s="25"/>
      <c r="GD893" s="25"/>
      <c r="GE893" s="25"/>
      <c r="GF893" s="25"/>
      <c r="GG893" s="25"/>
      <c r="GH893" s="25"/>
      <c r="GI893" s="25"/>
      <c r="GJ893" s="25"/>
      <c r="GK893" s="25"/>
      <c r="GL893" s="25"/>
      <c r="GM893" s="25"/>
      <c r="GN893" s="25"/>
      <c r="GO893" s="25"/>
      <c r="GP893" s="25"/>
      <c r="GQ893" s="25"/>
      <c r="GR893" s="25"/>
      <c r="GS893" s="25"/>
    </row>
    <row r="894">
      <c r="BD894" s="25"/>
      <c r="BE894" s="25"/>
      <c r="BF894" s="25"/>
      <c r="BG894" s="25"/>
      <c r="BH894" s="25"/>
      <c r="BI894" s="25"/>
      <c r="BJ894" s="25"/>
      <c r="BK894" s="25"/>
      <c r="BL894" s="25"/>
      <c r="BM894" s="25"/>
      <c r="BN894" s="25"/>
      <c r="BO894" s="25"/>
      <c r="BP894" s="25"/>
      <c r="BQ894" s="25"/>
      <c r="BR894" s="25"/>
      <c r="BS894" s="25"/>
      <c r="BT894" s="25"/>
      <c r="BU894" s="25"/>
      <c r="BV894" s="25"/>
      <c r="BW894" s="25"/>
      <c r="BX894" s="25"/>
      <c r="BY894" s="25"/>
      <c r="BZ894" s="25"/>
      <c r="CA894" s="25"/>
      <c r="CB894" s="25"/>
      <c r="CC894" s="25"/>
      <c r="CD894" s="25"/>
      <c r="CE894" s="25"/>
      <c r="CF894" s="25"/>
      <c r="CG894" s="25"/>
      <c r="CH894" s="25"/>
      <c r="CI894" s="25"/>
      <c r="CJ894" s="25"/>
      <c r="CK894" s="25"/>
      <c r="CL894" s="25"/>
      <c r="CM894" s="25"/>
      <c r="CN894" s="25"/>
      <c r="CO894" s="25"/>
      <c r="CP894" s="25"/>
      <c r="CQ894" s="25"/>
      <c r="CR894" s="25"/>
      <c r="CS894" s="25"/>
      <c r="CT894" s="25"/>
      <c r="CU894" s="25"/>
      <c r="CV894" s="25"/>
      <c r="CW894" s="25"/>
      <c r="CX894" s="25"/>
      <c r="CY894" s="25"/>
      <c r="EW894" s="25"/>
      <c r="EX894" s="25"/>
      <c r="EY894" s="25"/>
      <c r="EZ894" s="25"/>
      <c r="FA894" s="25"/>
      <c r="FB894" s="25"/>
      <c r="FC894" s="25"/>
      <c r="FD894" s="25"/>
      <c r="FE894" s="25"/>
      <c r="FF894" s="25"/>
      <c r="FG894" s="25"/>
      <c r="FH894" s="25"/>
      <c r="FI894" s="25"/>
      <c r="FJ894" s="25"/>
      <c r="FK894" s="25"/>
      <c r="FL894" s="25"/>
      <c r="FM894" s="25"/>
      <c r="FN894" s="25"/>
      <c r="FO894" s="25"/>
      <c r="FP894" s="25"/>
      <c r="FQ894" s="25"/>
      <c r="FR894" s="25"/>
      <c r="FS894" s="25"/>
      <c r="FT894" s="25"/>
      <c r="FU894" s="25"/>
      <c r="FV894" s="25"/>
      <c r="FW894" s="25"/>
      <c r="FX894" s="25"/>
      <c r="FY894" s="25"/>
      <c r="FZ894" s="25"/>
      <c r="GA894" s="25"/>
      <c r="GB894" s="25"/>
      <c r="GC894" s="25"/>
      <c r="GD894" s="25"/>
      <c r="GE894" s="25"/>
      <c r="GF894" s="25"/>
      <c r="GG894" s="25"/>
      <c r="GH894" s="25"/>
      <c r="GI894" s="25"/>
      <c r="GJ894" s="25"/>
      <c r="GK894" s="25"/>
      <c r="GL894" s="25"/>
      <c r="GM894" s="25"/>
      <c r="GN894" s="25"/>
      <c r="GO894" s="25"/>
      <c r="GP894" s="25"/>
      <c r="GQ894" s="25"/>
      <c r="GR894" s="25"/>
      <c r="GS894" s="25"/>
    </row>
    <row r="895">
      <c r="BD895" s="25"/>
      <c r="BE895" s="25"/>
      <c r="BF895" s="25"/>
      <c r="BG895" s="25"/>
      <c r="BH895" s="25"/>
      <c r="BI895" s="25"/>
      <c r="BJ895" s="25"/>
      <c r="BK895" s="25"/>
      <c r="BL895" s="25"/>
      <c r="BM895" s="25"/>
      <c r="BN895" s="25"/>
      <c r="BO895" s="25"/>
      <c r="BP895" s="25"/>
      <c r="BQ895" s="25"/>
      <c r="BR895" s="25"/>
      <c r="BS895" s="25"/>
      <c r="BT895" s="25"/>
      <c r="BU895" s="25"/>
      <c r="BV895" s="25"/>
      <c r="BW895" s="25"/>
      <c r="BX895" s="25"/>
      <c r="BY895" s="25"/>
      <c r="BZ895" s="25"/>
      <c r="CA895" s="25"/>
      <c r="CB895" s="25"/>
      <c r="CC895" s="25"/>
      <c r="CD895" s="25"/>
      <c r="CE895" s="25"/>
      <c r="CF895" s="25"/>
      <c r="CG895" s="25"/>
      <c r="CH895" s="25"/>
      <c r="CI895" s="25"/>
      <c r="CJ895" s="25"/>
      <c r="CK895" s="25"/>
      <c r="CL895" s="25"/>
      <c r="CM895" s="25"/>
      <c r="CN895" s="25"/>
      <c r="CO895" s="25"/>
      <c r="CP895" s="25"/>
      <c r="CQ895" s="25"/>
      <c r="CR895" s="25"/>
      <c r="CS895" s="25"/>
      <c r="CT895" s="25"/>
      <c r="CU895" s="25"/>
      <c r="CV895" s="25"/>
      <c r="CW895" s="25"/>
      <c r="CX895" s="25"/>
      <c r="CY895" s="25"/>
      <c r="EW895" s="25"/>
      <c r="EX895" s="25"/>
      <c r="EY895" s="25"/>
      <c r="EZ895" s="25"/>
      <c r="FA895" s="25"/>
      <c r="FB895" s="25"/>
      <c r="FC895" s="25"/>
      <c r="FD895" s="25"/>
      <c r="FE895" s="25"/>
      <c r="FF895" s="25"/>
      <c r="FG895" s="25"/>
      <c r="FH895" s="25"/>
      <c r="FI895" s="25"/>
      <c r="FJ895" s="25"/>
      <c r="FK895" s="25"/>
      <c r="FL895" s="25"/>
      <c r="FM895" s="25"/>
      <c r="FN895" s="25"/>
      <c r="FO895" s="25"/>
      <c r="FP895" s="25"/>
      <c r="FQ895" s="25"/>
      <c r="FR895" s="25"/>
      <c r="FS895" s="25"/>
      <c r="FT895" s="25"/>
      <c r="FU895" s="25"/>
      <c r="FV895" s="25"/>
      <c r="FW895" s="25"/>
      <c r="FX895" s="25"/>
      <c r="FY895" s="25"/>
      <c r="FZ895" s="25"/>
      <c r="GA895" s="25"/>
      <c r="GB895" s="25"/>
      <c r="GC895" s="25"/>
      <c r="GD895" s="25"/>
      <c r="GE895" s="25"/>
      <c r="GF895" s="25"/>
      <c r="GG895" s="25"/>
      <c r="GH895" s="25"/>
      <c r="GI895" s="25"/>
      <c r="GJ895" s="25"/>
      <c r="GK895" s="25"/>
      <c r="GL895" s="25"/>
      <c r="GM895" s="25"/>
      <c r="GN895" s="25"/>
      <c r="GO895" s="25"/>
      <c r="GP895" s="25"/>
      <c r="GQ895" s="25"/>
      <c r="GR895" s="25"/>
      <c r="GS895" s="25"/>
    </row>
    <row r="896">
      <c r="BD896" s="25"/>
      <c r="BE896" s="25"/>
      <c r="BF896" s="25"/>
      <c r="BG896" s="25"/>
      <c r="BH896" s="25"/>
      <c r="BI896" s="25"/>
      <c r="BJ896" s="25"/>
      <c r="BK896" s="25"/>
      <c r="BL896" s="25"/>
      <c r="BM896" s="25"/>
      <c r="BN896" s="25"/>
      <c r="BO896" s="25"/>
      <c r="BP896" s="25"/>
      <c r="BQ896" s="25"/>
      <c r="BR896" s="25"/>
      <c r="BS896" s="25"/>
      <c r="BT896" s="25"/>
      <c r="BU896" s="25"/>
      <c r="BV896" s="25"/>
      <c r="BW896" s="25"/>
      <c r="BX896" s="25"/>
      <c r="BY896" s="25"/>
      <c r="BZ896" s="25"/>
      <c r="CA896" s="25"/>
      <c r="CB896" s="25"/>
      <c r="CC896" s="25"/>
      <c r="CD896" s="25"/>
      <c r="CE896" s="25"/>
      <c r="CF896" s="25"/>
      <c r="CG896" s="25"/>
      <c r="CH896" s="25"/>
      <c r="CI896" s="25"/>
      <c r="CJ896" s="25"/>
      <c r="CK896" s="25"/>
      <c r="CL896" s="25"/>
      <c r="CM896" s="25"/>
      <c r="CN896" s="25"/>
      <c r="CO896" s="25"/>
      <c r="CP896" s="25"/>
      <c r="CQ896" s="25"/>
      <c r="CR896" s="25"/>
      <c r="CS896" s="25"/>
      <c r="CT896" s="25"/>
      <c r="CU896" s="25"/>
      <c r="CV896" s="25"/>
      <c r="CW896" s="25"/>
      <c r="CX896" s="25"/>
      <c r="CY896" s="25"/>
      <c r="EW896" s="25"/>
      <c r="EX896" s="25"/>
      <c r="EY896" s="25"/>
      <c r="EZ896" s="25"/>
      <c r="FA896" s="25"/>
      <c r="FB896" s="25"/>
      <c r="FC896" s="25"/>
      <c r="FD896" s="25"/>
      <c r="FE896" s="25"/>
      <c r="FF896" s="25"/>
      <c r="FG896" s="25"/>
      <c r="FH896" s="25"/>
      <c r="FI896" s="25"/>
      <c r="FJ896" s="25"/>
      <c r="FK896" s="25"/>
      <c r="FL896" s="25"/>
      <c r="FM896" s="25"/>
      <c r="FN896" s="25"/>
      <c r="FO896" s="25"/>
      <c r="FP896" s="25"/>
      <c r="FQ896" s="25"/>
      <c r="FR896" s="25"/>
      <c r="FS896" s="25"/>
      <c r="FT896" s="25"/>
      <c r="FU896" s="25"/>
      <c r="FV896" s="25"/>
      <c r="FW896" s="25"/>
      <c r="FX896" s="25"/>
      <c r="FY896" s="25"/>
      <c r="FZ896" s="25"/>
      <c r="GA896" s="25"/>
      <c r="GB896" s="25"/>
      <c r="GC896" s="25"/>
      <c r="GD896" s="25"/>
      <c r="GE896" s="25"/>
      <c r="GF896" s="25"/>
      <c r="GG896" s="25"/>
      <c r="GH896" s="25"/>
      <c r="GI896" s="25"/>
      <c r="GJ896" s="25"/>
      <c r="GK896" s="25"/>
      <c r="GL896" s="25"/>
      <c r="GM896" s="25"/>
      <c r="GN896" s="25"/>
      <c r="GO896" s="25"/>
      <c r="GP896" s="25"/>
      <c r="GQ896" s="25"/>
      <c r="GR896" s="25"/>
      <c r="GS896" s="25"/>
    </row>
    <row r="897">
      <c r="BD897" s="25"/>
      <c r="BE897" s="25"/>
      <c r="BF897" s="25"/>
      <c r="BG897" s="25"/>
      <c r="BH897" s="25"/>
      <c r="BI897" s="25"/>
      <c r="BJ897" s="25"/>
      <c r="BK897" s="25"/>
      <c r="BL897" s="25"/>
      <c r="BM897" s="25"/>
      <c r="BN897" s="25"/>
      <c r="BO897" s="25"/>
      <c r="BP897" s="25"/>
      <c r="BQ897" s="25"/>
      <c r="BR897" s="25"/>
      <c r="BS897" s="25"/>
      <c r="BT897" s="25"/>
      <c r="BU897" s="25"/>
      <c r="BV897" s="25"/>
      <c r="BW897" s="25"/>
      <c r="BX897" s="25"/>
      <c r="BY897" s="25"/>
      <c r="BZ897" s="25"/>
      <c r="CA897" s="25"/>
      <c r="CB897" s="25"/>
      <c r="CC897" s="25"/>
      <c r="CD897" s="25"/>
      <c r="CE897" s="25"/>
      <c r="CF897" s="25"/>
      <c r="CG897" s="25"/>
      <c r="CH897" s="25"/>
      <c r="CI897" s="25"/>
      <c r="CJ897" s="25"/>
      <c r="CK897" s="25"/>
      <c r="CL897" s="25"/>
      <c r="CM897" s="25"/>
      <c r="CN897" s="25"/>
      <c r="CO897" s="25"/>
      <c r="CP897" s="25"/>
      <c r="CQ897" s="25"/>
      <c r="CR897" s="25"/>
      <c r="CS897" s="25"/>
      <c r="CT897" s="25"/>
      <c r="CU897" s="25"/>
      <c r="CV897" s="25"/>
      <c r="CW897" s="25"/>
      <c r="CX897" s="25"/>
      <c r="CY897" s="25"/>
      <c r="EW897" s="25"/>
      <c r="EX897" s="25"/>
      <c r="EY897" s="25"/>
      <c r="EZ897" s="25"/>
      <c r="FA897" s="25"/>
      <c r="FB897" s="25"/>
      <c r="FC897" s="25"/>
      <c r="FD897" s="25"/>
      <c r="FE897" s="25"/>
      <c r="FF897" s="25"/>
      <c r="FG897" s="25"/>
      <c r="FH897" s="25"/>
      <c r="FI897" s="25"/>
      <c r="FJ897" s="25"/>
      <c r="FK897" s="25"/>
      <c r="FL897" s="25"/>
      <c r="FM897" s="25"/>
      <c r="FN897" s="25"/>
      <c r="FO897" s="25"/>
      <c r="FP897" s="25"/>
      <c r="FQ897" s="25"/>
      <c r="FR897" s="25"/>
      <c r="FS897" s="25"/>
      <c r="FT897" s="25"/>
      <c r="FU897" s="25"/>
      <c r="FV897" s="25"/>
      <c r="FW897" s="25"/>
      <c r="FX897" s="25"/>
      <c r="FY897" s="25"/>
      <c r="FZ897" s="25"/>
      <c r="GA897" s="25"/>
      <c r="GB897" s="25"/>
      <c r="GC897" s="25"/>
      <c r="GD897" s="25"/>
      <c r="GE897" s="25"/>
      <c r="GF897" s="25"/>
      <c r="GG897" s="25"/>
      <c r="GH897" s="25"/>
      <c r="GI897" s="25"/>
      <c r="GJ897" s="25"/>
      <c r="GK897" s="25"/>
      <c r="GL897" s="25"/>
      <c r="GM897" s="25"/>
      <c r="GN897" s="25"/>
      <c r="GO897" s="25"/>
      <c r="GP897" s="25"/>
      <c r="GQ897" s="25"/>
      <c r="GR897" s="25"/>
      <c r="GS897" s="25"/>
    </row>
    <row r="898">
      <c r="BD898" s="25"/>
      <c r="BE898" s="25"/>
      <c r="BF898" s="25"/>
      <c r="BG898" s="25"/>
      <c r="BH898" s="25"/>
      <c r="BI898" s="25"/>
      <c r="BJ898" s="25"/>
      <c r="BK898" s="25"/>
      <c r="BL898" s="25"/>
      <c r="BM898" s="25"/>
      <c r="BN898" s="25"/>
      <c r="BO898" s="25"/>
      <c r="BP898" s="25"/>
      <c r="BQ898" s="25"/>
      <c r="BR898" s="25"/>
      <c r="BS898" s="25"/>
      <c r="BT898" s="25"/>
      <c r="BU898" s="25"/>
      <c r="BV898" s="25"/>
      <c r="BW898" s="25"/>
      <c r="BX898" s="25"/>
      <c r="BY898" s="25"/>
      <c r="BZ898" s="25"/>
      <c r="CA898" s="25"/>
      <c r="CB898" s="25"/>
      <c r="CC898" s="25"/>
      <c r="CD898" s="25"/>
      <c r="CE898" s="25"/>
      <c r="CF898" s="25"/>
      <c r="CG898" s="25"/>
      <c r="CH898" s="25"/>
      <c r="CI898" s="25"/>
      <c r="CJ898" s="25"/>
      <c r="CK898" s="25"/>
      <c r="CL898" s="25"/>
      <c r="CM898" s="25"/>
      <c r="CN898" s="25"/>
      <c r="CO898" s="25"/>
      <c r="CP898" s="25"/>
      <c r="CQ898" s="25"/>
      <c r="CR898" s="25"/>
      <c r="CS898" s="25"/>
      <c r="CT898" s="25"/>
      <c r="CU898" s="25"/>
      <c r="CV898" s="25"/>
      <c r="CW898" s="25"/>
      <c r="CX898" s="25"/>
      <c r="CY898" s="25"/>
      <c r="EW898" s="25"/>
      <c r="EX898" s="25"/>
      <c r="EY898" s="25"/>
      <c r="EZ898" s="25"/>
      <c r="FA898" s="25"/>
      <c r="FB898" s="25"/>
      <c r="FC898" s="25"/>
      <c r="FD898" s="25"/>
      <c r="FE898" s="25"/>
      <c r="FF898" s="25"/>
      <c r="FG898" s="25"/>
      <c r="FH898" s="25"/>
      <c r="FI898" s="25"/>
      <c r="FJ898" s="25"/>
      <c r="FK898" s="25"/>
      <c r="FL898" s="25"/>
      <c r="FM898" s="25"/>
      <c r="FN898" s="25"/>
      <c r="FO898" s="25"/>
      <c r="FP898" s="25"/>
      <c r="FQ898" s="25"/>
      <c r="FR898" s="25"/>
      <c r="FS898" s="25"/>
      <c r="FT898" s="25"/>
      <c r="FU898" s="25"/>
      <c r="FV898" s="25"/>
      <c r="FW898" s="25"/>
      <c r="FX898" s="25"/>
      <c r="FY898" s="25"/>
      <c r="FZ898" s="25"/>
      <c r="GA898" s="25"/>
      <c r="GB898" s="25"/>
      <c r="GC898" s="25"/>
      <c r="GD898" s="25"/>
      <c r="GE898" s="25"/>
      <c r="GF898" s="25"/>
      <c r="GG898" s="25"/>
      <c r="GH898" s="25"/>
      <c r="GI898" s="25"/>
      <c r="GJ898" s="25"/>
      <c r="GK898" s="25"/>
      <c r="GL898" s="25"/>
      <c r="GM898" s="25"/>
      <c r="GN898" s="25"/>
      <c r="GO898" s="25"/>
      <c r="GP898" s="25"/>
      <c r="GQ898" s="25"/>
      <c r="GR898" s="25"/>
      <c r="GS898" s="25"/>
    </row>
    <row r="899">
      <c r="BD899" s="25"/>
      <c r="BE899" s="25"/>
      <c r="BF899" s="25"/>
      <c r="BG899" s="25"/>
      <c r="BH899" s="25"/>
      <c r="BI899" s="25"/>
      <c r="BJ899" s="25"/>
      <c r="BK899" s="25"/>
      <c r="BL899" s="25"/>
      <c r="BM899" s="25"/>
      <c r="BN899" s="25"/>
      <c r="BO899" s="25"/>
      <c r="BP899" s="25"/>
      <c r="BQ899" s="25"/>
      <c r="BR899" s="25"/>
      <c r="BS899" s="25"/>
      <c r="BT899" s="25"/>
      <c r="BU899" s="25"/>
      <c r="BV899" s="25"/>
      <c r="BW899" s="25"/>
      <c r="BX899" s="25"/>
      <c r="BY899" s="25"/>
      <c r="BZ899" s="25"/>
      <c r="CA899" s="25"/>
      <c r="CB899" s="25"/>
      <c r="CC899" s="25"/>
      <c r="CD899" s="25"/>
      <c r="CE899" s="25"/>
      <c r="CF899" s="25"/>
      <c r="CG899" s="25"/>
      <c r="CH899" s="25"/>
      <c r="CI899" s="25"/>
      <c r="CJ899" s="25"/>
      <c r="CK899" s="25"/>
      <c r="CL899" s="25"/>
      <c r="CM899" s="25"/>
      <c r="CN899" s="25"/>
      <c r="CO899" s="25"/>
      <c r="CP899" s="25"/>
      <c r="CQ899" s="25"/>
      <c r="CR899" s="25"/>
      <c r="CS899" s="25"/>
      <c r="CT899" s="25"/>
      <c r="CU899" s="25"/>
      <c r="CV899" s="25"/>
      <c r="CW899" s="25"/>
      <c r="CX899" s="25"/>
      <c r="CY899" s="25"/>
      <c r="EW899" s="25"/>
      <c r="EX899" s="25"/>
      <c r="EY899" s="25"/>
      <c r="EZ899" s="25"/>
      <c r="FA899" s="25"/>
      <c r="FB899" s="25"/>
      <c r="FC899" s="25"/>
      <c r="FD899" s="25"/>
      <c r="FE899" s="25"/>
      <c r="FF899" s="25"/>
      <c r="FG899" s="25"/>
      <c r="FH899" s="25"/>
      <c r="FI899" s="25"/>
      <c r="FJ899" s="25"/>
      <c r="FK899" s="25"/>
      <c r="FL899" s="25"/>
      <c r="FM899" s="25"/>
      <c r="FN899" s="25"/>
      <c r="FO899" s="25"/>
      <c r="FP899" s="25"/>
      <c r="FQ899" s="25"/>
      <c r="FR899" s="25"/>
      <c r="FS899" s="25"/>
      <c r="FT899" s="25"/>
      <c r="FU899" s="25"/>
      <c r="FV899" s="25"/>
      <c r="FW899" s="25"/>
      <c r="FX899" s="25"/>
      <c r="FY899" s="25"/>
      <c r="FZ899" s="25"/>
      <c r="GA899" s="25"/>
      <c r="GB899" s="25"/>
      <c r="GC899" s="25"/>
      <c r="GD899" s="25"/>
      <c r="GE899" s="25"/>
      <c r="GF899" s="25"/>
      <c r="GG899" s="25"/>
      <c r="GH899" s="25"/>
      <c r="GI899" s="25"/>
      <c r="GJ899" s="25"/>
      <c r="GK899" s="25"/>
      <c r="GL899" s="25"/>
      <c r="GM899" s="25"/>
      <c r="GN899" s="25"/>
      <c r="GO899" s="25"/>
      <c r="GP899" s="25"/>
      <c r="GQ899" s="25"/>
      <c r="GR899" s="25"/>
      <c r="GS899" s="25"/>
    </row>
    <row r="900">
      <c r="BD900" s="25"/>
      <c r="BE900" s="25"/>
      <c r="BF900" s="25"/>
      <c r="BG900" s="25"/>
      <c r="BH900" s="25"/>
      <c r="BI900" s="25"/>
      <c r="BJ900" s="25"/>
      <c r="BK900" s="25"/>
      <c r="BL900" s="25"/>
      <c r="BM900" s="25"/>
      <c r="BN900" s="25"/>
      <c r="BO900" s="25"/>
      <c r="BP900" s="25"/>
      <c r="BQ900" s="25"/>
      <c r="BR900" s="25"/>
      <c r="BS900" s="25"/>
      <c r="BT900" s="25"/>
      <c r="BU900" s="25"/>
      <c r="BV900" s="25"/>
      <c r="BW900" s="25"/>
      <c r="BX900" s="25"/>
      <c r="BY900" s="25"/>
      <c r="BZ900" s="25"/>
      <c r="CA900" s="25"/>
      <c r="CB900" s="25"/>
      <c r="CC900" s="25"/>
      <c r="CD900" s="25"/>
      <c r="CE900" s="25"/>
      <c r="CF900" s="25"/>
      <c r="CG900" s="25"/>
      <c r="CH900" s="25"/>
      <c r="CI900" s="25"/>
      <c r="CJ900" s="25"/>
      <c r="CK900" s="25"/>
      <c r="CL900" s="25"/>
      <c r="CM900" s="25"/>
      <c r="CN900" s="25"/>
      <c r="CO900" s="25"/>
      <c r="CP900" s="25"/>
      <c r="CQ900" s="25"/>
      <c r="CR900" s="25"/>
      <c r="CS900" s="25"/>
      <c r="CT900" s="25"/>
      <c r="CU900" s="25"/>
      <c r="CV900" s="25"/>
      <c r="CW900" s="25"/>
      <c r="CX900" s="25"/>
      <c r="CY900" s="25"/>
      <c r="EW900" s="25"/>
      <c r="EX900" s="25"/>
      <c r="EY900" s="25"/>
      <c r="EZ900" s="25"/>
      <c r="FA900" s="25"/>
      <c r="FB900" s="25"/>
      <c r="FC900" s="25"/>
      <c r="FD900" s="25"/>
      <c r="FE900" s="25"/>
      <c r="FF900" s="25"/>
      <c r="FG900" s="25"/>
      <c r="FH900" s="25"/>
      <c r="FI900" s="25"/>
      <c r="FJ900" s="25"/>
      <c r="FK900" s="25"/>
      <c r="FL900" s="25"/>
      <c r="FM900" s="25"/>
      <c r="FN900" s="25"/>
      <c r="FO900" s="25"/>
      <c r="FP900" s="25"/>
      <c r="FQ900" s="25"/>
      <c r="FR900" s="25"/>
      <c r="FS900" s="25"/>
      <c r="FT900" s="25"/>
      <c r="FU900" s="25"/>
      <c r="FV900" s="25"/>
      <c r="FW900" s="25"/>
      <c r="FX900" s="25"/>
      <c r="FY900" s="25"/>
      <c r="FZ900" s="25"/>
      <c r="GA900" s="25"/>
      <c r="GB900" s="25"/>
      <c r="GC900" s="25"/>
      <c r="GD900" s="25"/>
      <c r="GE900" s="25"/>
      <c r="GF900" s="25"/>
      <c r="GG900" s="25"/>
      <c r="GH900" s="25"/>
      <c r="GI900" s="25"/>
      <c r="GJ900" s="25"/>
      <c r="GK900" s="25"/>
      <c r="GL900" s="25"/>
      <c r="GM900" s="25"/>
      <c r="GN900" s="25"/>
      <c r="GO900" s="25"/>
      <c r="GP900" s="25"/>
      <c r="GQ900" s="25"/>
      <c r="GR900" s="25"/>
      <c r="GS900" s="25"/>
    </row>
    <row r="901">
      <c r="BD901" s="25"/>
      <c r="BE901" s="25"/>
      <c r="BF901" s="25"/>
      <c r="BG901" s="25"/>
      <c r="BH901" s="25"/>
      <c r="BI901" s="25"/>
      <c r="BJ901" s="25"/>
      <c r="BK901" s="25"/>
      <c r="BL901" s="25"/>
      <c r="BM901" s="25"/>
      <c r="BN901" s="25"/>
      <c r="BO901" s="25"/>
      <c r="BP901" s="25"/>
      <c r="BQ901" s="25"/>
      <c r="BR901" s="25"/>
      <c r="BS901" s="25"/>
      <c r="BT901" s="25"/>
      <c r="BU901" s="25"/>
      <c r="BV901" s="25"/>
      <c r="BW901" s="25"/>
      <c r="BX901" s="25"/>
      <c r="BY901" s="25"/>
      <c r="BZ901" s="25"/>
      <c r="CA901" s="25"/>
      <c r="CB901" s="25"/>
      <c r="CC901" s="25"/>
      <c r="CD901" s="25"/>
      <c r="CE901" s="25"/>
      <c r="CF901" s="25"/>
      <c r="CG901" s="25"/>
      <c r="CH901" s="25"/>
      <c r="CI901" s="25"/>
      <c r="CJ901" s="25"/>
      <c r="CK901" s="25"/>
      <c r="CL901" s="25"/>
      <c r="CM901" s="25"/>
      <c r="CN901" s="25"/>
      <c r="CO901" s="25"/>
      <c r="CP901" s="25"/>
      <c r="CQ901" s="25"/>
      <c r="CR901" s="25"/>
      <c r="CS901" s="25"/>
      <c r="CT901" s="25"/>
      <c r="CU901" s="25"/>
      <c r="CV901" s="25"/>
      <c r="CW901" s="25"/>
      <c r="CX901" s="25"/>
      <c r="CY901" s="25"/>
      <c r="EW901" s="25"/>
      <c r="EX901" s="25"/>
      <c r="EY901" s="25"/>
      <c r="EZ901" s="25"/>
      <c r="FA901" s="25"/>
      <c r="FB901" s="25"/>
      <c r="FC901" s="25"/>
      <c r="FD901" s="25"/>
      <c r="FE901" s="25"/>
      <c r="FF901" s="25"/>
      <c r="FG901" s="25"/>
      <c r="FH901" s="25"/>
      <c r="FI901" s="25"/>
      <c r="FJ901" s="25"/>
      <c r="FK901" s="25"/>
      <c r="FL901" s="25"/>
      <c r="FM901" s="25"/>
      <c r="FN901" s="25"/>
      <c r="FO901" s="25"/>
      <c r="FP901" s="25"/>
      <c r="FQ901" s="25"/>
      <c r="FR901" s="25"/>
      <c r="FS901" s="25"/>
      <c r="FT901" s="25"/>
      <c r="FU901" s="25"/>
      <c r="FV901" s="25"/>
      <c r="FW901" s="25"/>
      <c r="FX901" s="25"/>
      <c r="FY901" s="25"/>
      <c r="FZ901" s="25"/>
      <c r="GA901" s="25"/>
      <c r="GB901" s="25"/>
      <c r="GC901" s="25"/>
      <c r="GD901" s="25"/>
      <c r="GE901" s="25"/>
      <c r="GF901" s="25"/>
      <c r="GG901" s="25"/>
      <c r="GH901" s="25"/>
      <c r="GI901" s="25"/>
      <c r="GJ901" s="25"/>
      <c r="GK901" s="25"/>
      <c r="GL901" s="25"/>
      <c r="GM901" s="25"/>
      <c r="GN901" s="25"/>
      <c r="GO901" s="25"/>
      <c r="GP901" s="25"/>
      <c r="GQ901" s="25"/>
      <c r="GR901" s="25"/>
      <c r="GS901" s="25"/>
    </row>
    <row r="902">
      <c r="BD902" s="25"/>
      <c r="BE902" s="25"/>
      <c r="BF902" s="25"/>
      <c r="BG902" s="25"/>
      <c r="BH902" s="25"/>
      <c r="BI902" s="25"/>
      <c r="BJ902" s="25"/>
      <c r="BK902" s="25"/>
      <c r="BL902" s="25"/>
      <c r="BM902" s="25"/>
      <c r="BN902" s="25"/>
      <c r="BO902" s="25"/>
      <c r="BP902" s="25"/>
      <c r="BQ902" s="25"/>
      <c r="BR902" s="25"/>
      <c r="BS902" s="25"/>
      <c r="BT902" s="25"/>
      <c r="BU902" s="25"/>
      <c r="BV902" s="25"/>
      <c r="BW902" s="25"/>
      <c r="BX902" s="25"/>
      <c r="BY902" s="25"/>
      <c r="BZ902" s="25"/>
      <c r="CA902" s="25"/>
      <c r="CB902" s="25"/>
      <c r="CC902" s="25"/>
      <c r="CD902" s="25"/>
      <c r="CE902" s="25"/>
      <c r="CF902" s="25"/>
      <c r="CG902" s="25"/>
      <c r="CH902" s="25"/>
      <c r="CI902" s="25"/>
      <c r="CJ902" s="25"/>
      <c r="CK902" s="25"/>
      <c r="CL902" s="25"/>
      <c r="CM902" s="25"/>
      <c r="CN902" s="25"/>
      <c r="CO902" s="25"/>
      <c r="CP902" s="25"/>
      <c r="CQ902" s="25"/>
      <c r="CR902" s="25"/>
      <c r="CS902" s="25"/>
      <c r="CT902" s="25"/>
      <c r="CU902" s="25"/>
      <c r="CV902" s="25"/>
      <c r="CW902" s="25"/>
      <c r="CX902" s="25"/>
      <c r="CY902" s="25"/>
      <c r="EW902" s="25"/>
      <c r="EX902" s="25"/>
      <c r="EY902" s="25"/>
      <c r="EZ902" s="25"/>
      <c r="FA902" s="25"/>
      <c r="FB902" s="25"/>
      <c r="FC902" s="25"/>
      <c r="FD902" s="25"/>
      <c r="FE902" s="25"/>
      <c r="FF902" s="25"/>
      <c r="FG902" s="25"/>
      <c r="FH902" s="25"/>
      <c r="FI902" s="25"/>
      <c r="FJ902" s="25"/>
      <c r="FK902" s="25"/>
      <c r="FL902" s="25"/>
      <c r="FM902" s="25"/>
      <c r="FN902" s="25"/>
      <c r="FO902" s="25"/>
      <c r="FP902" s="25"/>
      <c r="FQ902" s="25"/>
      <c r="FR902" s="25"/>
      <c r="FS902" s="25"/>
      <c r="FT902" s="25"/>
      <c r="FU902" s="25"/>
      <c r="FV902" s="25"/>
      <c r="FW902" s="25"/>
      <c r="FX902" s="25"/>
      <c r="FY902" s="25"/>
      <c r="FZ902" s="25"/>
      <c r="GA902" s="25"/>
      <c r="GB902" s="25"/>
      <c r="GC902" s="25"/>
      <c r="GD902" s="25"/>
      <c r="GE902" s="25"/>
      <c r="GF902" s="25"/>
      <c r="GG902" s="25"/>
      <c r="GH902" s="25"/>
      <c r="GI902" s="25"/>
      <c r="GJ902" s="25"/>
      <c r="GK902" s="25"/>
      <c r="GL902" s="25"/>
      <c r="GM902" s="25"/>
      <c r="GN902" s="25"/>
      <c r="GO902" s="25"/>
      <c r="GP902" s="25"/>
      <c r="GQ902" s="25"/>
      <c r="GR902" s="25"/>
      <c r="GS902" s="25"/>
    </row>
    <row r="903">
      <c r="BD903" s="25"/>
      <c r="BE903" s="25"/>
      <c r="BF903" s="25"/>
      <c r="BG903" s="25"/>
      <c r="BH903" s="25"/>
      <c r="BI903" s="25"/>
      <c r="BJ903" s="25"/>
      <c r="BK903" s="25"/>
      <c r="BL903" s="25"/>
      <c r="BM903" s="25"/>
      <c r="BN903" s="25"/>
      <c r="BO903" s="25"/>
      <c r="BP903" s="25"/>
      <c r="BQ903" s="25"/>
      <c r="BR903" s="25"/>
      <c r="BS903" s="25"/>
      <c r="BT903" s="25"/>
      <c r="BU903" s="25"/>
      <c r="BV903" s="25"/>
      <c r="BW903" s="25"/>
      <c r="BX903" s="25"/>
      <c r="BY903" s="25"/>
      <c r="BZ903" s="25"/>
      <c r="CA903" s="25"/>
      <c r="CB903" s="25"/>
      <c r="CC903" s="25"/>
      <c r="CD903" s="25"/>
      <c r="CE903" s="25"/>
      <c r="CF903" s="25"/>
      <c r="CG903" s="25"/>
      <c r="CH903" s="25"/>
      <c r="CI903" s="25"/>
      <c r="CJ903" s="25"/>
      <c r="CK903" s="25"/>
      <c r="CL903" s="25"/>
      <c r="CM903" s="25"/>
      <c r="CN903" s="25"/>
      <c r="CO903" s="25"/>
      <c r="CP903" s="25"/>
      <c r="CQ903" s="25"/>
      <c r="CR903" s="25"/>
      <c r="CS903" s="25"/>
      <c r="CT903" s="25"/>
      <c r="CU903" s="25"/>
      <c r="CV903" s="25"/>
      <c r="CW903" s="25"/>
      <c r="CX903" s="25"/>
      <c r="CY903" s="25"/>
      <c r="EW903" s="25"/>
      <c r="EX903" s="25"/>
      <c r="EY903" s="25"/>
      <c r="EZ903" s="25"/>
      <c r="FA903" s="25"/>
      <c r="FB903" s="25"/>
      <c r="FC903" s="25"/>
      <c r="FD903" s="25"/>
      <c r="FE903" s="25"/>
      <c r="FF903" s="25"/>
      <c r="FG903" s="25"/>
      <c r="FH903" s="25"/>
      <c r="FI903" s="25"/>
      <c r="FJ903" s="25"/>
      <c r="FK903" s="25"/>
      <c r="FL903" s="25"/>
      <c r="FM903" s="25"/>
      <c r="FN903" s="25"/>
      <c r="FO903" s="25"/>
      <c r="FP903" s="25"/>
      <c r="FQ903" s="25"/>
      <c r="FR903" s="25"/>
      <c r="FS903" s="25"/>
      <c r="FT903" s="25"/>
      <c r="FU903" s="25"/>
      <c r="FV903" s="25"/>
      <c r="FW903" s="25"/>
      <c r="FX903" s="25"/>
      <c r="FY903" s="25"/>
      <c r="FZ903" s="25"/>
      <c r="GA903" s="25"/>
      <c r="GB903" s="25"/>
      <c r="GC903" s="25"/>
      <c r="GD903" s="25"/>
      <c r="GE903" s="25"/>
      <c r="GF903" s="25"/>
      <c r="GG903" s="25"/>
      <c r="GH903" s="25"/>
      <c r="GI903" s="25"/>
      <c r="GJ903" s="25"/>
      <c r="GK903" s="25"/>
      <c r="GL903" s="25"/>
      <c r="GM903" s="25"/>
      <c r="GN903" s="25"/>
      <c r="GO903" s="25"/>
      <c r="GP903" s="25"/>
      <c r="GQ903" s="25"/>
      <c r="GR903" s="25"/>
      <c r="GS903" s="25"/>
    </row>
    <row r="904">
      <c r="BD904" s="25"/>
      <c r="BE904" s="25"/>
      <c r="BF904" s="25"/>
      <c r="BG904" s="25"/>
      <c r="BH904" s="25"/>
      <c r="BI904" s="25"/>
      <c r="BJ904" s="25"/>
      <c r="BK904" s="25"/>
      <c r="BL904" s="25"/>
      <c r="BM904" s="25"/>
      <c r="BN904" s="25"/>
      <c r="BO904" s="25"/>
      <c r="BP904" s="25"/>
      <c r="BQ904" s="25"/>
      <c r="BR904" s="25"/>
      <c r="BS904" s="25"/>
      <c r="BT904" s="25"/>
      <c r="BU904" s="25"/>
      <c r="BV904" s="25"/>
      <c r="BW904" s="25"/>
      <c r="BX904" s="25"/>
      <c r="BY904" s="25"/>
      <c r="BZ904" s="25"/>
      <c r="CA904" s="25"/>
      <c r="CB904" s="25"/>
      <c r="CC904" s="25"/>
      <c r="CD904" s="25"/>
      <c r="CE904" s="25"/>
      <c r="CF904" s="25"/>
      <c r="CG904" s="25"/>
      <c r="CH904" s="25"/>
      <c r="CI904" s="25"/>
      <c r="CJ904" s="25"/>
      <c r="CK904" s="25"/>
      <c r="CL904" s="25"/>
      <c r="CM904" s="25"/>
      <c r="CN904" s="25"/>
      <c r="CO904" s="25"/>
      <c r="CP904" s="25"/>
      <c r="CQ904" s="25"/>
      <c r="CR904" s="25"/>
      <c r="CS904" s="25"/>
      <c r="CT904" s="25"/>
      <c r="CU904" s="25"/>
      <c r="CV904" s="25"/>
      <c r="CW904" s="25"/>
      <c r="CX904" s="25"/>
      <c r="CY904" s="25"/>
      <c r="EW904" s="25"/>
      <c r="EX904" s="25"/>
      <c r="EY904" s="25"/>
      <c r="EZ904" s="25"/>
      <c r="FA904" s="25"/>
      <c r="FB904" s="25"/>
      <c r="FC904" s="25"/>
      <c r="FD904" s="25"/>
      <c r="FE904" s="25"/>
      <c r="FF904" s="25"/>
      <c r="FG904" s="25"/>
      <c r="FH904" s="25"/>
      <c r="FI904" s="25"/>
      <c r="FJ904" s="25"/>
      <c r="FK904" s="25"/>
      <c r="FL904" s="25"/>
      <c r="FM904" s="25"/>
      <c r="FN904" s="25"/>
      <c r="FO904" s="25"/>
      <c r="FP904" s="25"/>
      <c r="FQ904" s="25"/>
      <c r="FR904" s="25"/>
      <c r="FS904" s="25"/>
      <c r="FT904" s="25"/>
      <c r="FU904" s="25"/>
      <c r="FV904" s="25"/>
      <c r="FW904" s="25"/>
      <c r="FX904" s="25"/>
      <c r="FY904" s="25"/>
      <c r="FZ904" s="25"/>
      <c r="GA904" s="25"/>
      <c r="GB904" s="25"/>
      <c r="GC904" s="25"/>
      <c r="GD904" s="25"/>
      <c r="GE904" s="25"/>
      <c r="GF904" s="25"/>
      <c r="GG904" s="25"/>
      <c r="GH904" s="25"/>
      <c r="GI904" s="25"/>
      <c r="GJ904" s="25"/>
      <c r="GK904" s="25"/>
      <c r="GL904" s="25"/>
      <c r="GM904" s="25"/>
      <c r="GN904" s="25"/>
      <c r="GO904" s="25"/>
      <c r="GP904" s="25"/>
      <c r="GQ904" s="25"/>
      <c r="GR904" s="25"/>
      <c r="GS904" s="25"/>
    </row>
    <row r="905">
      <c r="BD905" s="25"/>
      <c r="BE905" s="25"/>
      <c r="BF905" s="25"/>
      <c r="BG905" s="25"/>
      <c r="BH905" s="25"/>
      <c r="BI905" s="25"/>
      <c r="BJ905" s="25"/>
      <c r="BK905" s="25"/>
      <c r="BL905" s="25"/>
      <c r="BM905" s="25"/>
      <c r="BN905" s="25"/>
      <c r="BO905" s="25"/>
      <c r="BP905" s="25"/>
      <c r="BQ905" s="25"/>
      <c r="BR905" s="25"/>
      <c r="BS905" s="25"/>
      <c r="BT905" s="25"/>
      <c r="BU905" s="25"/>
      <c r="BV905" s="25"/>
      <c r="BW905" s="25"/>
      <c r="BX905" s="25"/>
      <c r="BY905" s="25"/>
      <c r="BZ905" s="25"/>
      <c r="CA905" s="25"/>
      <c r="CB905" s="25"/>
      <c r="CC905" s="25"/>
      <c r="CD905" s="25"/>
      <c r="CE905" s="25"/>
      <c r="CF905" s="25"/>
      <c r="CG905" s="25"/>
      <c r="CH905" s="25"/>
      <c r="CI905" s="25"/>
      <c r="CJ905" s="25"/>
      <c r="CK905" s="25"/>
      <c r="CL905" s="25"/>
      <c r="CM905" s="25"/>
      <c r="CN905" s="25"/>
      <c r="CO905" s="25"/>
      <c r="CP905" s="25"/>
      <c r="CQ905" s="25"/>
      <c r="CR905" s="25"/>
      <c r="CS905" s="25"/>
      <c r="CT905" s="25"/>
      <c r="CU905" s="25"/>
      <c r="CV905" s="25"/>
      <c r="CW905" s="25"/>
      <c r="CX905" s="25"/>
      <c r="CY905" s="25"/>
      <c r="EW905" s="25"/>
      <c r="EX905" s="25"/>
      <c r="EY905" s="25"/>
      <c r="EZ905" s="25"/>
      <c r="FA905" s="25"/>
      <c r="FB905" s="25"/>
      <c r="FC905" s="25"/>
      <c r="FD905" s="25"/>
      <c r="FE905" s="25"/>
      <c r="FF905" s="25"/>
      <c r="FG905" s="25"/>
      <c r="FH905" s="25"/>
      <c r="FI905" s="25"/>
      <c r="FJ905" s="25"/>
      <c r="FK905" s="25"/>
      <c r="FL905" s="25"/>
      <c r="FM905" s="25"/>
      <c r="FN905" s="25"/>
      <c r="FO905" s="25"/>
      <c r="FP905" s="25"/>
      <c r="FQ905" s="25"/>
      <c r="FR905" s="25"/>
      <c r="FS905" s="25"/>
      <c r="FT905" s="25"/>
      <c r="FU905" s="25"/>
      <c r="FV905" s="25"/>
      <c r="FW905" s="25"/>
      <c r="FX905" s="25"/>
      <c r="FY905" s="25"/>
      <c r="FZ905" s="25"/>
      <c r="GA905" s="25"/>
      <c r="GB905" s="25"/>
      <c r="GC905" s="25"/>
      <c r="GD905" s="25"/>
      <c r="GE905" s="25"/>
      <c r="GF905" s="25"/>
      <c r="GG905" s="25"/>
      <c r="GH905" s="25"/>
      <c r="GI905" s="25"/>
      <c r="GJ905" s="25"/>
      <c r="GK905" s="25"/>
      <c r="GL905" s="25"/>
      <c r="GM905" s="25"/>
      <c r="GN905" s="25"/>
      <c r="GO905" s="25"/>
      <c r="GP905" s="25"/>
      <c r="GQ905" s="25"/>
      <c r="GR905" s="25"/>
      <c r="GS905" s="25"/>
    </row>
    <row r="906">
      <c r="BD906" s="25"/>
      <c r="BE906" s="25"/>
      <c r="BF906" s="25"/>
      <c r="BG906" s="25"/>
      <c r="BH906" s="25"/>
      <c r="BI906" s="25"/>
      <c r="BJ906" s="25"/>
      <c r="BK906" s="25"/>
      <c r="BL906" s="25"/>
      <c r="BM906" s="25"/>
      <c r="BN906" s="25"/>
      <c r="BO906" s="25"/>
      <c r="BP906" s="25"/>
      <c r="BQ906" s="25"/>
      <c r="BR906" s="25"/>
      <c r="BS906" s="25"/>
      <c r="BT906" s="25"/>
      <c r="BU906" s="25"/>
      <c r="BV906" s="25"/>
      <c r="BW906" s="25"/>
      <c r="BX906" s="25"/>
      <c r="BY906" s="25"/>
      <c r="BZ906" s="25"/>
      <c r="CA906" s="25"/>
      <c r="CB906" s="25"/>
      <c r="CC906" s="25"/>
      <c r="CD906" s="25"/>
      <c r="CE906" s="25"/>
      <c r="CF906" s="25"/>
      <c r="CG906" s="25"/>
      <c r="CH906" s="25"/>
      <c r="CI906" s="25"/>
      <c r="CJ906" s="25"/>
      <c r="CK906" s="25"/>
      <c r="CL906" s="25"/>
      <c r="CM906" s="25"/>
      <c r="CN906" s="25"/>
      <c r="CO906" s="25"/>
      <c r="CP906" s="25"/>
      <c r="CQ906" s="25"/>
      <c r="CR906" s="25"/>
      <c r="CS906" s="25"/>
      <c r="CT906" s="25"/>
      <c r="CU906" s="25"/>
      <c r="CV906" s="25"/>
      <c r="CW906" s="25"/>
      <c r="CX906" s="25"/>
      <c r="CY906" s="25"/>
      <c r="EW906" s="25"/>
      <c r="EX906" s="25"/>
      <c r="EY906" s="25"/>
      <c r="EZ906" s="25"/>
      <c r="FA906" s="25"/>
      <c r="FB906" s="25"/>
      <c r="FC906" s="25"/>
      <c r="FD906" s="25"/>
      <c r="FE906" s="25"/>
      <c r="FF906" s="25"/>
      <c r="FG906" s="25"/>
      <c r="FH906" s="25"/>
      <c r="FI906" s="25"/>
      <c r="FJ906" s="25"/>
      <c r="FK906" s="25"/>
      <c r="FL906" s="25"/>
      <c r="FM906" s="25"/>
      <c r="FN906" s="25"/>
      <c r="FO906" s="25"/>
      <c r="FP906" s="25"/>
      <c r="FQ906" s="25"/>
      <c r="FR906" s="25"/>
      <c r="FS906" s="25"/>
      <c r="FT906" s="25"/>
      <c r="FU906" s="25"/>
      <c r="FV906" s="25"/>
      <c r="FW906" s="25"/>
      <c r="FX906" s="25"/>
      <c r="FY906" s="25"/>
      <c r="FZ906" s="25"/>
      <c r="GA906" s="25"/>
      <c r="GB906" s="25"/>
      <c r="GC906" s="25"/>
      <c r="GD906" s="25"/>
      <c r="GE906" s="25"/>
      <c r="GF906" s="25"/>
      <c r="GG906" s="25"/>
      <c r="GH906" s="25"/>
      <c r="GI906" s="25"/>
      <c r="GJ906" s="25"/>
      <c r="GK906" s="25"/>
      <c r="GL906" s="25"/>
      <c r="GM906" s="25"/>
      <c r="GN906" s="25"/>
      <c r="GO906" s="25"/>
      <c r="GP906" s="25"/>
      <c r="GQ906" s="25"/>
      <c r="GR906" s="25"/>
      <c r="GS906" s="25"/>
    </row>
    <row r="907">
      <c r="BD907" s="25"/>
      <c r="BE907" s="25"/>
      <c r="BF907" s="25"/>
      <c r="BG907" s="25"/>
      <c r="BH907" s="25"/>
      <c r="BI907" s="25"/>
      <c r="BJ907" s="25"/>
      <c r="BK907" s="25"/>
      <c r="BL907" s="25"/>
      <c r="BM907" s="25"/>
      <c r="BN907" s="25"/>
      <c r="BO907" s="25"/>
      <c r="BP907" s="25"/>
      <c r="BQ907" s="25"/>
      <c r="BR907" s="25"/>
      <c r="BS907" s="25"/>
      <c r="BT907" s="25"/>
      <c r="BU907" s="25"/>
      <c r="BV907" s="25"/>
      <c r="BW907" s="25"/>
      <c r="BX907" s="25"/>
      <c r="BY907" s="25"/>
      <c r="BZ907" s="25"/>
      <c r="CA907" s="25"/>
      <c r="CB907" s="25"/>
      <c r="CC907" s="25"/>
      <c r="CD907" s="25"/>
      <c r="CE907" s="25"/>
      <c r="CF907" s="25"/>
      <c r="CG907" s="25"/>
      <c r="CH907" s="25"/>
      <c r="CI907" s="25"/>
      <c r="CJ907" s="25"/>
      <c r="CK907" s="25"/>
      <c r="CL907" s="25"/>
      <c r="CM907" s="25"/>
      <c r="CN907" s="25"/>
      <c r="CO907" s="25"/>
      <c r="CP907" s="25"/>
      <c r="CQ907" s="25"/>
      <c r="CR907" s="25"/>
      <c r="CS907" s="25"/>
      <c r="CT907" s="25"/>
      <c r="CU907" s="25"/>
      <c r="CV907" s="25"/>
      <c r="CW907" s="25"/>
      <c r="CX907" s="25"/>
      <c r="CY907" s="25"/>
      <c r="EW907" s="25"/>
      <c r="EX907" s="25"/>
      <c r="EY907" s="25"/>
      <c r="EZ907" s="25"/>
      <c r="FA907" s="25"/>
      <c r="FB907" s="25"/>
      <c r="FC907" s="25"/>
      <c r="FD907" s="25"/>
      <c r="FE907" s="25"/>
      <c r="FF907" s="25"/>
      <c r="FG907" s="25"/>
      <c r="FH907" s="25"/>
      <c r="FI907" s="25"/>
      <c r="FJ907" s="25"/>
      <c r="FK907" s="25"/>
      <c r="FL907" s="25"/>
      <c r="FM907" s="25"/>
      <c r="FN907" s="25"/>
      <c r="FO907" s="25"/>
      <c r="FP907" s="25"/>
      <c r="FQ907" s="25"/>
      <c r="FR907" s="25"/>
      <c r="FS907" s="25"/>
      <c r="FT907" s="25"/>
      <c r="FU907" s="25"/>
      <c r="FV907" s="25"/>
      <c r="FW907" s="25"/>
      <c r="FX907" s="25"/>
      <c r="FY907" s="25"/>
      <c r="FZ907" s="25"/>
      <c r="GA907" s="25"/>
      <c r="GB907" s="25"/>
      <c r="GC907" s="25"/>
      <c r="GD907" s="25"/>
      <c r="GE907" s="25"/>
      <c r="GF907" s="25"/>
      <c r="GG907" s="25"/>
      <c r="GH907" s="25"/>
      <c r="GI907" s="25"/>
      <c r="GJ907" s="25"/>
      <c r="GK907" s="25"/>
      <c r="GL907" s="25"/>
      <c r="GM907" s="25"/>
      <c r="GN907" s="25"/>
      <c r="GO907" s="25"/>
      <c r="GP907" s="25"/>
      <c r="GQ907" s="25"/>
      <c r="GR907" s="25"/>
      <c r="GS907" s="25"/>
    </row>
    <row r="908">
      <c r="BD908" s="25"/>
      <c r="BE908" s="25"/>
      <c r="BF908" s="25"/>
      <c r="BG908" s="25"/>
      <c r="BH908" s="25"/>
      <c r="BI908" s="25"/>
      <c r="BJ908" s="25"/>
      <c r="BK908" s="25"/>
      <c r="BL908" s="25"/>
      <c r="BM908" s="25"/>
      <c r="BN908" s="25"/>
      <c r="BO908" s="25"/>
      <c r="BP908" s="25"/>
      <c r="BQ908" s="25"/>
      <c r="BR908" s="25"/>
      <c r="BS908" s="25"/>
      <c r="BT908" s="25"/>
      <c r="BU908" s="25"/>
      <c r="BV908" s="25"/>
      <c r="BW908" s="25"/>
      <c r="BX908" s="25"/>
      <c r="BY908" s="25"/>
      <c r="BZ908" s="25"/>
      <c r="CA908" s="25"/>
      <c r="CB908" s="25"/>
      <c r="CC908" s="25"/>
      <c r="CD908" s="25"/>
      <c r="CE908" s="25"/>
      <c r="CF908" s="25"/>
      <c r="CG908" s="25"/>
      <c r="CH908" s="25"/>
      <c r="CI908" s="25"/>
      <c r="CJ908" s="25"/>
      <c r="CK908" s="25"/>
      <c r="CL908" s="25"/>
      <c r="CM908" s="25"/>
      <c r="CN908" s="25"/>
      <c r="CO908" s="25"/>
      <c r="CP908" s="25"/>
      <c r="CQ908" s="25"/>
      <c r="CR908" s="25"/>
      <c r="CS908" s="25"/>
      <c r="CT908" s="25"/>
      <c r="CU908" s="25"/>
      <c r="CV908" s="25"/>
      <c r="CW908" s="25"/>
      <c r="CX908" s="25"/>
      <c r="CY908" s="25"/>
      <c r="EW908" s="25"/>
      <c r="EX908" s="25"/>
      <c r="EY908" s="25"/>
      <c r="EZ908" s="25"/>
      <c r="FA908" s="25"/>
      <c r="FB908" s="25"/>
      <c r="FC908" s="25"/>
      <c r="FD908" s="25"/>
      <c r="FE908" s="25"/>
      <c r="FF908" s="25"/>
      <c r="FG908" s="25"/>
      <c r="FH908" s="25"/>
      <c r="FI908" s="25"/>
      <c r="FJ908" s="25"/>
      <c r="FK908" s="25"/>
      <c r="FL908" s="25"/>
      <c r="FM908" s="25"/>
      <c r="FN908" s="25"/>
      <c r="FO908" s="25"/>
      <c r="FP908" s="25"/>
      <c r="FQ908" s="25"/>
      <c r="FR908" s="25"/>
      <c r="FS908" s="25"/>
      <c r="FT908" s="25"/>
      <c r="FU908" s="25"/>
      <c r="FV908" s="25"/>
      <c r="FW908" s="25"/>
      <c r="FX908" s="25"/>
      <c r="FY908" s="25"/>
      <c r="FZ908" s="25"/>
      <c r="GA908" s="25"/>
      <c r="GB908" s="25"/>
      <c r="GC908" s="25"/>
      <c r="GD908" s="25"/>
      <c r="GE908" s="25"/>
      <c r="GF908" s="25"/>
      <c r="GG908" s="25"/>
      <c r="GH908" s="25"/>
      <c r="GI908" s="25"/>
      <c r="GJ908" s="25"/>
      <c r="GK908" s="25"/>
      <c r="GL908" s="25"/>
      <c r="GM908" s="25"/>
      <c r="GN908" s="25"/>
      <c r="GO908" s="25"/>
      <c r="GP908" s="25"/>
      <c r="GQ908" s="25"/>
      <c r="GR908" s="25"/>
      <c r="GS908" s="25"/>
    </row>
    <row r="909">
      <c r="BD909" s="25"/>
      <c r="BE909" s="25"/>
      <c r="BF909" s="25"/>
      <c r="BG909" s="25"/>
      <c r="BH909" s="25"/>
      <c r="BI909" s="25"/>
      <c r="BJ909" s="25"/>
      <c r="BK909" s="25"/>
      <c r="BL909" s="25"/>
      <c r="BM909" s="25"/>
      <c r="BN909" s="25"/>
      <c r="BO909" s="25"/>
      <c r="BP909" s="25"/>
      <c r="BQ909" s="25"/>
      <c r="BR909" s="25"/>
      <c r="BS909" s="25"/>
      <c r="BT909" s="25"/>
      <c r="BU909" s="25"/>
      <c r="BV909" s="25"/>
      <c r="BW909" s="25"/>
      <c r="BX909" s="25"/>
      <c r="BY909" s="25"/>
      <c r="BZ909" s="25"/>
      <c r="CA909" s="25"/>
      <c r="CB909" s="25"/>
      <c r="CC909" s="25"/>
      <c r="CD909" s="25"/>
      <c r="CE909" s="25"/>
      <c r="CF909" s="25"/>
      <c r="CG909" s="25"/>
      <c r="CH909" s="25"/>
      <c r="CI909" s="25"/>
      <c r="CJ909" s="25"/>
      <c r="CK909" s="25"/>
      <c r="CL909" s="25"/>
      <c r="CM909" s="25"/>
      <c r="CN909" s="25"/>
      <c r="CO909" s="25"/>
      <c r="CP909" s="25"/>
      <c r="CQ909" s="25"/>
      <c r="CR909" s="25"/>
      <c r="CS909" s="25"/>
      <c r="CT909" s="25"/>
      <c r="CU909" s="25"/>
      <c r="CV909" s="25"/>
      <c r="CW909" s="25"/>
      <c r="CX909" s="25"/>
      <c r="CY909" s="25"/>
      <c r="EW909" s="25"/>
      <c r="EX909" s="25"/>
      <c r="EY909" s="25"/>
      <c r="EZ909" s="25"/>
      <c r="FA909" s="25"/>
      <c r="FB909" s="25"/>
      <c r="FC909" s="25"/>
      <c r="FD909" s="25"/>
      <c r="FE909" s="25"/>
      <c r="FF909" s="25"/>
      <c r="FG909" s="25"/>
      <c r="FH909" s="25"/>
      <c r="FI909" s="25"/>
      <c r="FJ909" s="25"/>
      <c r="FK909" s="25"/>
      <c r="FL909" s="25"/>
      <c r="FM909" s="25"/>
      <c r="FN909" s="25"/>
      <c r="FO909" s="25"/>
      <c r="FP909" s="25"/>
      <c r="FQ909" s="25"/>
      <c r="FR909" s="25"/>
      <c r="FS909" s="25"/>
      <c r="FT909" s="25"/>
      <c r="FU909" s="25"/>
      <c r="FV909" s="25"/>
      <c r="FW909" s="25"/>
      <c r="FX909" s="25"/>
      <c r="FY909" s="25"/>
      <c r="FZ909" s="25"/>
      <c r="GA909" s="25"/>
      <c r="GB909" s="25"/>
      <c r="GC909" s="25"/>
      <c r="GD909" s="25"/>
      <c r="GE909" s="25"/>
      <c r="GF909" s="25"/>
      <c r="GG909" s="25"/>
      <c r="GH909" s="25"/>
      <c r="GI909" s="25"/>
      <c r="GJ909" s="25"/>
      <c r="GK909" s="25"/>
      <c r="GL909" s="25"/>
      <c r="GM909" s="25"/>
      <c r="GN909" s="25"/>
      <c r="GO909" s="25"/>
      <c r="GP909" s="25"/>
      <c r="GQ909" s="25"/>
      <c r="GR909" s="25"/>
      <c r="GS909" s="25"/>
    </row>
    <row r="910">
      <c r="BD910" s="25"/>
      <c r="BE910" s="25"/>
      <c r="BF910" s="25"/>
      <c r="BG910" s="25"/>
      <c r="BH910" s="25"/>
      <c r="BI910" s="25"/>
      <c r="BJ910" s="25"/>
      <c r="BK910" s="25"/>
      <c r="BL910" s="25"/>
      <c r="BM910" s="25"/>
      <c r="BN910" s="25"/>
      <c r="BO910" s="25"/>
      <c r="BP910" s="25"/>
      <c r="BQ910" s="25"/>
      <c r="BR910" s="25"/>
      <c r="BS910" s="25"/>
      <c r="BT910" s="25"/>
      <c r="BU910" s="25"/>
      <c r="BV910" s="25"/>
      <c r="BW910" s="25"/>
      <c r="BX910" s="25"/>
      <c r="BY910" s="25"/>
      <c r="BZ910" s="25"/>
      <c r="CA910" s="25"/>
      <c r="CB910" s="25"/>
      <c r="CC910" s="25"/>
      <c r="CD910" s="25"/>
      <c r="CE910" s="25"/>
      <c r="CF910" s="25"/>
      <c r="CG910" s="25"/>
      <c r="CH910" s="25"/>
      <c r="CI910" s="25"/>
      <c r="CJ910" s="25"/>
      <c r="CK910" s="25"/>
      <c r="CL910" s="25"/>
      <c r="CM910" s="25"/>
      <c r="CN910" s="25"/>
      <c r="CO910" s="25"/>
      <c r="CP910" s="25"/>
      <c r="CQ910" s="25"/>
      <c r="CR910" s="25"/>
      <c r="CS910" s="25"/>
      <c r="CT910" s="25"/>
      <c r="CU910" s="25"/>
      <c r="CV910" s="25"/>
      <c r="CW910" s="25"/>
      <c r="CX910" s="25"/>
      <c r="CY910" s="25"/>
      <c r="EW910" s="25"/>
      <c r="EX910" s="25"/>
      <c r="EY910" s="25"/>
      <c r="EZ910" s="25"/>
      <c r="FA910" s="25"/>
      <c r="FB910" s="25"/>
      <c r="FC910" s="25"/>
      <c r="FD910" s="25"/>
      <c r="FE910" s="25"/>
      <c r="FF910" s="25"/>
      <c r="FG910" s="25"/>
      <c r="FH910" s="25"/>
      <c r="FI910" s="25"/>
      <c r="FJ910" s="25"/>
      <c r="FK910" s="25"/>
      <c r="FL910" s="25"/>
      <c r="FM910" s="25"/>
      <c r="FN910" s="25"/>
      <c r="FO910" s="25"/>
      <c r="FP910" s="25"/>
      <c r="FQ910" s="25"/>
      <c r="FR910" s="25"/>
      <c r="FS910" s="25"/>
      <c r="FT910" s="25"/>
      <c r="FU910" s="25"/>
      <c r="FV910" s="25"/>
      <c r="FW910" s="25"/>
      <c r="FX910" s="25"/>
      <c r="FY910" s="25"/>
      <c r="FZ910" s="25"/>
      <c r="GA910" s="25"/>
      <c r="GB910" s="25"/>
      <c r="GC910" s="25"/>
      <c r="GD910" s="25"/>
      <c r="GE910" s="25"/>
      <c r="GF910" s="25"/>
      <c r="GG910" s="25"/>
      <c r="GH910" s="25"/>
      <c r="GI910" s="25"/>
      <c r="GJ910" s="25"/>
      <c r="GK910" s="25"/>
      <c r="GL910" s="25"/>
      <c r="GM910" s="25"/>
      <c r="GN910" s="25"/>
      <c r="GO910" s="25"/>
      <c r="GP910" s="25"/>
      <c r="GQ910" s="25"/>
      <c r="GR910" s="25"/>
      <c r="GS910" s="25"/>
    </row>
    <row r="911">
      <c r="BD911" s="25"/>
      <c r="BE911" s="25"/>
      <c r="BF911" s="25"/>
      <c r="BG911" s="25"/>
      <c r="BH911" s="25"/>
      <c r="BI911" s="25"/>
      <c r="BJ911" s="25"/>
      <c r="BK911" s="25"/>
      <c r="BL911" s="25"/>
      <c r="BM911" s="25"/>
      <c r="BN911" s="25"/>
      <c r="BO911" s="25"/>
      <c r="BP911" s="25"/>
      <c r="BQ911" s="25"/>
      <c r="BR911" s="25"/>
      <c r="BS911" s="25"/>
      <c r="BT911" s="25"/>
      <c r="BU911" s="25"/>
      <c r="BV911" s="25"/>
      <c r="BW911" s="25"/>
      <c r="BX911" s="25"/>
      <c r="BY911" s="25"/>
      <c r="BZ911" s="25"/>
      <c r="CA911" s="25"/>
      <c r="CB911" s="25"/>
      <c r="CC911" s="25"/>
      <c r="CD911" s="25"/>
      <c r="CE911" s="25"/>
      <c r="CF911" s="25"/>
      <c r="CG911" s="25"/>
      <c r="CH911" s="25"/>
      <c r="CI911" s="25"/>
      <c r="CJ911" s="25"/>
      <c r="CK911" s="25"/>
      <c r="CL911" s="25"/>
      <c r="CM911" s="25"/>
      <c r="CN911" s="25"/>
      <c r="CO911" s="25"/>
      <c r="CP911" s="25"/>
      <c r="CQ911" s="25"/>
      <c r="CR911" s="25"/>
      <c r="CS911" s="25"/>
      <c r="CT911" s="25"/>
      <c r="CU911" s="25"/>
      <c r="CV911" s="25"/>
      <c r="CW911" s="25"/>
      <c r="CX911" s="25"/>
      <c r="CY911" s="25"/>
      <c r="EW911" s="25"/>
      <c r="EX911" s="25"/>
      <c r="EY911" s="25"/>
      <c r="EZ911" s="25"/>
      <c r="FA911" s="25"/>
      <c r="FB911" s="25"/>
      <c r="FC911" s="25"/>
      <c r="FD911" s="25"/>
      <c r="FE911" s="25"/>
      <c r="FF911" s="25"/>
      <c r="FG911" s="25"/>
      <c r="FH911" s="25"/>
      <c r="FI911" s="25"/>
      <c r="FJ911" s="25"/>
      <c r="FK911" s="25"/>
      <c r="FL911" s="25"/>
      <c r="FM911" s="25"/>
      <c r="FN911" s="25"/>
      <c r="FO911" s="25"/>
      <c r="FP911" s="25"/>
      <c r="FQ911" s="25"/>
      <c r="FR911" s="25"/>
      <c r="FS911" s="25"/>
      <c r="FT911" s="25"/>
      <c r="FU911" s="25"/>
      <c r="FV911" s="25"/>
      <c r="FW911" s="25"/>
      <c r="FX911" s="25"/>
      <c r="FY911" s="25"/>
      <c r="FZ911" s="25"/>
      <c r="GA911" s="25"/>
      <c r="GB911" s="25"/>
      <c r="GC911" s="25"/>
      <c r="GD911" s="25"/>
      <c r="GE911" s="25"/>
      <c r="GF911" s="25"/>
      <c r="GG911" s="25"/>
      <c r="GH911" s="25"/>
      <c r="GI911" s="25"/>
      <c r="GJ911" s="25"/>
      <c r="GK911" s="25"/>
      <c r="GL911" s="25"/>
      <c r="GM911" s="25"/>
      <c r="GN911" s="25"/>
      <c r="GO911" s="25"/>
      <c r="GP911" s="25"/>
      <c r="GQ911" s="25"/>
      <c r="GR911" s="25"/>
      <c r="GS911" s="25"/>
    </row>
    <row r="912">
      <c r="BD912" s="25"/>
      <c r="BE912" s="25"/>
      <c r="BF912" s="25"/>
      <c r="BG912" s="25"/>
      <c r="BH912" s="25"/>
      <c r="BI912" s="25"/>
      <c r="BJ912" s="25"/>
      <c r="BK912" s="25"/>
      <c r="BL912" s="25"/>
      <c r="BM912" s="25"/>
      <c r="BN912" s="25"/>
      <c r="BO912" s="25"/>
      <c r="BP912" s="25"/>
      <c r="BQ912" s="25"/>
      <c r="BR912" s="25"/>
      <c r="BS912" s="25"/>
      <c r="BT912" s="25"/>
      <c r="BU912" s="25"/>
      <c r="BV912" s="25"/>
      <c r="BW912" s="25"/>
      <c r="BX912" s="25"/>
      <c r="BY912" s="25"/>
      <c r="BZ912" s="25"/>
      <c r="CA912" s="25"/>
      <c r="CB912" s="25"/>
      <c r="CC912" s="25"/>
      <c r="CD912" s="25"/>
      <c r="CE912" s="25"/>
      <c r="CF912" s="25"/>
      <c r="CG912" s="25"/>
      <c r="CH912" s="25"/>
      <c r="CI912" s="25"/>
      <c r="CJ912" s="25"/>
      <c r="CK912" s="25"/>
      <c r="CL912" s="25"/>
      <c r="CM912" s="25"/>
      <c r="CN912" s="25"/>
      <c r="CO912" s="25"/>
      <c r="CP912" s="25"/>
      <c r="CQ912" s="25"/>
      <c r="CR912" s="25"/>
      <c r="CS912" s="25"/>
      <c r="CT912" s="25"/>
      <c r="CU912" s="25"/>
      <c r="CV912" s="25"/>
      <c r="CW912" s="25"/>
      <c r="CX912" s="25"/>
      <c r="CY912" s="25"/>
      <c r="EW912" s="25"/>
      <c r="EX912" s="25"/>
      <c r="EY912" s="25"/>
      <c r="EZ912" s="25"/>
      <c r="FA912" s="25"/>
      <c r="FB912" s="25"/>
      <c r="FC912" s="25"/>
      <c r="FD912" s="25"/>
      <c r="FE912" s="25"/>
      <c r="FF912" s="25"/>
      <c r="FG912" s="25"/>
      <c r="FH912" s="25"/>
      <c r="FI912" s="25"/>
      <c r="FJ912" s="25"/>
      <c r="FK912" s="25"/>
      <c r="FL912" s="25"/>
      <c r="FM912" s="25"/>
      <c r="FN912" s="25"/>
      <c r="FO912" s="25"/>
      <c r="FP912" s="25"/>
      <c r="FQ912" s="25"/>
      <c r="FR912" s="25"/>
      <c r="FS912" s="25"/>
      <c r="FT912" s="25"/>
      <c r="FU912" s="25"/>
      <c r="FV912" s="25"/>
      <c r="FW912" s="25"/>
      <c r="FX912" s="25"/>
      <c r="FY912" s="25"/>
      <c r="FZ912" s="25"/>
      <c r="GA912" s="25"/>
      <c r="GB912" s="25"/>
      <c r="GC912" s="25"/>
      <c r="GD912" s="25"/>
      <c r="GE912" s="25"/>
      <c r="GF912" s="25"/>
      <c r="GG912" s="25"/>
      <c r="GH912" s="25"/>
      <c r="GI912" s="25"/>
      <c r="GJ912" s="25"/>
      <c r="GK912" s="25"/>
      <c r="GL912" s="25"/>
      <c r="GM912" s="25"/>
      <c r="GN912" s="25"/>
      <c r="GO912" s="25"/>
      <c r="GP912" s="25"/>
      <c r="GQ912" s="25"/>
      <c r="GR912" s="25"/>
      <c r="GS912" s="25"/>
    </row>
    <row r="913">
      <c r="BD913" s="25"/>
      <c r="BE913" s="25"/>
      <c r="BF913" s="25"/>
      <c r="BG913" s="25"/>
      <c r="BH913" s="25"/>
      <c r="BI913" s="25"/>
      <c r="BJ913" s="25"/>
      <c r="BK913" s="25"/>
      <c r="BL913" s="25"/>
      <c r="BM913" s="25"/>
      <c r="BN913" s="25"/>
      <c r="BO913" s="25"/>
      <c r="BP913" s="25"/>
      <c r="BQ913" s="25"/>
      <c r="BR913" s="25"/>
      <c r="BS913" s="25"/>
      <c r="BT913" s="25"/>
      <c r="BU913" s="25"/>
      <c r="BV913" s="25"/>
      <c r="BW913" s="25"/>
      <c r="BX913" s="25"/>
      <c r="BY913" s="25"/>
      <c r="BZ913" s="25"/>
      <c r="CA913" s="25"/>
      <c r="CB913" s="25"/>
      <c r="CC913" s="25"/>
      <c r="CD913" s="25"/>
      <c r="CE913" s="25"/>
      <c r="CF913" s="25"/>
      <c r="CG913" s="25"/>
      <c r="CH913" s="25"/>
      <c r="CI913" s="25"/>
      <c r="CJ913" s="25"/>
      <c r="CK913" s="25"/>
      <c r="CL913" s="25"/>
      <c r="CM913" s="25"/>
      <c r="CN913" s="25"/>
      <c r="CO913" s="25"/>
      <c r="CP913" s="25"/>
      <c r="CQ913" s="25"/>
      <c r="CR913" s="25"/>
      <c r="CS913" s="25"/>
      <c r="CT913" s="25"/>
      <c r="CU913" s="25"/>
      <c r="CV913" s="25"/>
      <c r="CW913" s="25"/>
      <c r="CX913" s="25"/>
      <c r="CY913" s="25"/>
      <c r="EW913" s="25"/>
      <c r="EX913" s="25"/>
      <c r="EY913" s="25"/>
      <c r="EZ913" s="25"/>
      <c r="FA913" s="25"/>
      <c r="FB913" s="25"/>
      <c r="FC913" s="25"/>
      <c r="FD913" s="25"/>
      <c r="FE913" s="25"/>
      <c r="FF913" s="25"/>
      <c r="FG913" s="25"/>
      <c r="FH913" s="25"/>
      <c r="FI913" s="25"/>
      <c r="FJ913" s="25"/>
      <c r="FK913" s="25"/>
      <c r="FL913" s="25"/>
      <c r="FM913" s="25"/>
      <c r="FN913" s="25"/>
      <c r="FO913" s="25"/>
      <c r="FP913" s="25"/>
      <c r="FQ913" s="25"/>
      <c r="FR913" s="25"/>
      <c r="FS913" s="25"/>
      <c r="FT913" s="25"/>
      <c r="FU913" s="25"/>
      <c r="FV913" s="25"/>
      <c r="FW913" s="25"/>
      <c r="FX913" s="25"/>
      <c r="FY913" s="25"/>
      <c r="FZ913" s="25"/>
      <c r="GA913" s="25"/>
      <c r="GB913" s="25"/>
      <c r="GC913" s="25"/>
      <c r="GD913" s="25"/>
      <c r="GE913" s="25"/>
      <c r="GF913" s="25"/>
      <c r="GG913" s="25"/>
      <c r="GH913" s="25"/>
      <c r="GI913" s="25"/>
      <c r="GJ913" s="25"/>
      <c r="GK913" s="25"/>
      <c r="GL913" s="25"/>
      <c r="GM913" s="25"/>
      <c r="GN913" s="25"/>
      <c r="GO913" s="25"/>
      <c r="GP913" s="25"/>
      <c r="GQ913" s="25"/>
      <c r="GR913" s="25"/>
      <c r="GS913" s="25"/>
    </row>
    <row r="914">
      <c r="BD914" s="25"/>
      <c r="BE914" s="25"/>
      <c r="BF914" s="25"/>
      <c r="BG914" s="25"/>
      <c r="BH914" s="25"/>
      <c r="BI914" s="25"/>
      <c r="BJ914" s="25"/>
      <c r="BK914" s="25"/>
      <c r="BL914" s="25"/>
      <c r="BM914" s="25"/>
      <c r="BN914" s="25"/>
      <c r="BO914" s="25"/>
      <c r="BP914" s="25"/>
      <c r="BQ914" s="25"/>
      <c r="BR914" s="25"/>
      <c r="BS914" s="25"/>
      <c r="BT914" s="25"/>
      <c r="BU914" s="25"/>
      <c r="BV914" s="25"/>
      <c r="BW914" s="25"/>
      <c r="BX914" s="25"/>
      <c r="BY914" s="25"/>
      <c r="BZ914" s="25"/>
      <c r="CA914" s="25"/>
      <c r="CB914" s="25"/>
      <c r="CC914" s="25"/>
      <c r="CD914" s="25"/>
      <c r="CE914" s="25"/>
      <c r="CF914" s="25"/>
      <c r="CG914" s="25"/>
      <c r="CH914" s="25"/>
      <c r="CI914" s="25"/>
      <c r="CJ914" s="25"/>
      <c r="CK914" s="25"/>
      <c r="CL914" s="25"/>
      <c r="CM914" s="25"/>
      <c r="CN914" s="25"/>
      <c r="CO914" s="25"/>
      <c r="CP914" s="25"/>
      <c r="CQ914" s="25"/>
      <c r="CR914" s="25"/>
      <c r="CS914" s="25"/>
      <c r="CT914" s="25"/>
      <c r="CU914" s="25"/>
      <c r="CV914" s="25"/>
      <c r="CW914" s="25"/>
      <c r="CX914" s="25"/>
      <c r="CY914" s="25"/>
      <c r="EW914" s="25"/>
      <c r="EX914" s="25"/>
      <c r="EY914" s="25"/>
      <c r="EZ914" s="25"/>
      <c r="FA914" s="25"/>
      <c r="FB914" s="25"/>
      <c r="FC914" s="25"/>
      <c r="FD914" s="25"/>
      <c r="FE914" s="25"/>
      <c r="FF914" s="25"/>
      <c r="FG914" s="25"/>
      <c r="FH914" s="25"/>
      <c r="FI914" s="25"/>
      <c r="FJ914" s="25"/>
      <c r="FK914" s="25"/>
      <c r="FL914" s="25"/>
      <c r="FM914" s="25"/>
      <c r="FN914" s="25"/>
      <c r="FO914" s="25"/>
      <c r="FP914" s="25"/>
      <c r="FQ914" s="25"/>
      <c r="FR914" s="25"/>
      <c r="FS914" s="25"/>
      <c r="FT914" s="25"/>
      <c r="FU914" s="25"/>
      <c r="FV914" s="25"/>
      <c r="FW914" s="25"/>
      <c r="FX914" s="25"/>
      <c r="FY914" s="25"/>
      <c r="FZ914" s="25"/>
      <c r="GA914" s="25"/>
      <c r="GB914" s="25"/>
      <c r="GC914" s="25"/>
      <c r="GD914" s="25"/>
      <c r="GE914" s="25"/>
      <c r="GF914" s="25"/>
      <c r="GG914" s="25"/>
      <c r="GH914" s="25"/>
      <c r="GI914" s="25"/>
      <c r="GJ914" s="25"/>
      <c r="GK914" s="25"/>
      <c r="GL914" s="25"/>
      <c r="GM914" s="25"/>
      <c r="GN914" s="25"/>
      <c r="GO914" s="25"/>
      <c r="GP914" s="25"/>
      <c r="GQ914" s="25"/>
      <c r="GR914" s="25"/>
      <c r="GS914" s="25"/>
    </row>
    <row r="915">
      <c r="BD915" s="25"/>
      <c r="BE915" s="25"/>
      <c r="BF915" s="25"/>
      <c r="BG915" s="25"/>
      <c r="BH915" s="25"/>
      <c r="BI915" s="25"/>
      <c r="BJ915" s="25"/>
      <c r="BK915" s="25"/>
      <c r="BL915" s="25"/>
      <c r="BM915" s="25"/>
      <c r="BN915" s="25"/>
      <c r="BO915" s="25"/>
      <c r="BP915" s="25"/>
      <c r="BQ915" s="25"/>
      <c r="BR915" s="25"/>
      <c r="BS915" s="25"/>
      <c r="BT915" s="25"/>
      <c r="BU915" s="25"/>
      <c r="BV915" s="25"/>
      <c r="BW915" s="25"/>
      <c r="BX915" s="25"/>
      <c r="BY915" s="25"/>
      <c r="BZ915" s="25"/>
      <c r="CA915" s="25"/>
      <c r="CB915" s="25"/>
      <c r="CC915" s="25"/>
      <c r="CD915" s="25"/>
      <c r="CE915" s="25"/>
      <c r="CF915" s="25"/>
      <c r="CG915" s="25"/>
      <c r="CH915" s="25"/>
      <c r="CI915" s="25"/>
      <c r="CJ915" s="25"/>
      <c r="CK915" s="25"/>
      <c r="CL915" s="25"/>
      <c r="CM915" s="25"/>
      <c r="CN915" s="25"/>
      <c r="CO915" s="25"/>
      <c r="CP915" s="25"/>
      <c r="CQ915" s="25"/>
      <c r="CR915" s="25"/>
      <c r="CS915" s="25"/>
      <c r="CT915" s="25"/>
      <c r="CU915" s="25"/>
      <c r="CV915" s="25"/>
      <c r="CW915" s="25"/>
      <c r="CX915" s="25"/>
      <c r="CY915" s="25"/>
      <c r="EW915" s="25"/>
      <c r="EX915" s="25"/>
      <c r="EY915" s="25"/>
      <c r="EZ915" s="25"/>
      <c r="FA915" s="25"/>
      <c r="FB915" s="25"/>
      <c r="FC915" s="25"/>
      <c r="FD915" s="25"/>
      <c r="FE915" s="25"/>
      <c r="FF915" s="25"/>
      <c r="FG915" s="25"/>
      <c r="FH915" s="25"/>
      <c r="FI915" s="25"/>
      <c r="FJ915" s="25"/>
      <c r="FK915" s="25"/>
      <c r="FL915" s="25"/>
      <c r="FM915" s="25"/>
      <c r="FN915" s="25"/>
      <c r="FO915" s="25"/>
      <c r="FP915" s="25"/>
      <c r="FQ915" s="25"/>
      <c r="FR915" s="25"/>
      <c r="FS915" s="25"/>
      <c r="FT915" s="25"/>
      <c r="FU915" s="25"/>
      <c r="FV915" s="25"/>
      <c r="FW915" s="25"/>
      <c r="FX915" s="25"/>
      <c r="FY915" s="25"/>
      <c r="FZ915" s="25"/>
      <c r="GA915" s="25"/>
      <c r="GB915" s="25"/>
      <c r="GC915" s="25"/>
      <c r="GD915" s="25"/>
      <c r="GE915" s="25"/>
      <c r="GF915" s="25"/>
      <c r="GG915" s="25"/>
      <c r="GH915" s="25"/>
      <c r="GI915" s="25"/>
      <c r="GJ915" s="25"/>
      <c r="GK915" s="25"/>
      <c r="GL915" s="25"/>
      <c r="GM915" s="25"/>
      <c r="GN915" s="25"/>
      <c r="GO915" s="25"/>
      <c r="GP915" s="25"/>
      <c r="GQ915" s="25"/>
      <c r="GR915" s="25"/>
      <c r="GS915" s="25"/>
    </row>
    <row r="916">
      <c r="BD916" s="25"/>
      <c r="BE916" s="25"/>
      <c r="BF916" s="25"/>
      <c r="BG916" s="25"/>
      <c r="BH916" s="25"/>
      <c r="BI916" s="25"/>
      <c r="BJ916" s="25"/>
      <c r="BK916" s="25"/>
      <c r="BL916" s="25"/>
      <c r="BM916" s="25"/>
      <c r="BN916" s="25"/>
      <c r="BO916" s="25"/>
      <c r="BP916" s="25"/>
      <c r="BQ916" s="25"/>
      <c r="BR916" s="25"/>
      <c r="BS916" s="25"/>
      <c r="BT916" s="25"/>
      <c r="BU916" s="25"/>
      <c r="BV916" s="25"/>
      <c r="BW916" s="25"/>
      <c r="BX916" s="25"/>
      <c r="BY916" s="25"/>
      <c r="BZ916" s="25"/>
      <c r="CA916" s="25"/>
      <c r="CB916" s="25"/>
      <c r="CC916" s="25"/>
      <c r="CD916" s="25"/>
      <c r="CE916" s="25"/>
      <c r="CF916" s="25"/>
      <c r="CG916" s="25"/>
      <c r="CH916" s="25"/>
      <c r="CI916" s="25"/>
      <c r="CJ916" s="25"/>
      <c r="CK916" s="25"/>
      <c r="CL916" s="25"/>
      <c r="CM916" s="25"/>
      <c r="CN916" s="25"/>
      <c r="CO916" s="25"/>
      <c r="CP916" s="25"/>
      <c r="CQ916" s="25"/>
      <c r="CR916" s="25"/>
      <c r="CS916" s="25"/>
      <c r="CT916" s="25"/>
      <c r="CU916" s="25"/>
      <c r="CV916" s="25"/>
      <c r="CW916" s="25"/>
      <c r="CX916" s="25"/>
      <c r="CY916" s="25"/>
      <c r="EW916" s="25"/>
      <c r="EX916" s="25"/>
      <c r="EY916" s="25"/>
      <c r="EZ916" s="25"/>
      <c r="FA916" s="25"/>
      <c r="FB916" s="25"/>
      <c r="FC916" s="25"/>
      <c r="FD916" s="25"/>
      <c r="FE916" s="25"/>
      <c r="FF916" s="25"/>
      <c r="FG916" s="25"/>
      <c r="FH916" s="25"/>
      <c r="FI916" s="25"/>
      <c r="FJ916" s="25"/>
      <c r="FK916" s="25"/>
      <c r="FL916" s="25"/>
      <c r="FM916" s="25"/>
      <c r="FN916" s="25"/>
      <c r="FO916" s="25"/>
      <c r="FP916" s="25"/>
      <c r="FQ916" s="25"/>
      <c r="FR916" s="25"/>
      <c r="FS916" s="25"/>
      <c r="FT916" s="25"/>
      <c r="FU916" s="25"/>
      <c r="FV916" s="25"/>
      <c r="FW916" s="25"/>
      <c r="FX916" s="25"/>
      <c r="FY916" s="25"/>
      <c r="FZ916" s="25"/>
      <c r="GA916" s="25"/>
      <c r="GB916" s="25"/>
      <c r="GC916" s="25"/>
      <c r="GD916" s="25"/>
      <c r="GE916" s="25"/>
      <c r="GF916" s="25"/>
      <c r="GG916" s="25"/>
      <c r="GH916" s="25"/>
      <c r="GI916" s="25"/>
      <c r="GJ916" s="25"/>
      <c r="GK916" s="25"/>
      <c r="GL916" s="25"/>
      <c r="GM916" s="25"/>
      <c r="GN916" s="25"/>
      <c r="GO916" s="25"/>
      <c r="GP916" s="25"/>
      <c r="GQ916" s="25"/>
      <c r="GR916" s="25"/>
      <c r="GS916" s="25"/>
    </row>
    <row r="917">
      <c r="BD917" s="25"/>
      <c r="BE917" s="25"/>
      <c r="BF917" s="25"/>
      <c r="BG917" s="25"/>
      <c r="BH917" s="25"/>
      <c r="BI917" s="25"/>
      <c r="BJ917" s="25"/>
      <c r="BK917" s="25"/>
      <c r="BL917" s="25"/>
      <c r="BM917" s="25"/>
      <c r="BN917" s="25"/>
      <c r="BO917" s="25"/>
      <c r="BP917" s="25"/>
      <c r="BQ917" s="25"/>
      <c r="BR917" s="25"/>
      <c r="BS917" s="25"/>
      <c r="BT917" s="25"/>
      <c r="BU917" s="25"/>
      <c r="BV917" s="25"/>
      <c r="BW917" s="25"/>
      <c r="BX917" s="25"/>
      <c r="BY917" s="25"/>
      <c r="BZ917" s="25"/>
      <c r="CA917" s="25"/>
      <c r="CB917" s="25"/>
      <c r="CC917" s="25"/>
      <c r="CD917" s="25"/>
      <c r="CE917" s="25"/>
      <c r="CF917" s="25"/>
      <c r="CG917" s="25"/>
      <c r="CH917" s="25"/>
      <c r="CI917" s="25"/>
      <c r="CJ917" s="25"/>
      <c r="CK917" s="25"/>
      <c r="CL917" s="25"/>
      <c r="CM917" s="25"/>
      <c r="CN917" s="25"/>
      <c r="CO917" s="25"/>
      <c r="CP917" s="25"/>
      <c r="CQ917" s="25"/>
      <c r="CR917" s="25"/>
      <c r="CS917" s="25"/>
      <c r="CT917" s="25"/>
      <c r="CU917" s="25"/>
      <c r="CV917" s="25"/>
      <c r="CW917" s="25"/>
      <c r="CX917" s="25"/>
      <c r="CY917" s="25"/>
      <c r="EW917" s="25"/>
      <c r="EX917" s="25"/>
      <c r="EY917" s="25"/>
      <c r="EZ917" s="25"/>
      <c r="FA917" s="25"/>
      <c r="FB917" s="25"/>
      <c r="FC917" s="25"/>
      <c r="FD917" s="25"/>
      <c r="FE917" s="25"/>
      <c r="FF917" s="25"/>
      <c r="FG917" s="25"/>
      <c r="FH917" s="25"/>
      <c r="FI917" s="25"/>
      <c r="FJ917" s="25"/>
      <c r="FK917" s="25"/>
      <c r="FL917" s="25"/>
      <c r="FM917" s="25"/>
      <c r="FN917" s="25"/>
      <c r="FO917" s="25"/>
      <c r="FP917" s="25"/>
      <c r="FQ917" s="25"/>
      <c r="FR917" s="25"/>
      <c r="FS917" s="25"/>
      <c r="FT917" s="25"/>
      <c r="FU917" s="25"/>
      <c r="FV917" s="25"/>
      <c r="FW917" s="25"/>
      <c r="FX917" s="25"/>
      <c r="FY917" s="25"/>
      <c r="FZ917" s="25"/>
      <c r="GA917" s="25"/>
      <c r="GB917" s="25"/>
      <c r="GC917" s="25"/>
      <c r="GD917" s="25"/>
      <c r="GE917" s="25"/>
      <c r="GF917" s="25"/>
      <c r="GG917" s="25"/>
      <c r="GH917" s="25"/>
      <c r="GI917" s="25"/>
      <c r="GJ917" s="25"/>
      <c r="GK917" s="25"/>
      <c r="GL917" s="25"/>
      <c r="GM917" s="25"/>
      <c r="GN917" s="25"/>
      <c r="GO917" s="25"/>
      <c r="GP917" s="25"/>
      <c r="GQ917" s="25"/>
      <c r="GR917" s="25"/>
      <c r="GS917" s="25"/>
    </row>
    <row r="918">
      <c r="BD918" s="25"/>
      <c r="BE918" s="25"/>
      <c r="BF918" s="25"/>
      <c r="BG918" s="25"/>
      <c r="BH918" s="25"/>
      <c r="BI918" s="25"/>
      <c r="BJ918" s="25"/>
      <c r="BK918" s="25"/>
      <c r="BL918" s="25"/>
      <c r="BM918" s="25"/>
      <c r="BN918" s="25"/>
      <c r="BO918" s="25"/>
      <c r="BP918" s="25"/>
      <c r="BQ918" s="25"/>
      <c r="BR918" s="25"/>
      <c r="BS918" s="25"/>
      <c r="BT918" s="25"/>
      <c r="BU918" s="25"/>
      <c r="BV918" s="25"/>
      <c r="BW918" s="25"/>
      <c r="BX918" s="25"/>
      <c r="BY918" s="25"/>
      <c r="BZ918" s="25"/>
      <c r="CA918" s="25"/>
      <c r="CB918" s="25"/>
      <c r="CC918" s="25"/>
      <c r="CD918" s="25"/>
      <c r="CE918" s="25"/>
      <c r="CF918" s="25"/>
      <c r="CG918" s="25"/>
      <c r="CH918" s="25"/>
      <c r="CI918" s="25"/>
      <c r="CJ918" s="25"/>
      <c r="CK918" s="25"/>
      <c r="CL918" s="25"/>
      <c r="CM918" s="25"/>
      <c r="CN918" s="25"/>
      <c r="CO918" s="25"/>
      <c r="CP918" s="25"/>
      <c r="CQ918" s="25"/>
      <c r="CR918" s="25"/>
      <c r="CS918" s="25"/>
      <c r="CT918" s="25"/>
      <c r="CU918" s="25"/>
      <c r="CV918" s="25"/>
      <c r="CW918" s="25"/>
      <c r="CX918" s="25"/>
      <c r="CY918" s="25"/>
      <c r="EW918" s="25"/>
      <c r="EX918" s="25"/>
      <c r="EY918" s="25"/>
      <c r="EZ918" s="25"/>
      <c r="FA918" s="25"/>
      <c r="FB918" s="25"/>
      <c r="FC918" s="25"/>
      <c r="FD918" s="25"/>
      <c r="FE918" s="25"/>
      <c r="FF918" s="25"/>
      <c r="FG918" s="25"/>
      <c r="FH918" s="25"/>
      <c r="FI918" s="25"/>
      <c r="FJ918" s="25"/>
      <c r="FK918" s="25"/>
      <c r="FL918" s="25"/>
      <c r="FM918" s="25"/>
      <c r="FN918" s="25"/>
      <c r="FO918" s="25"/>
      <c r="FP918" s="25"/>
      <c r="FQ918" s="25"/>
      <c r="FR918" s="25"/>
      <c r="FS918" s="25"/>
      <c r="FT918" s="25"/>
      <c r="FU918" s="25"/>
      <c r="FV918" s="25"/>
      <c r="FW918" s="25"/>
      <c r="FX918" s="25"/>
      <c r="FY918" s="25"/>
      <c r="FZ918" s="25"/>
      <c r="GA918" s="25"/>
      <c r="GB918" s="25"/>
      <c r="GC918" s="25"/>
      <c r="GD918" s="25"/>
      <c r="GE918" s="25"/>
      <c r="GF918" s="25"/>
      <c r="GG918" s="25"/>
      <c r="GH918" s="25"/>
      <c r="GI918" s="25"/>
      <c r="GJ918" s="25"/>
      <c r="GK918" s="25"/>
      <c r="GL918" s="25"/>
      <c r="GM918" s="25"/>
      <c r="GN918" s="25"/>
      <c r="GO918" s="25"/>
      <c r="GP918" s="25"/>
      <c r="GQ918" s="25"/>
      <c r="GR918" s="25"/>
      <c r="GS918" s="25"/>
    </row>
    <row r="919">
      <c r="BD919" s="25"/>
      <c r="BE919" s="25"/>
      <c r="BF919" s="25"/>
      <c r="BG919" s="25"/>
      <c r="BH919" s="25"/>
      <c r="BI919" s="25"/>
      <c r="BJ919" s="25"/>
      <c r="BK919" s="25"/>
      <c r="BL919" s="25"/>
      <c r="BM919" s="25"/>
      <c r="BN919" s="25"/>
      <c r="BO919" s="25"/>
      <c r="BP919" s="25"/>
      <c r="BQ919" s="25"/>
      <c r="BR919" s="25"/>
      <c r="BS919" s="25"/>
      <c r="BT919" s="25"/>
      <c r="BU919" s="25"/>
      <c r="BV919" s="25"/>
      <c r="BW919" s="25"/>
      <c r="BX919" s="25"/>
      <c r="BY919" s="25"/>
      <c r="BZ919" s="25"/>
      <c r="CA919" s="25"/>
      <c r="CB919" s="25"/>
      <c r="CC919" s="25"/>
      <c r="CD919" s="25"/>
      <c r="CE919" s="25"/>
      <c r="CF919" s="25"/>
      <c r="CG919" s="25"/>
      <c r="CH919" s="25"/>
      <c r="CI919" s="25"/>
      <c r="CJ919" s="25"/>
      <c r="CK919" s="25"/>
      <c r="CL919" s="25"/>
      <c r="CM919" s="25"/>
      <c r="CN919" s="25"/>
      <c r="CO919" s="25"/>
      <c r="CP919" s="25"/>
      <c r="CQ919" s="25"/>
      <c r="CR919" s="25"/>
      <c r="CS919" s="25"/>
      <c r="CT919" s="25"/>
      <c r="CU919" s="25"/>
      <c r="CV919" s="25"/>
      <c r="CW919" s="25"/>
      <c r="CX919" s="25"/>
      <c r="CY919" s="25"/>
      <c r="EW919" s="25"/>
      <c r="EX919" s="25"/>
      <c r="EY919" s="25"/>
      <c r="EZ919" s="25"/>
      <c r="FA919" s="25"/>
      <c r="FB919" s="25"/>
      <c r="FC919" s="25"/>
      <c r="FD919" s="25"/>
      <c r="FE919" s="25"/>
      <c r="FF919" s="25"/>
      <c r="FG919" s="25"/>
      <c r="FH919" s="25"/>
      <c r="FI919" s="25"/>
      <c r="FJ919" s="25"/>
      <c r="FK919" s="25"/>
      <c r="FL919" s="25"/>
      <c r="FM919" s="25"/>
      <c r="FN919" s="25"/>
      <c r="FO919" s="25"/>
      <c r="FP919" s="25"/>
      <c r="FQ919" s="25"/>
      <c r="FR919" s="25"/>
      <c r="FS919" s="25"/>
      <c r="FT919" s="25"/>
      <c r="FU919" s="25"/>
      <c r="FV919" s="25"/>
      <c r="FW919" s="25"/>
      <c r="FX919" s="25"/>
      <c r="FY919" s="25"/>
      <c r="FZ919" s="25"/>
      <c r="GA919" s="25"/>
      <c r="GB919" s="25"/>
      <c r="GC919" s="25"/>
      <c r="GD919" s="25"/>
      <c r="GE919" s="25"/>
      <c r="GF919" s="25"/>
      <c r="GG919" s="25"/>
      <c r="GH919" s="25"/>
      <c r="GI919" s="25"/>
      <c r="GJ919" s="25"/>
      <c r="GK919" s="25"/>
      <c r="GL919" s="25"/>
      <c r="GM919" s="25"/>
      <c r="GN919" s="25"/>
      <c r="GO919" s="25"/>
      <c r="GP919" s="25"/>
      <c r="GQ919" s="25"/>
      <c r="GR919" s="25"/>
      <c r="GS919" s="25"/>
    </row>
    <row r="920">
      <c r="BD920" s="25"/>
      <c r="BE920" s="25"/>
      <c r="BF920" s="25"/>
      <c r="BG920" s="25"/>
      <c r="BH920" s="25"/>
      <c r="BI920" s="25"/>
      <c r="BJ920" s="25"/>
      <c r="BK920" s="25"/>
      <c r="BL920" s="25"/>
      <c r="BM920" s="25"/>
      <c r="BN920" s="25"/>
      <c r="BO920" s="25"/>
      <c r="BP920" s="25"/>
      <c r="BQ920" s="25"/>
      <c r="BR920" s="25"/>
      <c r="BS920" s="25"/>
      <c r="BT920" s="25"/>
      <c r="BU920" s="25"/>
      <c r="BV920" s="25"/>
      <c r="BW920" s="25"/>
      <c r="BX920" s="25"/>
      <c r="BY920" s="25"/>
      <c r="BZ920" s="25"/>
      <c r="CA920" s="25"/>
      <c r="CB920" s="25"/>
      <c r="CC920" s="25"/>
      <c r="CD920" s="25"/>
      <c r="CE920" s="25"/>
      <c r="CF920" s="25"/>
      <c r="CG920" s="25"/>
      <c r="CH920" s="25"/>
      <c r="CI920" s="25"/>
      <c r="CJ920" s="25"/>
      <c r="CK920" s="25"/>
      <c r="CL920" s="25"/>
      <c r="CM920" s="25"/>
      <c r="CN920" s="25"/>
      <c r="CO920" s="25"/>
      <c r="CP920" s="25"/>
      <c r="CQ920" s="25"/>
      <c r="CR920" s="25"/>
      <c r="CS920" s="25"/>
      <c r="CT920" s="25"/>
      <c r="CU920" s="25"/>
      <c r="CV920" s="25"/>
      <c r="CW920" s="25"/>
      <c r="CX920" s="25"/>
      <c r="CY920" s="25"/>
      <c r="EW920" s="25"/>
      <c r="EX920" s="25"/>
      <c r="EY920" s="25"/>
      <c r="EZ920" s="25"/>
      <c r="FA920" s="25"/>
      <c r="FB920" s="25"/>
      <c r="FC920" s="25"/>
      <c r="FD920" s="25"/>
      <c r="FE920" s="25"/>
      <c r="FF920" s="25"/>
      <c r="FG920" s="25"/>
      <c r="FH920" s="25"/>
      <c r="FI920" s="25"/>
      <c r="FJ920" s="25"/>
      <c r="FK920" s="25"/>
      <c r="FL920" s="25"/>
      <c r="FM920" s="25"/>
      <c r="FN920" s="25"/>
      <c r="FO920" s="25"/>
      <c r="FP920" s="25"/>
      <c r="FQ920" s="25"/>
      <c r="FR920" s="25"/>
      <c r="FS920" s="25"/>
      <c r="FT920" s="25"/>
      <c r="FU920" s="25"/>
      <c r="FV920" s="25"/>
      <c r="FW920" s="25"/>
      <c r="FX920" s="25"/>
      <c r="FY920" s="25"/>
      <c r="FZ920" s="25"/>
      <c r="GA920" s="25"/>
      <c r="GB920" s="25"/>
      <c r="GC920" s="25"/>
      <c r="GD920" s="25"/>
      <c r="GE920" s="25"/>
      <c r="GF920" s="25"/>
      <c r="GG920" s="25"/>
      <c r="GH920" s="25"/>
      <c r="GI920" s="25"/>
      <c r="GJ920" s="25"/>
      <c r="GK920" s="25"/>
      <c r="GL920" s="25"/>
      <c r="GM920" s="25"/>
      <c r="GN920" s="25"/>
      <c r="GO920" s="25"/>
      <c r="GP920" s="25"/>
      <c r="GQ920" s="25"/>
      <c r="GR920" s="25"/>
      <c r="GS920" s="25"/>
    </row>
    <row r="921">
      <c r="BD921" s="25"/>
      <c r="BE921" s="25"/>
      <c r="BF921" s="25"/>
      <c r="BG921" s="25"/>
      <c r="BH921" s="25"/>
      <c r="BI921" s="25"/>
      <c r="BJ921" s="25"/>
      <c r="BK921" s="25"/>
      <c r="BL921" s="25"/>
      <c r="BM921" s="25"/>
      <c r="BN921" s="25"/>
      <c r="BO921" s="25"/>
      <c r="BP921" s="25"/>
      <c r="BQ921" s="25"/>
      <c r="BR921" s="25"/>
      <c r="BS921" s="25"/>
      <c r="BT921" s="25"/>
      <c r="BU921" s="25"/>
      <c r="BV921" s="25"/>
      <c r="BW921" s="25"/>
      <c r="BX921" s="25"/>
      <c r="BY921" s="25"/>
      <c r="BZ921" s="25"/>
      <c r="CA921" s="25"/>
      <c r="CB921" s="25"/>
      <c r="CC921" s="25"/>
      <c r="CD921" s="25"/>
      <c r="CE921" s="25"/>
      <c r="CF921" s="25"/>
      <c r="CG921" s="25"/>
      <c r="CH921" s="25"/>
      <c r="CI921" s="25"/>
      <c r="CJ921" s="25"/>
      <c r="CK921" s="25"/>
      <c r="CL921" s="25"/>
      <c r="CM921" s="25"/>
      <c r="CN921" s="25"/>
      <c r="CO921" s="25"/>
      <c r="CP921" s="25"/>
      <c r="CQ921" s="25"/>
      <c r="CR921" s="25"/>
      <c r="CS921" s="25"/>
      <c r="CT921" s="25"/>
      <c r="CU921" s="25"/>
      <c r="CV921" s="25"/>
      <c r="CW921" s="25"/>
      <c r="CX921" s="25"/>
      <c r="CY921" s="25"/>
      <c r="EW921" s="25"/>
      <c r="EX921" s="25"/>
      <c r="EY921" s="25"/>
      <c r="EZ921" s="25"/>
      <c r="FA921" s="25"/>
      <c r="FB921" s="25"/>
      <c r="FC921" s="25"/>
      <c r="FD921" s="25"/>
      <c r="FE921" s="25"/>
      <c r="FF921" s="25"/>
      <c r="FG921" s="25"/>
      <c r="FH921" s="25"/>
      <c r="FI921" s="25"/>
      <c r="FJ921" s="25"/>
      <c r="FK921" s="25"/>
      <c r="FL921" s="25"/>
      <c r="FM921" s="25"/>
      <c r="FN921" s="25"/>
      <c r="FO921" s="25"/>
      <c r="FP921" s="25"/>
      <c r="FQ921" s="25"/>
      <c r="FR921" s="25"/>
      <c r="FS921" s="25"/>
      <c r="FT921" s="25"/>
      <c r="FU921" s="25"/>
      <c r="FV921" s="25"/>
      <c r="FW921" s="25"/>
      <c r="FX921" s="25"/>
      <c r="FY921" s="25"/>
      <c r="FZ921" s="25"/>
      <c r="GA921" s="25"/>
      <c r="GB921" s="25"/>
      <c r="GC921" s="25"/>
      <c r="GD921" s="25"/>
      <c r="GE921" s="25"/>
      <c r="GF921" s="25"/>
      <c r="GG921" s="25"/>
      <c r="GH921" s="25"/>
      <c r="GI921" s="25"/>
      <c r="GJ921" s="25"/>
      <c r="GK921" s="25"/>
      <c r="GL921" s="25"/>
      <c r="GM921" s="25"/>
      <c r="GN921" s="25"/>
      <c r="GO921" s="25"/>
      <c r="GP921" s="25"/>
      <c r="GQ921" s="25"/>
      <c r="GR921" s="25"/>
      <c r="GS921" s="25"/>
    </row>
    <row r="922">
      <c r="BD922" s="25"/>
      <c r="BE922" s="25"/>
      <c r="BF922" s="25"/>
      <c r="BG922" s="25"/>
      <c r="BH922" s="25"/>
      <c r="BI922" s="25"/>
      <c r="BJ922" s="25"/>
      <c r="BK922" s="25"/>
      <c r="BL922" s="25"/>
      <c r="BM922" s="25"/>
      <c r="BN922" s="25"/>
      <c r="BO922" s="25"/>
      <c r="BP922" s="25"/>
      <c r="BQ922" s="25"/>
      <c r="BR922" s="25"/>
      <c r="BS922" s="25"/>
      <c r="BT922" s="25"/>
      <c r="BU922" s="25"/>
      <c r="BV922" s="25"/>
      <c r="BW922" s="25"/>
      <c r="BX922" s="25"/>
      <c r="BY922" s="25"/>
      <c r="BZ922" s="25"/>
      <c r="CA922" s="25"/>
      <c r="CB922" s="25"/>
      <c r="CC922" s="25"/>
      <c r="CD922" s="25"/>
      <c r="CE922" s="25"/>
      <c r="CF922" s="25"/>
      <c r="CG922" s="25"/>
      <c r="CH922" s="25"/>
      <c r="CI922" s="25"/>
      <c r="CJ922" s="25"/>
      <c r="CK922" s="25"/>
      <c r="CL922" s="25"/>
      <c r="CM922" s="25"/>
      <c r="CN922" s="25"/>
      <c r="CO922" s="25"/>
      <c r="CP922" s="25"/>
      <c r="CQ922" s="25"/>
      <c r="CR922" s="25"/>
      <c r="CS922" s="25"/>
      <c r="CT922" s="25"/>
      <c r="CU922" s="25"/>
      <c r="CV922" s="25"/>
      <c r="CW922" s="25"/>
      <c r="CX922" s="25"/>
      <c r="CY922" s="25"/>
      <c r="EW922" s="25"/>
      <c r="EX922" s="25"/>
      <c r="EY922" s="25"/>
      <c r="EZ922" s="25"/>
      <c r="FA922" s="25"/>
      <c r="FB922" s="25"/>
      <c r="FC922" s="25"/>
      <c r="FD922" s="25"/>
      <c r="FE922" s="25"/>
      <c r="FF922" s="25"/>
      <c r="FG922" s="25"/>
      <c r="FH922" s="25"/>
      <c r="FI922" s="25"/>
      <c r="FJ922" s="25"/>
      <c r="FK922" s="25"/>
      <c r="FL922" s="25"/>
      <c r="FM922" s="25"/>
      <c r="FN922" s="25"/>
      <c r="FO922" s="25"/>
      <c r="FP922" s="25"/>
      <c r="FQ922" s="25"/>
      <c r="FR922" s="25"/>
      <c r="FS922" s="25"/>
      <c r="FT922" s="25"/>
      <c r="FU922" s="25"/>
      <c r="FV922" s="25"/>
      <c r="FW922" s="25"/>
      <c r="FX922" s="25"/>
      <c r="FY922" s="25"/>
      <c r="FZ922" s="25"/>
      <c r="GA922" s="25"/>
      <c r="GB922" s="25"/>
      <c r="GC922" s="25"/>
      <c r="GD922" s="25"/>
      <c r="GE922" s="25"/>
      <c r="GF922" s="25"/>
      <c r="GG922" s="25"/>
      <c r="GH922" s="25"/>
      <c r="GI922" s="25"/>
      <c r="GJ922" s="25"/>
      <c r="GK922" s="25"/>
      <c r="GL922" s="25"/>
      <c r="GM922" s="25"/>
      <c r="GN922" s="25"/>
      <c r="GO922" s="25"/>
      <c r="GP922" s="25"/>
      <c r="GQ922" s="25"/>
      <c r="GR922" s="25"/>
      <c r="GS922" s="25"/>
    </row>
    <row r="923">
      <c r="BD923" s="25"/>
      <c r="BE923" s="25"/>
      <c r="BF923" s="25"/>
      <c r="BG923" s="25"/>
      <c r="BH923" s="25"/>
      <c r="BI923" s="25"/>
      <c r="BJ923" s="25"/>
      <c r="BK923" s="25"/>
      <c r="BL923" s="25"/>
      <c r="BM923" s="25"/>
      <c r="BN923" s="25"/>
      <c r="BO923" s="25"/>
      <c r="BP923" s="25"/>
      <c r="BQ923" s="25"/>
      <c r="BR923" s="25"/>
      <c r="BS923" s="25"/>
      <c r="BT923" s="25"/>
      <c r="BU923" s="25"/>
      <c r="BV923" s="25"/>
      <c r="BW923" s="25"/>
      <c r="BX923" s="25"/>
      <c r="BY923" s="25"/>
      <c r="BZ923" s="25"/>
      <c r="CA923" s="25"/>
      <c r="CB923" s="25"/>
      <c r="CC923" s="25"/>
      <c r="CD923" s="25"/>
      <c r="CE923" s="25"/>
      <c r="CF923" s="25"/>
      <c r="CG923" s="25"/>
      <c r="CH923" s="25"/>
      <c r="CI923" s="25"/>
      <c r="CJ923" s="25"/>
      <c r="CK923" s="25"/>
      <c r="CL923" s="25"/>
      <c r="CM923" s="25"/>
      <c r="CN923" s="25"/>
      <c r="CO923" s="25"/>
      <c r="CP923" s="25"/>
      <c r="CQ923" s="25"/>
      <c r="CR923" s="25"/>
      <c r="CS923" s="25"/>
      <c r="CT923" s="25"/>
      <c r="CU923" s="25"/>
      <c r="CV923" s="25"/>
      <c r="CW923" s="25"/>
      <c r="CX923" s="25"/>
      <c r="CY923" s="25"/>
      <c r="EW923" s="25"/>
      <c r="EX923" s="25"/>
      <c r="EY923" s="25"/>
      <c r="EZ923" s="25"/>
      <c r="FA923" s="25"/>
      <c r="FB923" s="25"/>
      <c r="FC923" s="25"/>
      <c r="FD923" s="25"/>
      <c r="FE923" s="25"/>
      <c r="FF923" s="25"/>
      <c r="FG923" s="25"/>
      <c r="FH923" s="25"/>
      <c r="FI923" s="25"/>
      <c r="FJ923" s="25"/>
      <c r="FK923" s="25"/>
      <c r="FL923" s="25"/>
      <c r="FM923" s="25"/>
      <c r="FN923" s="25"/>
      <c r="FO923" s="25"/>
      <c r="FP923" s="25"/>
      <c r="FQ923" s="25"/>
      <c r="FR923" s="25"/>
      <c r="FS923" s="25"/>
      <c r="FT923" s="25"/>
      <c r="FU923" s="25"/>
      <c r="FV923" s="25"/>
      <c r="FW923" s="25"/>
      <c r="FX923" s="25"/>
      <c r="FY923" s="25"/>
      <c r="FZ923" s="25"/>
      <c r="GA923" s="25"/>
      <c r="GB923" s="25"/>
      <c r="GC923" s="25"/>
      <c r="GD923" s="25"/>
      <c r="GE923" s="25"/>
      <c r="GF923" s="25"/>
      <c r="GG923" s="25"/>
      <c r="GH923" s="25"/>
      <c r="GI923" s="25"/>
      <c r="GJ923" s="25"/>
      <c r="GK923" s="25"/>
      <c r="GL923" s="25"/>
      <c r="GM923" s="25"/>
      <c r="GN923" s="25"/>
      <c r="GO923" s="25"/>
      <c r="GP923" s="25"/>
      <c r="GQ923" s="25"/>
      <c r="GR923" s="25"/>
      <c r="GS923" s="25"/>
    </row>
    <row r="924">
      <c r="BD924" s="25"/>
      <c r="BE924" s="25"/>
      <c r="BF924" s="25"/>
      <c r="BG924" s="25"/>
      <c r="BH924" s="25"/>
      <c r="BI924" s="25"/>
      <c r="BJ924" s="25"/>
      <c r="BK924" s="25"/>
      <c r="BL924" s="25"/>
      <c r="BM924" s="25"/>
      <c r="BN924" s="25"/>
      <c r="BO924" s="25"/>
      <c r="BP924" s="25"/>
      <c r="BQ924" s="25"/>
      <c r="BR924" s="25"/>
      <c r="BS924" s="25"/>
      <c r="BT924" s="25"/>
      <c r="BU924" s="25"/>
      <c r="BV924" s="25"/>
      <c r="BW924" s="25"/>
      <c r="BX924" s="25"/>
      <c r="BY924" s="25"/>
      <c r="BZ924" s="25"/>
      <c r="CA924" s="25"/>
      <c r="CB924" s="25"/>
      <c r="CC924" s="25"/>
      <c r="CD924" s="25"/>
      <c r="CE924" s="25"/>
      <c r="CF924" s="25"/>
      <c r="CG924" s="25"/>
      <c r="CH924" s="25"/>
      <c r="CI924" s="25"/>
      <c r="CJ924" s="25"/>
      <c r="CK924" s="25"/>
      <c r="CL924" s="25"/>
      <c r="CM924" s="25"/>
      <c r="CN924" s="25"/>
      <c r="CO924" s="25"/>
      <c r="CP924" s="25"/>
      <c r="CQ924" s="25"/>
      <c r="CR924" s="25"/>
      <c r="CS924" s="25"/>
      <c r="CT924" s="25"/>
      <c r="CU924" s="25"/>
      <c r="CV924" s="25"/>
      <c r="CW924" s="25"/>
      <c r="CX924" s="25"/>
      <c r="CY924" s="25"/>
      <c r="EW924" s="25"/>
      <c r="EX924" s="25"/>
      <c r="EY924" s="25"/>
      <c r="EZ924" s="25"/>
      <c r="FA924" s="25"/>
      <c r="FB924" s="25"/>
      <c r="FC924" s="25"/>
      <c r="FD924" s="25"/>
      <c r="FE924" s="25"/>
      <c r="FF924" s="25"/>
      <c r="FG924" s="25"/>
      <c r="FH924" s="25"/>
      <c r="FI924" s="25"/>
      <c r="FJ924" s="25"/>
      <c r="FK924" s="25"/>
      <c r="FL924" s="25"/>
      <c r="FM924" s="25"/>
      <c r="FN924" s="25"/>
      <c r="FO924" s="25"/>
      <c r="FP924" s="25"/>
      <c r="FQ924" s="25"/>
      <c r="FR924" s="25"/>
      <c r="FS924" s="25"/>
      <c r="FT924" s="25"/>
      <c r="FU924" s="25"/>
      <c r="FV924" s="25"/>
      <c r="FW924" s="25"/>
      <c r="FX924" s="25"/>
      <c r="FY924" s="25"/>
      <c r="FZ924" s="25"/>
      <c r="GA924" s="25"/>
      <c r="GB924" s="25"/>
      <c r="GC924" s="25"/>
      <c r="GD924" s="25"/>
      <c r="GE924" s="25"/>
      <c r="GF924" s="25"/>
      <c r="GG924" s="25"/>
      <c r="GH924" s="25"/>
      <c r="GI924" s="25"/>
      <c r="GJ924" s="25"/>
      <c r="GK924" s="25"/>
      <c r="GL924" s="25"/>
      <c r="GM924" s="25"/>
      <c r="GN924" s="25"/>
      <c r="GO924" s="25"/>
      <c r="GP924" s="25"/>
      <c r="GQ924" s="25"/>
      <c r="GR924" s="25"/>
      <c r="GS924" s="25"/>
    </row>
    <row r="925">
      <c r="BD925" s="25"/>
      <c r="BE925" s="25"/>
      <c r="BF925" s="25"/>
      <c r="BG925" s="25"/>
      <c r="BH925" s="25"/>
      <c r="BI925" s="25"/>
      <c r="BJ925" s="25"/>
      <c r="BK925" s="25"/>
      <c r="BL925" s="25"/>
      <c r="BM925" s="25"/>
      <c r="BN925" s="25"/>
      <c r="BO925" s="25"/>
      <c r="BP925" s="25"/>
      <c r="BQ925" s="25"/>
      <c r="BR925" s="25"/>
      <c r="BS925" s="25"/>
      <c r="BT925" s="25"/>
      <c r="BU925" s="25"/>
      <c r="BV925" s="25"/>
      <c r="BW925" s="25"/>
      <c r="BX925" s="25"/>
      <c r="BY925" s="25"/>
      <c r="BZ925" s="25"/>
      <c r="CA925" s="25"/>
      <c r="CB925" s="25"/>
      <c r="CC925" s="25"/>
      <c r="CD925" s="25"/>
      <c r="CE925" s="25"/>
      <c r="CF925" s="25"/>
      <c r="CG925" s="25"/>
      <c r="CH925" s="25"/>
      <c r="CI925" s="25"/>
      <c r="CJ925" s="25"/>
      <c r="CK925" s="25"/>
      <c r="CL925" s="25"/>
      <c r="CM925" s="25"/>
      <c r="CN925" s="25"/>
      <c r="CO925" s="25"/>
      <c r="CP925" s="25"/>
      <c r="CQ925" s="25"/>
      <c r="CR925" s="25"/>
      <c r="CS925" s="25"/>
      <c r="CT925" s="25"/>
      <c r="CU925" s="25"/>
      <c r="CV925" s="25"/>
      <c r="CW925" s="25"/>
      <c r="CX925" s="25"/>
      <c r="CY925" s="25"/>
      <c r="EW925" s="25"/>
      <c r="EX925" s="25"/>
      <c r="EY925" s="25"/>
      <c r="EZ925" s="25"/>
      <c r="FA925" s="25"/>
      <c r="FB925" s="25"/>
      <c r="FC925" s="25"/>
      <c r="FD925" s="25"/>
      <c r="FE925" s="25"/>
      <c r="FF925" s="25"/>
      <c r="FG925" s="25"/>
      <c r="FH925" s="25"/>
      <c r="FI925" s="25"/>
      <c r="FJ925" s="25"/>
      <c r="FK925" s="25"/>
      <c r="FL925" s="25"/>
      <c r="FM925" s="25"/>
      <c r="FN925" s="25"/>
      <c r="FO925" s="25"/>
      <c r="FP925" s="25"/>
      <c r="FQ925" s="25"/>
      <c r="FR925" s="25"/>
      <c r="FS925" s="25"/>
      <c r="FT925" s="25"/>
      <c r="FU925" s="25"/>
      <c r="FV925" s="25"/>
      <c r="FW925" s="25"/>
      <c r="FX925" s="25"/>
      <c r="FY925" s="25"/>
      <c r="FZ925" s="25"/>
      <c r="GA925" s="25"/>
      <c r="GB925" s="25"/>
      <c r="GC925" s="25"/>
      <c r="GD925" s="25"/>
      <c r="GE925" s="25"/>
      <c r="GF925" s="25"/>
      <c r="GG925" s="25"/>
      <c r="GH925" s="25"/>
      <c r="GI925" s="25"/>
      <c r="GJ925" s="25"/>
      <c r="GK925" s="25"/>
      <c r="GL925" s="25"/>
      <c r="GM925" s="25"/>
      <c r="GN925" s="25"/>
      <c r="GO925" s="25"/>
      <c r="GP925" s="25"/>
      <c r="GQ925" s="25"/>
      <c r="GR925" s="25"/>
      <c r="GS925" s="25"/>
    </row>
    <row r="926">
      <c r="BD926" s="25"/>
      <c r="BE926" s="25"/>
      <c r="BF926" s="25"/>
      <c r="BG926" s="25"/>
      <c r="BH926" s="25"/>
      <c r="BI926" s="25"/>
      <c r="BJ926" s="25"/>
      <c r="BK926" s="25"/>
      <c r="BL926" s="25"/>
      <c r="BM926" s="25"/>
      <c r="BN926" s="25"/>
      <c r="BO926" s="25"/>
      <c r="BP926" s="25"/>
      <c r="BQ926" s="25"/>
      <c r="BR926" s="25"/>
      <c r="BS926" s="25"/>
      <c r="BT926" s="25"/>
      <c r="BU926" s="25"/>
      <c r="BV926" s="25"/>
      <c r="BW926" s="25"/>
      <c r="BX926" s="25"/>
      <c r="BY926" s="25"/>
      <c r="BZ926" s="25"/>
      <c r="CA926" s="25"/>
      <c r="CB926" s="25"/>
      <c r="CC926" s="25"/>
      <c r="CD926" s="25"/>
      <c r="CE926" s="25"/>
      <c r="CF926" s="25"/>
      <c r="CG926" s="25"/>
      <c r="CH926" s="25"/>
      <c r="CI926" s="25"/>
      <c r="CJ926" s="25"/>
      <c r="CK926" s="25"/>
      <c r="CL926" s="25"/>
      <c r="CM926" s="25"/>
      <c r="CN926" s="25"/>
      <c r="CO926" s="25"/>
      <c r="CP926" s="25"/>
      <c r="CQ926" s="25"/>
      <c r="CR926" s="25"/>
      <c r="CS926" s="25"/>
      <c r="CT926" s="25"/>
      <c r="CU926" s="25"/>
      <c r="CV926" s="25"/>
      <c r="CW926" s="25"/>
      <c r="CX926" s="25"/>
      <c r="CY926" s="25"/>
      <c r="EW926" s="25"/>
      <c r="EX926" s="25"/>
      <c r="EY926" s="25"/>
      <c r="EZ926" s="25"/>
      <c r="FA926" s="25"/>
      <c r="FB926" s="25"/>
      <c r="FC926" s="25"/>
      <c r="FD926" s="25"/>
      <c r="FE926" s="25"/>
      <c r="FF926" s="25"/>
      <c r="FG926" s="25"/>
      <c r="FH926" s="25"/>
      <c r="FI926" s="25"/>
      <c r="FJ926" s="25"/>
      <c r="FK926" s="25"/>
      <c r="FL926" s="25"/>
      <c r="FM926" s="25"/>
      <c r="FN926" s="25"/>
      <c r="FO926" s="25"/>
      <c r="FP926" s="25"/>
      <c r="FQ926" s="25"/>
      <c r="FR926" s="25"/>
      <c r="FS926" s="25"/>
      <c r="FT926" s="25"/>
      <c r="FU926" s="25"/>
      <c r="FV926" s="25"/>
      <c r="FW926" s="25"/>
      <c r="FX926" s="25"/>
      <c r="FY926" s="25"/>
      <c r="FZ926" s="25"/>
      <c r="GA926" s="25"/>
      <c r="GB926" s="25"/>
      <c r="GC926" s="25"/>
      <c r="GD926" s="25"/>
      <c r="GE926" s="25"/>
      <c r="GF926" s="25"/>
      <c r="GG926" s="25"/>
      <c r="GH926" s="25"/>
      <c r="GI926" s="25"/>
      <c r="GJ926" s="25"/>
      <c r="GK926" s="25"/>
      <c r="GL926" s="25"/>
      <c r="GM926" s="25"/>
      <c r="GN926" s="25"/>
      <c r="GO926" s="25"/>
      <c r="GP926" s="25"/>
      <c r="GQ926" s="25"/>
      <c r="GR926" s="25"/>
      <c r="GS926" s="25"/>
    </row>
    <row r="927">
      <c r="BD927" s="25"/>
      <c r="BE927" s="25"/>
      <c r="BF927" s="25"/>
      <c r="BG927" s="25"/>
      <c r="BH927" s="25"/>
      <c r="BI927" s="25"/>
      <c r="BJ927" s="25"/>
      <c r="BK927" s="25"/>
      <c r="BL927" s="25"/>
      <c r="BM927" s="25"/>
      <c r="BN927" s="25"/>
      <c r="BO927" s="25"/>
      <c r="BP927" s="25"/>
      <c r="BQ927" s="25"/>
      <c r="BR927" s="25"/>
      <c r="BS927" s="25"/>
      <c r="BT927" s="25"/>
      <c r="BU927" s="25"/>
      <c r="BV927" s="25"/>
      <c r="BW927" s="25"/>
      <c r="BX927" s="25"/>
      <c r="BY927" s="25"/>
      <c r="BZ927" s="25"/>
      <c r="CA927" s="25"/>
      <c r="CB927" s="25"/>
      <c r="CC927" s="25"/>
      <c r="CD927" s="25"/>
      <c r="CE927" s="25"/>
      <c r="CF927" s="25"/>
      <c r="CG927" s="25"/>
      <c r="CH927" s="25"/>
      <c r="CI927" s="25"/>
      <c r="CJ927" s="25"/>
      <c r="CK927" s="25"/>
      <c r="CL927" s="25"/>
      <c r="CM927" s="25"/>
      <c r="CN927" s="25"/>
      <c r="CO927" s="25"/>
      <c r="CP927" s="25"/>
      <c r="CQ927" s="25"/>
      <c r="CR927" s="25"/>
      <c r="CS927" s="25"/>
      <c r="CT927" s="25"/>
      <c r="CU927" s="25"/>
      <c r="CV927" s="25"/>
      <c r="CW927" s="25"/>
      <c r="CX927" s="25"/>
      <c r="CY927" s="25"/>
      <c r="EW927" s="25"/>
      <c r="EX927" s="25"/>
      <c r="EY927" s="25"/>
      <c r="EZ927" s="25"/>
      <c r="FA927" s="25"/>
      <c r="FB927" s="25"/>
      <c r="FC927" s="25"/>
      <c r="FD927" s="25"/>
      <c r="FE927" s="25"/>
      <c r="FF927" s="25"/>
      <c r="FG927" s="25"/>
      <c r="FH927" s="25"/>
      <c r="FI927" s="25"/>
      <c r="FJ927" s="25"/>
      <c r="FK927" s="25"/>
      <c r="FL927" s="25"/>
      <c r="FM927" s="25"/>
      <c r="FN927" s="25"/>
      <c r="FO927" s="25"/>
      <c r="FP927" s="25"/>
      <c r="FQ927" s="25"/>
      <c r="FR927" s="25"/>
      <c r="FS927" s="25"/>
      <c r="FT927" s="25"/>
      <c r="FU927" s="25"/>
      <c r="FV927" s="25"/>
      <c r="FW927" s="25"/>
      <c r="FX927" s="25"/>
      <c r="FY927" s="25"/>
      <c r="FZ927" s="25"/>
      <c r="GA927" s="25"/>
      <c r="GB927" s="25"/>
      <c r="GC927" s="25"/>
      <c r="GD927" s="25"/>
      <c r="GE927" s="25"/>
      <c r="GF927" s="25"/>
      <c r="GG927" s="25"/>
      <c r="GH927" s="25"/>
      <c r="GI927" s="25"/>
      <c r="GJ927" s="25"/>
      <c r="GK927" s="25"/>
      <c r="GL927" s="25"/>
      <c r="GM927" s="25"/>
      <c r="GN927" s="25"/>
      <c r="GO927" s="25"/>
      <c r="GP927" s="25"/>
      <c r="GQ927" s="25"/>
      <c r="GR927" s="25"/>
      <c r="GS927" s="25"/>
    </row>
    <row r="928">
      <c r="BD928" s="25"/>
      <c r="BE928" s="25"/>
      <c r="BF928" s="25"/>
      <c r="BG928" s="25"/>
      <c r="BH928" s="25"/>
      <c r="BI928" s="25"/>
      <c r="BJ928" s="25"/>
      <c r="BK928" s="25"/>
      <c r="BL928" s="25"/>
      <c r="BM928" s="25"/>
      <c r="BN928" s="25"/>
      <c r="BO928" s="25"/>
      <c r="BP928" s="25"/>
      <c r="BQ928" s="25"/>
      <c r="BR928" s="25"/>
      <c r="BS928" s="25"/>
      <c r="BT928" s="25"/>
      <c r="BU928" s="25"/>
      <c r="BV928" s="25"/>
      <c r="BW928" s="25"/>
      <c r="BX928" s="25"/>
      <c r="BY928" s="25"/>
      <c r="BZ928" s="25"/>
      <c r="CA928" s="25"/>
      <c r="CB928" s="25"/>
      <c r="CC928" s="25"/>
      <c r="CD928" s="25"/>
      <c r="CE928" s="25"/>
      <c r="CF928" s="25"/>
      <c r="CG928" s="25"/>
      <c r="CH928" s="25"/>
      <c r="CI928" s="25"/>
      <c r="CJ928" s="25"/>
      <c r="CK928" s="25"/>
      <c r="CL928" s="25"/>
      <c r="CM928" s="25"/>
      <c r="CN928" s="25"/>
      <c r="CO928" s="25"/>
      <c r="CP928" s="25"/>
      <c r="CQ928" s="25"/>
      <c r="CR928" s="25"/>
      <c r="CS928" s="25"/>
      <c r="CT928" s="25"/>
      <c r="CU928" s="25"/>
      <c r="CV928" s="25"/>
      <c r="CW928" s="25"/>
      <c r="CX928" s="25"/>
      <c r="CY928" s="25"/>
      <c r="EW928" s="25"/>
      <c r="EX928" s="25"/>
      <c r="EY928" s="25"/>
      <c r="EZ928" s="25"/>
      <c r="FA928" s="25"/>
      <c r="FB928" s="25"/>
      <c r="FC928" s="25"/>
      <c r="FD928" s="25"/>
      <c r="FE928" s="25"/>
      <c r="FF928" s="25"/>
      <c r="FG928" s="25"/>
      <c r="FH928" s="25"/>
      <c r="FI928" s="25"/>
      <c r="FJ928" s="25"/>
      <c r="FK928" s="25"/>
      <c r="FL928" s="25"/>
      <c r="FM928" s="25"/>
      <c r="FN928" s="25"/>
      <c r="FO928" s="25"/>
      <c r="FP928" s="25"/>
      <c r="FQ928" s="25"/>
      <c r="FR928" s="25"/>
      <c r="FS928" s="25"/>
      <c r="FT928" s="25"/>
      <c r="FU928" s="25"/>
      <c r="FV928" s="25"/>
      <c r="FW928" s="25"/>
      <c r="FX928" s="25"/>
      <c r="FY928" s="25"/>
      <c r="FZ928" s="25"/>
      <c r="GA928" s="25"/>
      <c r="GB928" s="25"/>
      <c r="GC928" s="25"/>
      <c r="GD928" s="25"/>
      <c r="GE928" s="25"/>
      <c r="GF928" s="25"/>
      <c r="GG928" s="25"/>
      <c r="GH928" s="25"/>
      <c r="GI928" s="25"/>
      <c r="GJ928" s="25"/>
      <c r="GK928" s="25"/>
      <c r="GL928" s="25"/>
      <c r="GM928" s="25"/>
      <c r="GN928" s="25"/>
      <c r="GO928" s="25"/>
      <c r="GP928" s="25"/>
      <c r="GQ928" s="25"/>
      <c r="GR928" s="25"/>
      <c r="GS928" s="25"/>
    </row>
    <row r="929">
      <c r="BD929" s="25"/>
      <c r="BE929" s="25"/>
      <c r="BF929" s="25"/>
      <c r="BG929" s="25"/>
      <c r="BH929" s="25"/>
      <c r="BI929" s="25"/>
      <c r="BJ929" s="25"/>
      <c r="BK929" s="25"/>
      <c r="BL929" s="25"/>
      <c r="BM929" s="25"/>
      <c r="BN929" s="25"/>
      <c r="BO929" s="25"/>
      <c r="BP929" s="25"/>
      <c r="BQ929" s="25"/>
      <c r="BR929" s="25"/>
      <c r="BS929" s="25"/>
      <c r="BT929" s="25"/>
      <c r="BU929" s="25"/>
      <c r="BV929" s="25"/>
      <c r="BW929" s="25"/>
      <c r="BX929" s="25"/>
      <c r="BY929" s="25"/>
      <c r="BZ929" s="25"/>
      <c r="CA929" s="25"/>
      <c r="CB929" s="25"/>
      <c r="CC929" s="25"/>
      <c r="CD929" s="25"/>
      <c r="CE929" s="25"/>
      <c r="CF929" s="25"/>
      <c r="CG929" s="25"/>
      <c r="CH929" s="25"/>
      <c r="CI929" s="25"/>
      <c r="CJ929" s="25"/>
      <c r="CK929" s="25"/>
      <c r="CL929" s="25"/>
      <c r="CM929" s="25"/>
      <c r="CN929" s="25"/>
      <c r="CO929" s="25"/>
      <c r="CP929" s="25"/>
      <c r="CQ929" s="25"/>
      <c r="CR929" s="25"/>
      <c r="CS929" s="25"/>
      <c r="CT929" s="25"/>
      <c r="CU929" s="25"/>
      <c r="CV929" s="25"/>
      <c r="CW929" s="25"/>
      <c r="CX929" s="25"/>
      <c r="CY929" s="25"/>
      <c r="EW929" s="25"/>
      <c r="EX929" s="25"/>
      <c r="EY929" s="25"/>
      <c r="EZ929" s="25"/>
      <c r="FA929" s="25"/>
      <c r="FB929" s="25"/>
      <c r="FC929" s="25"/>
      <c r="FD929" s="25"/>
      <c r="FE929" s="25"/>
      <c r="FF929" s="25"/>
      <c r="FG929" s="25"/>
      <c r="FH929" s="25"/>
      <c r="FI929" s="25"/>
      <c r="FJ929" s="25"/>
      <c r="FK929" s="25"/>
      <c r="FL929" s="25"/>
      <c r="FM929" s="25"/>
      <c r="FN929" s="25"/>
      <c r="FO929" s="25"/>
      <c r="FP929" s="25"/>
      <c r="FQ929" s="25"/>
      <c r="FR929" s="25"/>
      <c r="FS929" s="25"/>
      <c r="FT929" s="25"/>
      <c r="FU929" s="25"/>
      <c r="FV929" s="25"/>
      <c r="FW929" s="25"/>
      <c r="FX929" s="25"/>
      <c r="FY929" s="25"/>
      <c r="FZ929" s="25"/>
      <c r="GA929" s="25"/>
      <c r="GB929" s="25"/>
      <c r="GC929" s="25"/>
      <c r="GD929" s="25"/>
      <c r="GE929" s="25"/>
      <c r="GF929" s="25"/>
      <c r="GG929" s="25"/>
      <c r="GH929" s="25"/>
      <c r="GI929" s="25"/>
      <c r="GJ929" s="25"/>
      <c r="GK929" s="25"/>
      <c r="GL929" s="25"/>
      <c r="GM929" s="25"/>
      <c r="GN929" s="25"/>
      <c r="GO929" s="25"/>
      <c r="GP929" s="25"/>
      <c r="GQ929" s="25"/>
      <c r="GR929" s="25"/>
      <c r="GS929" s="25"/>
    </row>
    <row r="930">
      <c r="BD930" s="25"/>
      <c r="BE930" s="25"/>
      <c r="BF930" s="25"/>
      <c r="BG930" s="25"/>
      <c r="BH930" s="25"/>
      <c r="BI930" s="25"/>
      <c r="BJ930" s="25"/>
      <c r="BK930" s="25"/>
      <c r="BL930" s="25"/>
      <c r="BM930" s="25"/>
      <c r="BN930" s="25"/>
      <c r="BO930" s="25"/>
      <c r="BP930" s="25"/>
      <c r="BQ930" s="25"/>
      <c r="BR930" s="25"/>
      <c r="BS930" s="25"/>
      <c r="BT930" s="25"/>
      <c r="BU930" s="25"/>
      <c r="BV930" s="25"/>
      <c r="BW930" s="25"/>
      <c r="BX930" s="25"/>
      <c r="BY930" s="25"/>
      <c r="BZ930" s="25"/>
      <c r="CA930" s="25"/>
      <c r="CB930" s="25"/>
      <c r="CC930" s="25"/>
      <c r="CD930" s="25"/>
      <c r="CE930" s="25"/>
      <c r="CF930" s="25"/>
      <c r="CG930" s="25"/>
      <c r="CH930" s="25"/>
      <c r="CI930" s="25"/>
      <c r="CJ930" s="25"/>
      <c r="CK930" s="25"/>
      <c r="CL930" s="25"/>
      <c r="CM930" s="25"/>
      <c r="CN930" s="25"/>
      <c r="CO930" s="25"/>
      <c r="CP930" s="25"/>
      <c r="CQ930" s="25"/>
      <c r="CR930" s="25"/>
      <c r="CS930" s="25"/>
      <c r="CT930" s="25"/>
      <c r="CU930" s="25"/>
      <c r="CV930" s="25"/>
      <c r="CW930" s="25"/>
      <c r="CX930" s="25"/>
      <c r="CY930" s="25"/>
      <c r="EW930" s="25"/>
      <c r="EX930" s="25"/>
      <c r="EY930" s="25"/>
      <c r="EZ930" s="25"/>
      <c r="FA930" s="25"/>
      <c r="FB930" s="25"/>
      <c r="FC930" s="25"/>
      <c r="FD930" s="25"/>
      <c r="FE930" s="25"/>
      <c r="FF930" s="25"/>
      <c r="FG930" s="25"/>
      <c r="FH930" s="25"/>
      <c r="FI930" s="25"/>
      <c r="FJ930" s="25"/>
      <c r="FK930" s="25"/>
      <c r="FL930" s="25"/>
      <c r="FM930" s="25"/>
      <c r="FN930" s="25"/>
      <c r="FO930" s="25"/>
      <c r="FP930" s="25"/>
      <c r="FQ930" s="25"/>
      <c r="FR930" s="25"/>
      <c r="FS930" s="25"/>
      <c r="FT930" s="25"/>
      <c r="FU930" s="25"/>
      <c r="FV930" s="25"/>
      <c r="FW930" s="25"/>
      <c r="FX930" s="25"/>
      <c r="FY930" s="25"/>
      <c r="FZ930" s="25"/>
      <c r="GA930" s="25"/>
      <c r="GB930" s="25"/>
      <c r="GC930" s="25"/>
      <c r="GD930" s="25"/>
      <c r="GE930" s="25"/>
      <c r="GF930" s="25"/>
      <c r="GG930" s="25"/>
      <c r="GH930" s="25"/>
      <c r="GI930" s="25"/>
      <c r="GJ930" s="25"/>
      <c r="GK930" s="25"/>
      <c r="GL930" s="25"/>
      <c r="GM930" s="25"/>
      <c r="GN930" s="25"/>
      <c r="GO930" s="25"/>
      <c r="GP930" s="25"/>
      <c r="GQ930" s="25"/>
      <c r="GR930" s="25"/>
      <c r="GS930" s="25"/>
    </row>
    <row r="931">
      <c r="BD931" s="25"/>
      <c r="BE931" s="25"/>
      <c r="BF931" s="25"/>
      <c r="BG931" s="25"/>
      <c r="BH931" s="25"/>
      <c r="BI931" s="25"/>
      <c r="BJ931" s="25"/>
      <c r="BK931" s="25"/>
      <c r="BL931" s="25"/>
      <c r="BM931" s="25"/>
      <c r="BN931" s="25"/>
      <c r="BO931" s="25"/>
      <c r="BP931" s="25"/>
      <c r="BQ931" s="25"/>
      <c r="BR931" s="25"/>
      <c r="BS931" s="25"/>
      <c r="BT931" s="25"/>
      <c r="BU931" s="25"/>
      <c r="BV931" s="25"/>
      <c r="BW931" s="25"/>
      <c r="BX931" s="25"/>
      <c r="BY931" s="25"/>
      <c r="BZ931" s="25"/>
      <c r="CA931" s="25"/>
      <c r="CB931" s="25"/>
      <c r="CC931" s="25"/>
      <c r="CD931" s="25"/>
      <c r="CE931" s="25"/>
      <c r="CF931" s="25"/>
      <c r="CG931" s="25"/>
      <c r="CH931" s="25"/>
      <c r="CI931" s="25"/>
      <c r="CJ931" s="25"/>
      <c r="CK931" s="25"/>
      <c r="CL931" s="25"/>
      <c r="CM931" s="25"/>
      <c r="CN931" s="25"/>
      <c r="CO931" s="25"/>
      <c r="CP931" s="25"/>
      <c r="CQ931" s="25"/>
      <c r="CR931" s="25"/>
      <c r="CS931" s="25"/>
      <c r="CT931" s="25"/>
      <c r="CU931" s="25"/>
      <c r="CV931" s="25"/>
      <c r="CW931" s="25"/>
      <c r="CX931" s="25"/>
      <c r="CY931" s="25"/>
      <c r="EW931" s="25"/>
      <c r="EX931" s="25"/>
      <c r="EY931" s="25"/>
      <c r="EZ931" s="25"/>
      <c r="FA931" s="25"/>
      <c r="FB931" s="25"/>
      <c r="FC931" s="25"/>
      <c r="FD931" s="25"/>
      <c r="FE931" s="25"/>
      <c r="FF931" s="25"/>
      <c r="FG931" s="25"/>
      <c r="FH931" s="25"/>
      <c r="FI931" s="25"/>
      <c r="FJ931" s="25"/>
      <c r="FK931" s="25"/>
      <c r="FL931" s="25"/>
      <c r="FM931" s="25"/>
      <c r="FN931" s="25"/>
      <c r="FO931" s="25"/>
      <c r="FP931" s="25"/>
      <c r="FQ931" s="25"/>
      <c r="FR931" s="25"/>
      <c r="FS931" s="25"/>
      <c r="FT931" s="25"/>
      <c r="FU931" s="25"/>
      <c r="FV931" s="25"/>
      <c r="FW931" s="25"/>
      <c r="FX931" s="25"/>
      <c r="FY931" s="25"/>
      <c r="FZ931" s="25"/>
      <c r="GA931" s="25"/>
      <c r="GB931" s="25"/>
      <c r="GC931" s="25"/>
      <c r="GD931" s="25"/>
      <c r="GE931" s="25"/>
      <c r="GF931" s="25"/>
      <c r="GG931" s="25"/>
      <c r="GH931" s="25"/>
      <c r="GI931" s="25"/>
      <c r="GJ931" s="25"/>
      <c r="GK931" s="25"/>
      <c r="GL931" s="25"/>
      <c r="GM931" s="25"/>
      <c r="GN931" s="25"/>
      <c r="GO931" s="25"/>
      <c r="GP931" s="25"/>
      <c r="GQ931" s="25"/>
      <c r="GR931" s="25"/>
      <c r="GS931" s="25"/>
    </row>
    <row r="932">
      <c r="BD932" s="25"/>
      <c r="BE932" s="25"/>
      <c r="BF932" s="25"/>
      <c r="BG932" s="25"/>
      <c r="BH932" s="25"/>
      <c r="BI932" s="25"/>
      <c r="BJ932" s="25"/>
      <c r="BK932" s="25"/>
      <c r="BL932" s="25"/>
      <c r="BM932" s="25"/>
      <c r="BN932" s="25"/>
      <c r="BO932" s="25"/>
      <c r="BP932" s="25"/>
      <c r="BQ932" s="25"/>
      <c r="BR932" s="25"/>
      <c r="BS932" s="25"/>
      <c r="BT932" s="25"/>
      <c r="BU932" s="25"/>
      <c r="BV932" s="25"/>
      <c r="BW932" s="25"/>
      <c r="BX932" s="25"/>
      <c r="BY932" s="25"/>
      <c r="BZ932" s="25"/>
      <c r="CA932" s="25"/>
      <c r="CB932" s="25"/>
      <c r="CC932" s="25"/>
      <c r="CD932" s="25"/>
      <c r="CE932" s="25"/>
      <c r="CF932" s="25"/>
      <c r="CG932" s="25"/>
      <c r="CH932" s="25"/>
      <c r="CI932" s="25"/>
      <c r="CJ932" s="25"/>
      <c r="CK932" s="25"/>
      <c r="CL932" s="25"/>
      <c r="CM932" s="25"/>
      <c r="CN932" s="25"/>
      <c r="CO932" s="25"/>
      <c r="CP932" s="25"/>
      <c r="CQ932" s="25"/>
      <c r="CR932" s="25"/>
      <c r="CS932" s="25"/>
      <c r="CT932" s="25"/>
      <c r="CU932" s="25"/>
      <c r="CV932" s="25"/>
      <c r="CW932" s="25"/>
      <c r="CX932" s="25"/>
      <c r="CY932" s="25"/>
      <c r="EW932" s="25"/>
      <c r="EX932" s="25"/>
      <c r="EY932" s="25"/>
      <c r="EZ932" s="25"/>
      <c r="FA932" s="25"/>
      <c r="FB932" s="25"/>
      <c r="FC932" s="25"/>
      <c r="FD932" s="25"/>
      <c r="FE932" s="25"/>
      <c r="FF932" s="25"/>
      <c r="FG932" s="25"/>
      <c r="FH932" s="25"/>
      <c r="FI932" s="25"/>
      <c r="FJ932" s="25"/>
      <c r="FK932" s="25"/>
      <c r="FL932" s="25"/>
      <c r="FM932" s="25"/>
      <c r="FN932" s="25"/>
      <c r="FO932" s="25"/>
      <c r="FP932" s="25"/>
      <c r="FQ932" s="25"/>
      <c r="FR932" s="25"/>
      <c r="FS932" s="25"/>
      <c r="FT932" s="25"/>
      <c r="FU932" s="25"/>
      <c r="FV932" s="25"/>
      <c r="FW932" s="25"/>
      <c r="FX932" s="25"/>
      <c r="FY932" s="25"/>
      <c r="FZ932" s="25"/>
      <c r="GA932" s="25"/>
      <c r="GB932" s="25"/>
      <c r="GC932" s="25"/>
      <c r="GD932" s="25"/>
      <c r="GE932" s="25"/>
      <c r="GF932" s="25"/>
      <c r="GG932" s="25"/>
      <c r="GH932" s="25"/>
      <c r="GI932" s="25"/>
      <c r="GJ932" s="25"/>
      <c r="GK932" s="25"/>
      <c r="GL932" s="25"/>
      <c r="GM932" s="25"/>
      <c r="GN932" s="25"/>
      <c r="GO932" s="25"/>
      <c r="GP932" s="25"/>
      <c r="GQ932" s="25"/>
      <c r="GR932" s="25"/>
      <c r="GS932" s="25"/>
    </row>
    <row r="933">
      <c r="BD933" s="25"/>
      <c r="BE933" s="25"/>
      <c r="BF933" s="25"/>
      <c r="BG933" s="25"/>
      <c r="BH933" s="25"/>
      <c r="BI933" s="25"/>
      <c r="BJ933" s="25"/>
      <c r="BK933" s="25"/>
      <c r="BL933" s="25"/>
      <c r="BM933" s="25"/>
      <c r="BN933" s="25"/>
      <c r="BO933" s="25"/>
      <c r="BP933" s="25"/>
      <c r="BQ933" s="25"/>
      <c r="BR933" s="25"/>
      <c r="BS933" s="25"/>
      <c r="BT933" s="25"/>
      <c r="BU933" s="25"/>
      <c r="BV933" s="25"/>
      <c r="BW933" s="25"/>
      <c r="BX933" s="25"/>
      <c r="BY933" s="25"/>
      <c r="BZ933" s="25"/>
      <c r="CA933" s="25"/>
      <c r="CB933" s="25"/>
      <c r="CC933" s="25"/>
      <c r="CD933" s="25"/>
      <c r="CE933" s="25"/>
      <c r="CF933" s="25"/>
      <c r="CG933" s="25"/>
      <c r="CH933" s="25"/>
      <c r="CI933" s="25"/>
      <c r="CJ933" s="25"/>
      <c r="CK933" s="25"/>
      <c r="CL933" s="25"/>
      <c r="CM933" s="25"/>
      <c r="CN933" s="25"/>
      <c r="CO933" s="25"/>
      <c r="CP933" s="25"/>
      <c r="CQ933" s="25"/>
      <c r="CR933" s="25"/>
      <c r="CS933" s="25"/>
      <c r="CT933" s="25"/>
      <c r="CU933" s="25"/>
      <c r="CV933" s="25"/>
      <c r="CW933" s="25"/>
      <c r="CX933" s="25"/>
      <c r="CY933" s="25"/>
      <c r="EW933" s="25"/>
      <c r="EX933" s="25"/>
      <c r="EY933" s="25"/>
      <c r="EZ933" s="25"/>
      <c r="FA933" s="25"/>
      <c r="FB933" s="25"/>
      <c r="FC933" s="25"/>
      <c r="FD933" s="25"/>
      <c r="FE933" s="25"/>
      <c r="FF933" s="25"/>
      <c r="FG933" s="25"/>
      <c r="FH933" s="25"/>
      <c r="FI933" s="25"/>
      <c r="FJ933" s="25"/>
      <c r="FK933" s="25"/>
      <c r="FL933" s="25"/>
      <c r="FM933" s="25"/>
      <c r="FN933" s="25"/>
      <c r="FO933" s="25"/>
      <c r="FP933" s="25"/>
      <c r="FQ933" s="25"/>
      <c r="FR933" s="25"/>
      <c r="FS933" s="25"/>
      <c r="FT933" s="25"/>
      <c r="FU933" s="25"/>
      <c r="FV933" s="25"/>
      <c r="FW933" s="25"/>
      <c r="FX933" s="25"/>
      <c r="FY933" s="25"/>
      <c r="FZ933" s="25"/>
      <c r="GA933" s="25"/>
      <c r="GB933" s="25"/>
      <c r="GC933" s="25"/>
      <c r="GD933" s="25"/>
      <c r="GE933" s="25"/>
      <c r="GF933" s="25"/>
      <c r="GG933" s="25"/>
      <c r="GH933" s="25"/>
      <c r="GI933" s="25"/>
      <c r="GJ933" s="25"/>
      <c r="GK933" s="25"/>
      <c r="GL933" s="25"/>
      <c r="GM933" s="25"/>
      <c r="GN933" s="25"/>
      <c r="GO933" s="25"/>
      <c r="GP933" s="25"/>
      <c r="GQ933" s="25"/>
      <c r="GR933" s="25"/>
      <c r="GS933" s="25"/>
    </row>
    <row r="934">
      <c r="BD934" s="25"/>
      <c r="BE934" s="25"/>
      <c r="BF934" s="25"/>
      <c r="BG934" s="25"/>
      <c r="BH934" s="25"/>
      <c r="BI934" s="25"/>
      <c r="BJ934" s="25"/>
      <c r="BK934" s="25"/>
      <c r="BL934" s="25"/>
      <c r="BM934" s="25"/>
      <c r="BN934" s="25"/>
      <c r="BO934" s="25"/>
      <c r="BP934" s="25"/>
      <c r="BQ934" s="25"/>
      <c r="BR934" s="25"/>
      <c r="BS934" s="25"/>
      <c r="BT934" s="25"/>
      <c r="BU934" s="25"/>
      <c r="BV934" s="25"/>
      <c r="BW934" s="25"/>
      <c r="BX934" s="25"/>
      <c r="BY934" s="25"/>
      <c r="BZ934" s="25"/>
      <c r="CA934" s="25"/>
      <c r="CB934" s="25"/>
      <c r="CC934" s="25"/>
      <c r="CD934" s="25"/>
      <c r="CE934" s="25"/>
      <c r="CF934" s="25"/>
      <c r="CG934" s="25"/>
      <c r="CH934" s="25"/>
      <c r="CI934" s="25"/>
      <c r="CJ934" s="25"/>
      <c r="CK934" s="25"/>
      <c r="CL934" s="25"/>
      <c r="CM934" s="25"/>
      <c r="CN934" s="25"/>
      <c r="CO934" s="25"/>
      <c r="CP934" s="25"/>
      <c r="CQ934" s="25"/>
      <c r="CR934" s="25"/>
      <c r="CS934" s="25"/>
      <c r="CT934" s="25"/>
      <c r="CU934" s="25"/>
      <c r="CV934" s="25"/>
      <c r="CW934" s="25"/>
      <c r="CX934" s="25"/>
      <c r="CY934" s="25"/>
      <c r="EW934" s="25"/>
      <c r="EX934" s="25"/>
      <c r="EY934" s="25"/>
      <c r="EZ934" s="25"/>
      <c r="FA934" s="25"/>
      <c r="FB934" s="25"/>
      <c r="FC934" s="25"/>
      <c r="FD934" s="25"/>
      <c r="FE934" s="25"/>
      <c r="FF934" s="25"/>
      <c r="FG934" s="25"/>
      <c r="FH934" s="25"/>
      <c r="FI934" s="25"/>
      <c r="FJ934" s="25"/>
      <c r="FK934" s="25"/>
      <c r="FL934" s="25"/>
      <c r="FM934" s="25"/>
      <c r="FN934" s="25"/>
      <c r="FO934" s="25"/>
      <c r="FP934" s="25"/>
      <c r="FQ934" s="25"/>
      <c r="FR934" s="25"/>
      <c r="FS934" s="25"/>
      <c r="FT934" s="25"/>
      <c r="FU934" s="25"/>
      <c r="FV934" s="25"/>
      <c r="FW934" s="25"/>
      <c r="FX934" s="25"/>
      <c r="FY934" s="25"/>
      <c r="FZ934" s="25"/>
      <c r="GA934" s="25"/>
      <c r="GB934" s="25"/>
      <c r="GC934" s="25"/>
      <c r="GD934" s="25"/>
      <c r="GE934" s="25"/>
      <c r="GF934" s="25"/>
      <c r="GG934" s="25"/>
      <c r="GH934" s="25"/>
      <c r="GI934" s="25"/>
      <c r="GJ934" s="25"/>
      <c r="GK934" s="25"/>
      <c r="GL934" s="25"/>
      <c r="GM934" s="25"/>
      <c r="GN934" s="25"/>
      <c r="GO934" s="25"/>
      <c r="GP934" s="25"/>
      <c r="GQ934" s="25"/>
      <c r="GR934" s="25"/>
      <c r="GS934" s="25"/>
    </row>
    <row r="935">
      <c r="BD935" s="25"/>
      <c r="BE935" s="25"/>
      <c r="BF935" s="25"/>
      <c r="BG935" s="25"/>
      <c r="BH935" s="25"/>
      <c r="BI935" s="25"/>
      <c r="BJ935" s="25"/>
      <c r="BK935" s="25"/>
      <c r="BL935" s="25"/>
      <c r="BM935" s="25"/>
      <c r="BN935" s="25"/>
      <c r="BO935" s="25"/>
      <c r="BP935" s="25"/>
      <c r="BQ935" s="25"/>
      <c r="BR935" s="25"/>
      <c r="BS935" s="25"/>
      <c r="BT935" s="25"/>
      <c r="BU935" s="25"/>
      <c r="BV935" s="25"/>
      <c r="BW935" s="25"/>
      <c r="BX935" s="25"/>
      <c r="BY935" s="25"/>
      <c r="BZ935" s="25"/>
      <c r="CA935" s="25"/>
      <c r="CB935" s="25"/>
      <c r="CC935" s="25"/>
      <c r="CD935" s="25"/>
      <c r="CE935" s="25"/>
      <c r="CF935" s="25"/>
      <c r="CG935" s="25"/>
      <c r="CH935" s="25"/>
      <c r="CI935" s="25"/>
      <c r="CJ935" s="25"/>
      <c r="CK935" s="25"/>
      <c r="CL935" s="25"/>
      <c r="CM935" s="25"/>
      <c r="CN935" s="25"/>
      <c r="CO935" s="25"/>
      <c r="CP935" s="25"/>
      <c r="CQ935" s="25"/>
      <c r="CR935" s="25"/>
      <c r="CS935" s="25"/>
      <c r="CT935" s="25"/>
      <c r="CU935" s="25"/>
      <c r="CV935" s="25"/>
      <c r="CW935" s="25"/>
      <c r="CX935" s="25"/>
      <c r="CY935" s="25"/>
      <c r="EW935" s="25"/>
      <c r="EX935" s="25"/>
      <c r="EY935" s="25"/>
      <c r="EZ935" s="25"/>
      <c r="FA935" s="25"/>
      <c r="FB935" s="25"/>
      <c r="FC935" s="25"/>
      <c r="FD935" s="25"/>
      <c r="FE935" s="25"/>
      <c r="FF935" s="25"/>
      <c r="FG935" s="25"/>
      <c r="FH935" s="25"/>
      <c r="FI935" s="25"/>
      <c r="FJ935" s="25"/>
      <c r="FK935" s="25"/>
      <c r="FL935" s="25"/>
      <c r="FM935" s="25"/>
      <c r="FN935" s="25"/>
      <c r="FO935" s="25"/>
      <c r="FP935" s="25"/>
      <c r="FQ935" s="25"/>
      <c r="FR935" s="25"/>
      <c r="FS935" s="25"/>
      <c r="FT935" s="25"/>
      <c r="FU935" s="25"/>
      <c r="FV935" s="25"/>
      <c r="FW935" s="25"/>
      <c r="FX935" s="25"/>
      <c r="FY935" s="25"/>
      <c r="FZ935" s="25"/>
      <c r="GA935" s="25"/>
      <c r="GB935" s="25"/>
      <c r="GC935" s="25"/>
      <c r="GD935" s="25"/>
      <c r="GE935" s="25"/>
      <c r="GF935" s="25"/>
      <c r="GG935" s="25"/>
      <c r="GH935" s="25"/>
      <c r="GI935" s="25"/>
      <c r="GJ935" s="25"/>
      <c r="GK935" s="25"/>
      <c r="GL935" s="25"/>
      <c r="GM935" s="25"/>
      <c r="GN935" s="25"/>
      <c r="GO935" s="25"/>
      <c r="GP935" s="25"/>
      <c r="GQ935" s="25"/>
      <c r="GR935" s="25"/>
      <c r="GS935" s="25"/>
    </row>
    <row r="936">
      <c r="BD936" s="25"/>
      <c r="BE936" s="25"/>
      <c r="BF936" s="25"/>
      <c r="BG936" s="25"/>
      <c r="BH936" s="25"/>
      <c r="BI936" s="25"/>
      <c r="BJ936" s="25"/>
      <c r="BK936" s="25"/>
      <c r="BL936" s="25"/>
      <c r="BM936" s="25"/>
      <c r="BN936" s="25"/>
      <c r="BO936" s="25"/>
      <c r="BP936" s="25"/>
      <c r="BQ936" s="25"/>
      <c r="BR936" s="25"/>
      <c r="BS936" s="25"/>
      <c r="BT936" s="25"/>
      <c r="BU936" s="25"/>
      <c r="BV936" s="25"/>
      <c r="BW936" s="25"/>
      <c r="BX936" s="25"/>
      <c r="BY936" s="25"/>
      <c r="BZ936" s="25"/>
      <c r="CA936" s="25"/>
      <c r="CB936" s="25"/>
      <c r="CC936" s="25"/>
      <c r="CD936" s="25"/>
      <c r="CE936" s="25"/>
      <c r="CF936" s="25"/>
      <c r="CG936" s="25"/>
      <c r="CH936" s="25"/>
      <c r="CI936" s="25"/>
      <c r="CJ936" s="25"/>
      <c r="CK936" s="25"/>
      <c r="CL936" s="25"/>
      <c r="CM936" s="25"/>
      <c r="CN936" s="25"/>
      <c r="CO936" s="25"/>
      <c r="CP936" s="25"/>
      <c r="CQ936" s="25"/>
      <c r="CR936" s="25"/>
      <c r="CS936" s="25"/>
      <c r="CT936" s="25"/>
      <c r="CU936" s="25"/>
      <c r="CV936" s="25"/>
      <c r="CW936" s="25"/>
      <c r="CX936" s="25"/>
      <c r="CY936" s="25"/>
      <c r="EW936" s="25"/>
      <c r="EX936" s="25"/>
      <c r="EY936" s="25"/>
      <c r="EZ936" s="25"/>
      <c r="FA936" s="25"/>
      <c r="FB936" s="25"/>
      <c r="FC936" s="25"/>
      <c r="FD936" s="25"/>
      <c r="FE936" s="25"/>
      <c r="FF936" s="25"/>
      <c r="FG936" s="25"/>
      <c r="FH936" s="25"/>
      <c r="FI936" s="25"/>
      <c r="FJ936" s="25"/>
      <c r="FK936" s="25"/>
      <c r="FL936" s="25"/>
      <c r="FM936" s="25"/>
      <c r="FN936" s="25"/>
      <c r="FO936" s="25"/>
      <c r="FP936" s="25"/>
      <c r="FQ936" s="25"/>
      <c r="FR936" s="25"/>
      <c r="FS936" s="25"/>
      <c r="FT936" s="25"/>
      <c r="FU936" s="25"/>
      <c r="FV936" s="25"/>
      <c r="FW936" s="25"/>
      <c r="FX936" s="25"/>
      <c r="FY936" s="25"/>
      <c r="FZ936" s="25"/>
      <c r="GA936" s="25"/>
      <c r="GB936" s="25"/>
      <c r="GC936" s="25"/>
      <c r="GD936" s="25"/>
      <c r="GE936" s="25"/>
      <c r="GF936" s="25"/>
      <c r="GG936" s="25"/>
      <c r="GH936" s="25"/>
      <c r="GI936" s="25"/>
      <c r="GJ936" s="25"/>
      <c r="GK936" s="25"/>
      <c r="GL936" s="25"/>
      <c r="GM936" s="25"/>
      <c r="GN936" s="25"/>
      <c r="GO936" s="25"/>
      <c r="GP936" s="25"/>
      <c r="GQ936" s="25"/>
      <c r="GR936" s="25"/>
      <c r="GS936" s="25"/>
    </row>
    <row r="937">
      <c r="BD937" s="25"/>
      <c r="BE937" s="25"/>
      <c r="BF937" s="25"/>
      <c r="BG937" s="25"/>
      <c r="BH937" s="25"/>
      <c r="BI937" s="25"/>
      <c r="BJ937" s="25"/>
      <c r="BK937" s="25"/>
      <c r="BL937" s="25"/>
      <c r="BM937" s="25"/>
      <c r="BN937" s="25"/>
      <c r="BO937" s="25"/>
      <c r="BP937" s="25"/>
      <c r="BQ937" s="25"/>
      <c r="BR937" s="25"/>
      <c r="BS937" s="25"/>
      <c r="BT937" s="25"/>
      <c r="BU937" s="25"/>
      <c r="BV937" s="25"/>
      <c r="BW937" s="25"/>
      <c r="BX937" s="25"/>
      <c r="BY937" s="25"/>
      <c r="BZ937" s="25"/>
      <c r="CA937" s="25"/>
      <c r="CB937" s="25"/>
      <c r="CC937" s="25"/>
      <c r="CD937" s="25"/>
      <c r="CE937" s="25"/>
      <c r="CF937" s="25"/>
      <c r="CG937" s="25"/>
      <c r="CH937" s="25"/>
      <c r="CI937" s="25"/>
      <c r="CJ937" s="25"/>
      <c r="CK937" s="25"/>
      <c r="CL937" s="25"/>
      <c r="CM937" s="25"/>
      <c r="CN937" s="25"/>
      <c r="CO937" s="25"/>
      <c r="CP937" s="25"/>
      <c r="CQ937" s="25"/>
      <c r="CR937" s="25"/>
      <c r="CS937" s="25"/>
      <c r="CT937" s="25"/>
      <c r="CU937" s="25"/>
      <c r="CV937" s="25"/>
      <c r="CW937" s="25"/>
      <c r="CX937" s="25"/>
      <c r="CY937" s="25"/>
      <c r="EW937" s="25"/>
      <c r="EX937" s="25"/>
      <c r="EY937" s="25"/>
      <c r="EZ937" s="25"/>
      <c r="FA937" s="25"/>
      <c r="FB937" s="25"/>
      <c r="FC937" s="25"/>
      <c r="FD937" s="25"/>
      <c r="FE937" s="25"/>
      <c r="FF937" s="25"/>
      <c r="FG937" s="25"/>
      <c r="FH937" s="25"/>
      <c r="FI937" s="25"/>
      <c r="FJ937" s="25"/>
      <c r="FK937" s="25"/>
      <c r="FL937" s="25"/>
      <c r="FM937" s="25"/>
      <c r="FN937" s="25"/>
      <c r="FO937" s="25"/>
      <c r="FP937" s="25"/>
      <c r="FQ937" s="25"/>
      <c r="FR937" s="25"/>
      <c r="FS937" s="25"/>
      <c r="FT937" s="25"/>
      <c r="FU937" s="25"/>
      <c r="FV937" s="25"/>
      <c r="FW937" s="25"/>
      <c r="FX937" s="25"/>
      <c r="FY937" s="25"/>
      <c r="FZ937" s="25"/>
      <c r="GA937" s="25"/>
      <c r="GB937" s="25"/>
      <c r="GC937" s="25"/>
      <c r="GD937" s="25"/>
      <c r="GE937" s="25"/>
      <c r="GF937" s="25"/>
      <c r="GG937" s="25"/>
      <c r="GH937" s="25"/>
      <c r="GI937" s="25"/>
      <c r="GJ937" s="25"/>
      <c r="GK937" s="25"/>
      <c r="GL937" s="25"/>
      <c r="GM937" s="25"/>
      <c r="GN937" s="25"/>
      <c r="GO937" s="25"/>
      <c r="GP937" s="25"/>
      <c r="GQ937" s="25"/>
      <c r="GR937" s="25"/>
      <c r="GS937" s="25"/>
    </row>
    <row r="938">
      <c r="BD938" s="25"/>
      <c r="BE938" s="25"/>
      <c r="BF938" s="25"/>
      <c r="BG938" s="25"/>
      <c r="BH938" s="25"/>
      <c r="BI938" s="25"/>
      <c r="BJ938" s="25"/>
      <c r="BK938" s="25"/>
      <c r="BL938" s="25"/>
      <c r="BM938" s="25"/>
      <c r="BN938" s="25"/>
      <c r="BO938" s="25"/>
      <c r="BP938" s="25"/>
      <c r="BQ938" s="25"/>
      <c r="BR938" s="25"/>
      <c r="BS938" s="25"/>
      <c r="BT938" s="25"/>
      <c r="BU938" s="25"/>
      <c r="BV938" s="25"/>
      <c r="BW938" s="25"/>
      <c r="BX938" s="25"/>
      <c r="BY938" s="25"/>
      <c r="BZ938" s="25"/>
      <c r="CA938" s="25"/>
      <c r="CB938" s="25"/>
      <c r="CC938" s="25"/>
      <c r="CD938" s="25"/>
      <c r="CE938" s="25"/>
      <c r="CF938" s="25"/>
      <c r="CG938" s="25"/>
      <c r="CH938" s="25"/>
      <c r="CI938" s="25"/>
      <c r="CJ938" s="25"/>
      <c r="CK938" s="25"/>
      <c r="CL938" s="25"/>
      <c r="CM938" s="25"/>
      <c r="CN938" s="25"/>
      <c r="CO938" s="25"/>
      <c r="CP938" s="25"/>
      <c r="CQ938" s="25"/>
      <c r="CR938" s="25"/>
      <c r="CS938" s="25"/>
      <c r="CT938" s="25"/>
      <c r="CU938" s="25"/>
      <c r="CV938" s="25"/>
      <c r="CW938" s="25"/>
      <c r="CX938" s="25"/>
      <c r="CY938" s="25"/>
      <c r="EW938" s="25"/>
      <c r="EX938" s="25"/>
      <c r="EY938" s="25"/>
      <c r="EZ938" s="25"/>
      <c r="FA938" s="25"/>
      <c r="FB938" s="25"/>
      <c r="FC938" s="25"/>
      <c r="FD938" s="25"/>
      <c r="FE938" s="25"/>
      <c r="FF938" s="25"/>
      <c r="FG938" s="25"/>
      <c r="FH938" s="25"/>
      <c r="FI938" s="25"/>
      <c r="FJ938" s="25"/>
      <c r="FK938" s="25"/>
      <c r="FL938" s="25"/>
      <c r="FM938" s="25"/>
      <c r="FN938" s="25"/>
      <c r="FO938" s="25"/>
      <c r="FP938" s="25"/>
      <c r="FQ938" s="25"/>
      <c r="FR938" s="25"/>
      <c r="FS938" s="25"/>
      <c r="FT938" s="25"/>
      <c r="FU938" s="25"/>
      <c r="FV938" s="25"/>
      <c r="FW938" s="25"/>
      <c r="FX938" s="25"/>
      <c r="FY938" s="25"/>
      <c r="FZ938" s="25"/>
      <c r="GA938" s="25"/>
      <c r="GB938" s="25"/>
      <c r="GC938" s="25"/>
      <c r="GD938" s="25"/>
      <c r="GE938" s="25"/>
      <c r="GF938" s="25"/>
      <c r="GG938" s="25"/>
      <c r="GH938" s="25"/>
      <c r="GI938" s="25"/>
      <c r="GJ938" s="25"/>
      <c r="GK938" s="25"/>
      <c r="GL938" s="25"/>
      <c r="GM938" s="25"/>
      <c r="GN938" s="25"/>
      <c r="GO938" s="25"/>
      <c r="GP938" s="25"/>
      <c r="GQ938" s="25"/>
      <c r="GR938" s="25"/>
      <c r="GS938" s="25"/>
    </row>
    <row r="939">
      <c r="BD939" s="25"/>
      <c r="BE939" s="25"/>
      <c r="BF939" s="25"/>
      <c r="BG939" s="25"/>
      <c r="BH939" s="25"/>
      <c r="BI939" s="25"/>
      <c r="BJ939" s="25"/>
      <c r="BK939" s="25"/>
      <c r="BL939" s="25"/>
      <c r="BM939" s="25"/>
      <c r="BN939" s="25"/>
      <c r="BO939" s="25"/>
      <c r="BP939" s="25"/>
      <c r="BQ939" s="25"/>
      <c r="BR939" s="25"/>
      <c r="BS939" s="25"/>
      <c r="BT939" s="25"/>
      <c r="BU939" s="25"/>
      <c r="BV939" s="25"/>
      <c r="BW939" s="25"/>
      <c r="BX939" s="25"/>
      <c r="BY939" s="25"/>
      <c r="BZ939" s="25"/>
      <c r="CA939" s="25"/>
      <c r="CB939" s="25"/>
      <c r="CC939" s="25"/>
      <c r="CD939" s="25"/>
      <c r="CE939" s="25"/>
      <c r="CF939" s="25"/>
      <c r="CG939" s="25"/>
      <c r="CH939" s="25"/>
      <c r="CI939" s="25"/>
      <c r="CJ939" s="25"/>
      <c r="CK939" s="25"/>
      <c r="CL939" s="25"/>
      <c r="CM939" s="25"/>
      <c r="CN939" s="25"/>
      <c r="CO939" s="25"/>
      <c r="CP939" s="25"/>
      <c r="CQ939" s="25"/>
      <c r="CR939" s="25"/>
      <c r="CS939" s="25"/>
      <c r="CT939" s="25"/>
      <c r="CU939" s="25"/>
      <c r="CV939" s="25"/>
      <c r="CW939" s="25"/>
      <c r="CX939" s="25"/>
      <c r="CY939" s="25"/>
      <c r="EW939" s="25"/>
      <c r="EX939" s="25"/>
      <c r="EY939" s="25"/>
      <c r="EZ939" s="25"/>
      <c r="FA939" s="25"/>
      <c r="FB939" s="25"/>
      <c r="FC939" s="25"/>
      <c r="FD939" s="25"/>
      <c r="FE939" s="25"/>
      <c r="FF939" s="25"/>
      <c r="FG939" s="25"/>
      <c r="FH939" s="25"/>
      <c r="FI939" s="25"/>
      <c r="FJ939" s="25"/>
      <c r="FK939" s="25"/>
      <c r="FL939" s="25"/>
      <c r="FM939" s="25"/>
      <c r="FN939" s="25"/>
      <c r="FO939" s="25"/>
      <c r="FP939" s="25"/>
      <c r="FQ939" s="25"/>
      <c r="FR939" s="25"/>
      <c r="FS939" s="25"/>
      <c r="FT939" s="25"/>
      <c r="FU939" s="25"/>
      <c r="FV939" s="25"/>
      <c r="FW939" s="25"/>
      <c r="FX939" s="25"/>
      <c r="FY939" s="25"/>
      <c r="FZ939" s="25"/>
      <c r="GA939" s="25"/>
      <c r="GB939" s="25"/>
      <c r="GC939" s="25"/>
      <c r="GD939" s="25"/>
      <c r="GE939" s="25"/>
      <c r="GF939" s="25"/>
      <c r="GG939" s="25"/>
      <c r="GH939" s="25"/>
      <c r="GI939" s="25"/>
      <c r="GJ939" s="25"/>
      <c r="GK939" s="25"/>
      <c r="GL939" s="25"/>
      <c r="GM939" s="25"/>
      <c r="GN939" s="25"/>
      <c r="GO939" s="25"/>
      <c r="GP939" s="25"/>
      <c r="GQ939" s="25"/>
      <c r="GR939" s="25"/>
      <c r="GS939" s="25"/>
    </row>
    <row r="940">
      <c r="BD940" s="25"/>
      <c r="BE940" s="25"/>
      <c r="BF940" s="25"/>
      <c r="BG940" s="25"/>
      <c r="BH940" s="25"/>
      <c r="BI940" s="25"/>
      <c r="BJ940" s="25"/>
      <c r="BK940" s="25"/>
      <c r="BL940" s="25"/>
      <c r="BM940" s="25"/>
      <c r="BN940" s="25"/>
      <c r="BO940" s="25"/>
      <c r="BP940" s="25"/>
      <c r="BQ940" s="25"/>
      <c r="BR940" s="25"/>
      <c r="BS940" s="25"/>
      <c r="BT940" s="25"/>
      <c r="BU940" s="25"/>
      <c r="BV940" s="25"/>
      <c r="BW940" s="25"/>
      <c r="BX940" s="25"/>
      <c r="BY940" s="25"/>
      <c r="BZ940" s="25"/>
      <c r="CA940" s="25"/>
      <c r="CB940" s="25"/>
      <c r="CC940" s="25"/>
      <c r="CD940" s="25"/>
      <c r="CE940" s="25"/>
      <c r="CF940" s="25"/>
      <c r="CG940" s="25"/>
      <c r="CH940" s="25"/>
      <c r="CI940" s="25"/>
      <c r="CJ940" s="25"/>
      <c r="CK940" s="25"/>
      <c r="CL940" s="25"/>
      <c r="CM940" s="25"/>
      <c r="CN940" s="25"/>
      <c r="CO940" s="25"/>
      <c r="CP940" s="25"/>
      <c r="CQ940" s="25"/>
      <c r="CR940" s="25"/>
      <c r="CS940" s="25"/>
      <c r="CT940" s="25"/>
      <c r="CU940" s="25"/>
      <c r="CV940" s="25"/>
      <c r="CW940" s="25"/>
      <c r="CX940" s="25"/>
      <c r="CY940" s="25"/>
      <c r="EW940" s="25"/>
      <c r="EX940" s="25"/>
      <c r="EY940" s="25"/>
      <c r="EZ940" s="25"/>
      <c r="FA940" s="25"/>
      <c r="FB940" s="25"/>
      <c r="FC940" s="25"/>
      <c r="FD940" s="25"/>
      <c r="FE940" s="25"/>
      <c r="FF940" s="25"/>
      <c r="FG940" s="25"/>
      <c r="FH940" s="25"/>
      <c r="FI940" s="25"/>
      <c r="FJ940" s="25"/>
      <c r="FK940" s="25"/>
      <c r="FL940" s="25"/>
      <c r="FM940" s="25"/>
      <c r="FN940" s="25"/>
      <c r="FO940" s="25"/>
      <c r="FP940" s="25"/>
      <c r="FQ940" s="25"/>
      <c r="FR940" s="25"/>
      <c r="FS940" s="25"/>
      <c r="FT940" s="25"/>
      <c r="FU940" s="25"/>
      <c r="FV940" s="25"/>
      <c r="FW940" s="25"/>
      <c r="FX940" s="25"/>
      <c r="FY940" s="25"/>
      <c r="FZ940" s="25"/>
      <c r="GA940" s="25"/>
      <c r="GB940" s="25"/>
      <c r="GC940" s="25"/>
      <c r="GD940" s="25"/>
      <c r="GE940" s="25"/>
      <c r="GF940" s="25"/>
      <c r="GG940" s="25"/>
      <c r="GH940" s="25"/>
      <c r="GI940" s="25"/>
      <c r="GJ940" s="25"/>
      <c r="GK940" s="25"/>
      <c r="GL940" s="25"/>
      <c r="GM940" s="25"/>
      <c r="GN940" s="25"/>
      <c r="GO940" s="25"/>
      <c r="GP940" s="25"/>
      <c r="GQ940" s="25"/>
      <c r="GR940" s="25"/>
      <c r="GS940" s="25"/>
    </row>
    <row r="941">
      <c r="BD941" s="25"/>
      <c r="BE941" s="25"/>
      <c r="BF941" s="25"/>
      <c r="BG941" s="25"/>
      <c r="BH941" s="25"/>
      <c r="BI941" s="25"/>
      <c r="BJ941" s="25"/>
      <c r="BK941" s="25"/>
      <c r="BL941" s="25"/>
      <c r="BM941" s="25"/>
      <c r="BN941" s="25"/>
      <c r="BO941" s="25"/>
      <c r="BP941" s="25"/>
      <c r="BQ941" s="25"/>
      <c r="BR941" s="25"/>
      <c r="BS941" s="25"/>
      <c r="BT941" s="25"/>
      <c r="BU941" s="25"/>
      <c r="BV941" s="25"/>
      <c r="BW941" s="25"/>
      <c r="BX941" s="25"/>
      <c r="BY941" s="25"/>
      <c r="BZ941" s="25"/>
      <c r="CA941" s="25"/>
      <c r="CB941" s="25"/>
      <c r="CC941" s="25"/>
      <c r="CD941" s="25"/>
      <c r="CE941" s="25"/>
      <c r="CF941" s="25"/>
      <c r="CG941" s="25"/>
      <c r="CH941" s="25"/>
      <c r="CI941" s="25"/>
      <c r="CJ941" s="25"/>
      <c r="CK941" s="25"/>
      <c r="CL941" s="25"/>
      <c r="CM941" s="25"/>
      <c r="CN941" s="25"/>
      <c r="CO941" s="25"/>
      <c r="CP941" s="25"/>
      <c r="CQ941" s="25"/>
      <c r="CR941" s="25"/>
      <c r="CS941" s="25"/>
      <c r="CT941" s="25"/>
      <c r="CU941" s="25"/>
      <c r="CV941" s="25"/>
      <c r="CW941" s="25"/>
      <c r="CX941" s="25"/>
      <c r="CY941" s="25"/>
      <c r="EW941" s="25"/>
      <c r="EX941" s="25"/>
      <c r="EY941" s="25"/>
      <c r="EZ941" s="25"/>
      <c r="FA941" s="25"/>
      <c r="FB941" s="25"/>
      <c r="FC941" s="25"/>
      <c r="FD941" s="25"/>
      <c r="FE941" s="25"/>
      <c r="FF941" s="25"/>
      <c r="FG941" s="25"/>
      <c r="FH941" s="25"/>
      <c r="FI941" s="25"/>
      <c r="FJ941" s="25"/>
      <c r="FK941" s="25"/>
      <c r="FL941" s="25"/>
      <c r="FM941" s="25"/>
      <c r="FN941" s="25"/>
      <c r="FO941" s="25"/>
      <c r="FP941" s="25"/>
      <c r="FQ941" s="25"/>
      <c r="FR941" s="25"/>
      <c r="FS941" s="25"/>
      <c r="FT941" s="25"/>
      <c r="FU941" s="25"/>
      <c r="FV941" s="25"/>
      <c r="FW941" s="25"/>
      <c r="FX941" s="25"/>
      <c r="FY941" s="25"/>
      <c r="FZ941" s="25"/>
      <c r="GA941" s="25"/>
      <c r="GB941" s="25"/>
      <c r="GC941" s="25"/>
      <c r="GD941" s="25"/>
      <c r="GE941" s="25"/>
      <c r="GF941" s="25"/>
      <c r="GG941" s="25"/>
      <c r="GH941" s="25"/>
      <c r="GI941" s="25"/>
      <c r="GJ941" s="25"/>
      <c r="GK941" s="25"/>
      <c r="GL941" s="25"/>
      <c r="GM941" s="25"/>
      <c r="GN941" s="25"/>
      <c r="GO941" s="25"/>
      <c r="GP941" s="25"/>
      <c r="GQ941" s="25"/>
      <c r="GR941" s="25"/>
      <c r="GS941" s="25"/>
    </row>
    <row r="942">
      <c r="BD942" s="25"/>
      <c r="BE942" s="25"/>
      <c r="BF942" s="25"/>
      <c r="BG942" s="25"/>
      <c r="BH942" s="25"/>
      <c r="BI942" s="25"/>
      <c r="BJ942" s="25"/>
      <c r="BK942" s="25"/>
      <c r="BL942" s="25"/>
      <c r="BM942" s="25"/>
      <c r="BN942" s="25"/>
      <c r="BO942" s="25"/>
      <c r="BP942" s="25"/>
      <c r="BQ942" s="25"/>
      <c r="BR942" s="25"/>
      <c r="BS942" s="25"/>
      <c r="BT942" s="25"/>
      <c r="BU942" s="25"/>
      <c r="BV942" s="25"/>
      <c r="BW942" s="25"/>
      <c r="BX942" s="25"/>
      <c r="BY942" s="25"/>
      <c r="BZ942" s="25"/>
      <c r="CA942" s="25"/>
      <c r="CB942" s="25"/>
      <c r="CC942" s="25"/>
      <c r="CD942" s="25"/>
      <c r="CE942" s="25"/>
      <c r="CF942" s="25"/>
      <c r="CG942" s="25"/>
      <c r="CH942" s="25"/>
      <c r="CI942" s="25"/>
      <c r="CJ942" s="25"/>
      <c r="CK942" s="25"/>
      <c r="CL942" s="25"/>
      <c r="CM942" s="25"/>
      <c r="CN942" s="25"/>
      <c r="CO942" s="25"/>
      <c r="CP942" s="25"/>
      <c r="CQ942" s="25"/>
      <c r="CR942" s="25"/>
      <c r="CS942" s="25"/>
      <c r="CT942" s="25"/>
      <c r="CU942" s="25"/>
      <c r="CV942" s="25"/>
      <c r="CW942" s="25"/>
      <c r="CX942" s="25"/>
      <c r="CY942" s="25"/>
      <c r="EW942" s="25"/>
      <c r="EX942" s="25"/>
      <c r="EY942" s="25"/>
      <c r="EZ942" s="25"/>
      <c r="FA942" s="25"/>
      <c r="FB942" s="25"/>
      <c r="FC942" s="25"/>
      <c r="FD942" s="25"/>
      <c r="FE942" s="25"/>
      <c r="FF942" s="25"/>
      <c r="FG942" s="25"/>
      <c r="FH942" s="25"/>
      <c r="FI942" s="25"/>
      <c r="FJ942" s="25"/>
      <c r="FK942" s="25"/>
      <c r="FL942" s="25"/>
      <c r="FM942" s="25"/>
      <c r="FN942" s="25"/>
      <c r="FO942" s="25"/>
      <c r="FP942" s="25"/>
      <c r="FQ942" s="25"/>
      <c r="FR942" s="25"/>
      <c r="FS942" s="25"/>
      <c r="FT942" s="25"/>
      <c r="FU942" s="25"/>
      <c r="FV942" s="25"/>
      <c r="FW942" s="25"/>
      <c r="FX942" s="25"/>
      <c r="FY942" s="25"/>
      <c r="FZ942" s="25"/>
      <c r="GA942" s="25"/>
      <c r="GB942" s="25"/>
      <c r="GC942" s="25"/>
      <c r="GD942" s="25"/>
      <c r="GE942" s="25"/>
      <c r="GF942" s="25"/>
      <c r="GG942" s="25"/>
      <c r="GH942" s="25"/>
      <c r="GI942" s="25"/>
      <c r="GJ942" s="25"/>
      <c r="GK942" s="25"/>
      <c r="GL942" s="25"/>
      <c r="GM942" s="25"/>
      <c r="GN942" s="25"/>
      <c r="GO942" s="25"/>
      <c r="GP942" s="25"/>
      <c r="GQ942" s="25"/>
      <c r="GR942" s="25"/>
      <c r="GS942" s="25"/>
    </row>
    <row r="943">
      <c r="BD943" s="25"/>
      <c r="BE943" s="25"/>
      <c r="BF943" s="25"/>
      <c r="BG943" s="25"/>
      <c r="BH943" s="25"/>
      <c r="BI943" s="25"/>
      <c r="BJ943" s="25"/>
      <c r="BK943" s="25"/>
      <c r="BL943" s="25"/>
      <c r="BM943" s="25"/>
      <c r="BN943" s="25"/>
      <c r="BO943" s="25"/>
      <c r="BP943" s="25"/>
      <c r="BQ943" s="25"/>
      <c r="BR943" s="25"/>
      <c r="BS943" s="25"/>
      <c r="BT943" s="25"/>
      <c r="BU943" s="25"/>
      <c r="BV943" s="25"/>
      <c r="BW943" s="25"/>
      <c r="BX943" s="25"/>
      <c r="BY943" s="25"/>
      <c r="BZ943" s="25"/>
      <c r="CA943" s="25"/>
      <c r="CB943" s="25"/>
      <c r="CC943" s="25"/>
      <c r="CD943" s="25"/>
      <c r="CE943" s="25"/>
      <c r="CF943" s="25"/>
      <c r="CG943" s="25"/>
      <c r="CH943" s="25"/>
      <c r="CI943" s="25"/>
      <c r="CJ943" s="25"/>
      <c r="CK943" s="25"/>
      <c r="CL943" s="25"/>
      <c r="CM943" s="25"/>
      <c r="CN943" s="25"/>
      <c r="CO943" s="25"/>
      <c r="CP943" s="25"/>
      <c r="CQ943" s="25"/>
      <c r="CR943" s="25"/>
      <c r="CS943" s="25"/>
      <c r="CT943" s="25"/>
      <c r="CU943" s="25"/>
      <c r="CV943" s="25"/>
      <c r="CW943" s="25"/>
      <c r="CX943" s="25"/>
      <c r="CY943" s="25"/>
      <c r="EW943" s="25"/>
      <c r="EX943" s="25"/>
      <c r="EY943" s="25"/>
      <c r="EZ943" s="25"/>
      <c r="FA943" s="25"/>
      <c r="FB943" s="25"/>
      <c r="FC943" s="25"/>
      <c r="FD943" s="25"/>
      <c r="FE943" s="25"/>
      <c r="FF943" s="25"/>
      <c r="FG943" s="25"/>
      <c r="FH943" s="25"/>
      <c r="FI943" s="25"/>
      <c r="FJ943" s="25"/>
      <c r="FK943" s="25"/>
      <c r="FL943" s="25"/>
      <c r="FM943" s="25"/>
      <c r="FN943" s="25"/>
      <c r="FO943" s="25"/>
      <c r="FP943" s="25"/>
      <c r="FQ943" s="25"/>
      <c r="FR943" s="25"/>
      <c r="FS943" s="25"/>
      <c r="FT943" s="25"/>
      <c r="FU943" s="25"/>
      <c r="FV943" s="25"/>
      <c r="FW943" s="25"/>
      <c r="FX943" s="25"/>
      <c r="FY943" s="25"/>
      <c r="FZ943" s="25"/>
      <c r="GA943" s="25"/>
      <c r="GB943" s="25"/>
      <c r="GC943" s="25"/>
      <c r="GD943" s="25"/>
      <c r="GE943" s="25"/>
      <c r="GF943" s="25"/>
      <c r="GG943" s="25"/>
      <c r="GH943" s="25"/>
      <c r="GI943" s="25"/>
      <c r="GJ943" s="25"/>
      <c r="GK943" s="25"/>
      <c r="GL943" s="25"/>
      <c r="GM943" s="25"/>
      <c r="GN943" s="25"/>
      <c r="GO943" s="25"/>
      <c r="GP943" s="25"/>
      <c r="GQ943" s="25"/>
      <c r="GR943" s="25"/>
      <c r="GS943" s="25"/>
    </row>
    <row r="944">
      <c r="BD944" s="25"/>
      <c r="BE944" s="25"/>
      <c r="BF944" s="25"/>
      <c r="BG944" s="25"/>
      <c r="BH944" s="25"/>
      <c r="BI944" s="25"/>
      <c r="BJ944" s="25"/>
      <c r="BK944" s="25"/>
      <c r="BL944" s="25"/>
      <c r="BM944" s="25"/>
      <c r="BN944" s="25"/>
      <c r="BO944" s="25"/>
      <c r="BP944" s="25"/>
      <c r="BQ944" s="25"/>
      <c r="BR944" s="25"/>
      <c r="BS944" s="25"/>
      <c r="BT944" s="25"/>
      <c r="BU944" s="25"/>
      <c r="BV944" s="25"/>
      <c r="BW944" s="25"/>
      <c r="BX944" s="25"/>
      <c r="BY944" s="25"/>
      <c r="BZ944" s="25"/>
      <c r="CA944" s="25"/>
      <c r="CB944" s="25"/>
      <c r="CC944" s="25"/>
      <c r="CD944" s="25"/>
      <c r="CE944" s="25"/>
      <c r="CF944" s="25"/>
      <c r="CG944" s="25"/>
      <c r="CH944" s="25"/>
      <c r="CI944" s="25"/>
      <c r="CJ944" s="25"/>
      <c r="CK944" s="25"/>
      <c r="CL944" s="25"/>
      <c r="CM944" s="25"/>
      <c r="CN944" s="25"/>
      <c r="CO944" s="25"/>
      <c r="CP944" s="25"/>
      <c r="CQ944" s="25"/>
      <c r="CR944" s="25"/>
      <c r="CS944" s="25"/>
      <c r="CT944" s="25"/>
      <c r="CU944" s="25"/>
      <c r="CV944" s="25"/>
      <c r="CW944" s="25"/>
      <c r="CX944" s="25"/>
      <c r="CY944" s="25"/>
      <c r="EW944" s="25"/>
      <c r="EX944" s="25"/>
      <c r="EY944" s="25"/>
      <c r="EZ944" s="25"/>
      <c r="FA944" s="25"/>
      <c r="FB944" s="25"/>
      <c r="FC944" s="25"/>
      <c r="FD944" s="25"/>
      <c r="FE944" s="25"/>
      <c r="FF944" s="25"/>
      <c r="FG944" s="25"/>
      <c r="FH944" s="25"/>
      <c r="FI944" s="25"/>
      <c r="FJ944" s="25"/>
      <c r="FK944" s="25"/>
      <c r="FL944" s="25"/>
      <c r="FM944" s="25"/>
      <c r="FN944" s="25"/>
      <c r="FO944" s="25"/>
      <c r="FP944" s="25"/>
      <c r="FQ944" s="25"/>
      <c r="FR944" s="25"/>
      <c r="FS944" s="25"/>
      <c r="FT944" s="25"/>
      <c r="FU944" s="25"/>
      <c r="FV944" s="25"/>
      <c r="FW944" s="25"/>
      <c r="FX944" s="25"/>
      <c r="FY944" s="25"/>
      <c r="FZ944" s="25"/>
      <c r="GA944" s="25"/>
      <c r="GB944" s="25"/>
      <c r="GC944" s="25"/>
      <c r="GD944" s="25"/>
      <c r="GE944" s="25"/>
      <c r="GF944" s="25"/>
      <c r="GG944" s="25"/>
      <c r="GH944" s="25"/>
      <c r="GI944" s="25"/>
      <c r="GJ944" s="25"/>
      <c r="GK944" s="25"/>
      <c r="GL944" s="25"/>
      <c r="GM944" s="25"/>
      <c r="GN944" s="25"/>
      <c r="GO944" s="25"/>
      <c r="GP944" s="25"/>
      <c r="GQ944" s="25"/>
      <c r="GR944" s="25"/>
      <c r="GS944" s="25"/>
    </row>
    <row r="945">
      <c r="BD945" s="25"/>
      <c r="BE945" s="25"/>
      <c r="BF945" s="25"/>
      <c r="BG945" s="25"/>
      <c r="BH945" s="25"/>
      <c r="BI945" s="25"/>
      <c r="BJ945" s="25"/>
      <c r="BK945" s="25"/>
      <c r="BL945" s="25"/>
      <c r="BM945" s="25"/>
      <c r="BN945" s="25"/>
      <c r="BO945" s="25"/>
      <c r="BP945" s="25"/>
      <c r="BQ945" s="25"/>
      <c r="BR945" s="25"/>
      <c r="BS945" s="25"/>
      <c r="BT945" s="25"/>
      <c r="BU945" s="25"/>
      <c r="BV945" s="25"/>
      <c r="BW945" s="25"/>
      <c r="BX945" s="25"/>
      <c r="BY945" s="25"/>
      <c r="BZ945" s="25"/>
      <c r="CA945" s="25"/>
      <c r="CB945" s="25"/>
      <c r="CC945" s="25"/>
      <c r="CD945" s="25"/>
      <c r="CE945" s="25"/>
      <c r="CF945" s="25"/>
      <c r="CG945" s="25"/>
      <c r="CH945" s="25"/>
      <c r="CI945" s="25"/>
      <c r="CJ945" s="25"/>
      <c r="CK945" s="25"/>
      <c r="CL945" s="25"/>
      <c r="CM945" s="25"/>
      <c r="CN945" s="25"/>
      <c r="CO945" s="25"/>
      <c r="CP945" s="25"/>
      <c r="CQ945" s="25"/>
      <c r="CR945" s="25"/>
      <c r="CS945" s="25"/>
      <c r="CT945" s="25"/>
      <c r="CU945" s="25"/>
      <c r="CV945" s="25"/>
      <c r="CW945" s="25"/>
      <c r="CX945" s="25"/>
      <c r="CY945" s="25"/>
      <c r="EW945" s="25"/>
      <c r="EX945" s="25"/>
      <c r="EY945" s="25"/>
      <c r="EZ945" s="25"/>
      <c r="FA945" s="25"/>
      <c r="FB945" s="25"/>
      <c r="FC945" s="25"/>
      <c r="FD945" s="25"/>
      <c r="FE945" s="25"/>
      <c r="FF945" s="25"/>
      <c r="FG945" s="25"/>
      <c r="FH945" s="25"/>
      <c r="FI945" s="25"/>
      <c r="FJ945" s="25"/>
      <c r="FK945" s="25"/>
      <c r="FL945" s="25"/>
      <c r="FM945" s="25"/>
      <c r="FN945" s="25"/>
      <c r="FO945" s="25"/>
      <c r="FP945" s="25"/>
      <c r="FQ945" s="25"/>
      <c r="FR945" s="25"/>
      <c r="FS945" s="25"/>
      <c r="FT945" s="25"/>
      <c r="FU945" s="25"/>
      <c r="FV945" s="25"/>
      <c r="FW945" s="25"/>
      <c r="FX945" s="25"/>
      <c r="FY945" s="25"/>
      <c r="FZ945" s="25"/>
      <c r="GA945" s="25"/>
      <c r="GB945" s="25"/>
      <c r="GC945" s="25"/>
      <c r="GD945" s="25"/>
      <c r="GE945" s="25"/>
      <c r="GF945" s="25"/>
      <c r="GG945" s="25"/>
      <c r="GH945" s="25"/>
      <c r="GI945" s="25"/>
      <c r="GJ945" s="25"/>
      <c r="GK945" s="25"/>
      <c r="GL945" s="25"/>
      <c r="GM945" s="25"/>
      <c r="GN945" s="25"/>
      <c r="GO945" s="25"/>
      <c r="GP945" s="25"/>
      <c r="GQ945" s="25"/>
      <c r="GR945" s="25"/>
      <c r="GS945" s="25"/>
    </row>
    <row r="946">
      <c r="BD946" s="25"/>
      <c r="BE946" s="25"/>
      <c r="BF946" s="25"/>
      <c r="BG946" s="25"/>
      <c r="BH946" s="25"/>
      <c r="BI946" s="25"/>
      <c r="BJ946" s="25"/>
      <c r="BK946" s="25"/>
      <c r="BL946" s="25"/>
      <c r="BM946" s="25"/>
      <c r="BN946" s="25"/>
      <c r="BO946" s="25"/>
      <c r="BP946" s="25"/>
      <c r="BQ946" s="25"/>
      <c r="BR946" s="25"/>
      <c r="BS946" s="25"/>
      <c r="BT946" s="25"/>
      <c r="BU946" s="25"/>
      <c r="BV946" s="25"/>
      <c r="BW946" s="25"/>
      <c r="BX946" s="25"/>
      <c r="BY946" s="25"/>
      <c r="BZ946" s="25"/>
      <c r="CA946" s="25"/>
      <c r="CB946" s="25"/>
      <c r="CC946" s="25"/>
      <c r="CD946" s="25"/>
      <c r="CE946" s="25"/>
      <c r="CF946" s="25"/>
      <c r="CG946" s="25"/>
      <c r="CH946" s="25"/>
      <c r="CI946" s="25"/>
      <c r="CJ946" s="25"/>
      <c r="CK946" s="25"/>
      <c r="CL946" s="25"/>
      <c r="CM946" s="25"/>
      <c r="CN946" s="25"/>
      <c r="CO946" s="25"/>
      <c r="CP946" s="25"/>
      <c r="CQ946" s="25"/>
      <c r="CR946" s="25"/>
      <c r="CS946" s="25"/>
      <c r="CT946" s="25"/>
      <c r="CU946" s="25"/>
      <c r="CV946" s="25"/>
      <c r="CW946" s="25"/>
      <c r="CX946" s="25"/>
      <c r="CY946" s="25"/>
      <c r="EW946" s="25"/>
      <c r="EX946" s="25"/>
      <c r="EY946" s="25"/>
      <c r="EZ946" s="25"/>
      <c r="FA946" s="25"/>
      <c r="FB946" s="25"/>
      <c r="FC946" s="25"/>
      <c r="FD946" s="25"/>
      <c r="FE946" s="25"/>
      <c r="FF946" s="25"/>
      <c r="FG946" s="25"/>
      <c r="FH946" s="25"/>
      <c r="FI946" s="25"/>
      <c r="FJ946" s="25"/>
      <c r="FK946" s="25"/>
      <c r="FL946" s="25"/>
      <c r="FM946" s="25"/>
      <c r="FN946" s="25"/>
      <c r="FO946" s="25"/>
      <c r="FP946" s="25"/>
      <c r="FQ946" s="25"/>
      <c r="FR946" s="25"/>
      <c r="FS946" s="25"/>
      <c r="FT946" s="25"/>
      <c r="FU946" s="25"/>
      <c r="FV946" s="25"/>
      <c r="FW946" s="25"/>
      <c r="FX946" s="25"/>
      <c r="FY946" s="25"/>
      <c r="FZ946" s="25"/>
      <c r="GA946" s="25"/>
      <c r="GB946" s="25"/>
      <c r="GC946" s="25"/>
      <c r="GD946" s="25"/>
      <c r="GE946" s="25"/>
      <c r="GF946" s="25"/>
      <c r="GG946" s="25"/>
      <c r="GH946" s="25"/>
      <c r="GI946" s="25"/>
      <c r="GJ946" s="25"/>
      <c r="GK946" s="25"/>
      <c r="GL946" s="25"/>
      <c r="GM946" s="25"/>
      <c r="GN946" s="25"/>
      <c r="GO946" s="25"/>
      <c r="GP946" s="25"/>
      <c r="GQ946" s="25"/>
      <c r="GR946" s="25"/>
      <c r="GS946" s="25"/>
    </row>
    <row r="947">
      <c r="BD947" s="25"/>
      <c r="BE947" s="25"/>
      <c r="BF947" s="25"/>
      <c r="BG947" s="25"/>
      <c r="BH947" s="25"/>
      <c r="BI947" s="25"/>
      <c r="BJ947" s="25"/>
      <c r="BK947" s="25"/>
      <c r="BL947" s="25"/>
      <c r="BM947" s="25"/>
      <c r="BN947" s="25"/>
      <c r="BO947" s="25"/>
      <c r="BP947" s="25"/>
      <c r="BQ947" s="25"/>
      <c r="BR947" s="25"/>
      <c r="BS947" s="25"/>
      <c r="BT947" s="25"/>
      <c r="BU947" s="25"/>
      <c r="BV947" s="25"/>
      <c r="BW947" s="25"/>
      <c r="BX947" s="25"/>
      <c r="BY947" s="25"/>
      <c r="BZ947" s="25"/>
      <c r="CA947" s="25"/>
      <c r="CB947" s="25"/>
      <c r="CC947" s="25"/>
      <c r="CD947" s="25"/>
      <c r="CE947" s="25"/>
      <c r="CF947" s="25"/>
      <c r="CG947" s="25"/>
      <c r="CH947" s="25"/>
      <c r="CI947" s="25"/>
      <c r="CJ947" s="25"/>
      <c r="CK947" s="25"/>
      <c r="CL947" s="25"/>
      <c r="CM947" s="25"/>
      <c r="CN947" s="25"/>
      <c r="CO947" s="25"/>
      <c r="CP947" s="25"/>
      <c r="CQ947" s="25"/>
      <c r="CR947" s="25"/>
      <c r="CS947" s="25"/>
      <c r="CT947" s="25"/>
      <c r="CU947" s="25"/>
      <c r="CV947" s="25"/>
      <c r="CW947" s="25"/>
      <c r="CX947" s="25"/>
      <c r="CY947" s="25"/>
      <c r="EW947" s="25"/>
      <c r="EX947" s="25"/>
      <c r="EY947" s="25"/>
      <c r="EZ947" s="25"/>
      <c r="FA947" s="25"/>
      <c r="FB947" s="25"/>
      <c r="FC947" s="25"/>
      <c r="FD947" s="25"/>
      <c r="FE947" s="25"/>
      <c r="FF947" s="25"/>
      <c r="FG947" s="25"/>
      <c r="FH947" s="25"/>
      <c r="FI947" s="25"/>
      <c r="FJ947" s="25"/>
      <c r="FK947" s="25"/>
      <c r="FL947" s="25"/>
      <c r="FM947" s="25"/>
      <c r="FN947" s="25"/>
      <c r="FO947" s="25"/>
      <c r="FP947" s="25"/>
      <c r="FQ947" s="25"/>
      <c r="FR947" s="25"/>
      <c r="FS947" s="25"/>
      <c r="FT947" s="25"/>
      <c r="FU947" s="25"/>
      <c r="FV947" s="25"/>
      <c r="FW947" s="25"/>
      <c r="FX947" s="25"/>
      <c r="FY947" s="25"/>
      <c r="FZ947" s="25"/>
      <c r="GA947" s="25"/>
      <c r="GB947" s="25"/>
      <c r="GC947" s="25"/>
      <c r="GD947" s="25"/>
      <c r="GE947" s="25"/>
      <c r="GF947" s="25"/>
      <c r="GG947" s="25"/>
      <c r="GH947" s="25"/>
      <c r="GI947" s="25"/>
      <c r="GJ947" s="25"/>
      <c r="GK947" s="25"/>
      <c r="GL947" s="25"/>
      <c r="GM947" s="25"/>
      <c r="GN947" s="25"/>
      <c r="GO947" s="25"/>
      <c r="GP947" s="25"/>
      <c r="GQ947" s="25"/>
      <c r="GR947" s="25"/>
      <c r="GS947" s="25"/>
    </row>
    <row r="948">
      <c r="BD948" s="25"/>
      <c r="BE948" s="25"/>
      <c r="BF948" s="25"/>
      <c r="BG948" s="25"/>
      <c r="BH948" s="25"/>
      <c r="BI948" s="25"/>
      <c r="BJ948" s="25"/>
      <c r="BK948" s="25"/>
      <c r="BL948" s="25"/>
      <c r="BM948" s="25"/>
      <c r="BN948" s="25"/>
      <c r="BO948" s="25"/>
      <c r="BP948" s="25"/>
      <c r="BQ948" s="25"/>
      <c r="BR948" s="25"/>
      <c r="BS948" s="25"/>
      <c r="BT948" s="25"/>
      <c r="BU948" s="25"/>
      <c r="BV948" s="25"/>
      <c r="BW948" s="25"/>
      <c r="BX948" s="25"/>
      <c r="BY948" s="25"/>
      <c r="BZ948" s="25"/>
      <c r="CA948" s="25"/>
      <c r="CB948" s="25"/>
      <c r="CC948" s="25"/>
      <c r="CD948" s="25"/>
      <c r="CE948" s="25"/>
      <c r="CF948" s="25"/>
      <c r="CG948" s="25"/>
      <c r="CH948" s="25"/>
      <c r="CI948" s="25"/>
      <c r="CJ948" s="25"/>
      <c r="CK948" s="25"/>
      <c r="CL948" s="25"/>
      <c r="CM948" s="25"/>
      <c r="CN948" s="25"/>
      <c r="CO948" s="25"/>
      <c r="CP948" s="25"/>
      <c r="CQ948" s="25"/>
      <c r="CR948" s="25"/>
      <c r="CS948" s="25"/>
      <c r="CT948" s="25"/>
      <c r="CU948" s="25"/>
      <c r="CV948" s="25"/>
      <c r="CW948" s="25"/>
      <c r="CX948" s="25"/>
      <c r="CY948" s="25"/>
      <c r="EW948" s="25"/>
      <c r="EX948" s="25"/>
      <c r="EY948" s="25"/>
      <c r="EZ948" s="25"/>
      <c r="FA948" s="25"/>
      <c r="FB948" s="25"/>
      <c r="FC948" s="25"/>
      <c r="FD948" s="25"/>
      <c r="FE948" s="25"/>
      <c r="FF948" s="25"/>
      <c r="FG948" s="25"/>
      <c r="FH948" s="25"/>
      <c r="FI948" s="25"/>
      <c r="FJ948" s="25"/>
      <c r="FK948" s="25"/>
      <c r="FL948" s="25"/>
      <c r="FM948" s="25"/>
      <c r="FN948" s="25"/>
      <c r="FO948" s="25"/>
      <c r="FP948" s="25"/>
      <c r="FQ948" s="25"/>
      <c r="FR948" s="25"/>
      <c r="FS948" s="25"/>
      <c r="FT948" s="25"/>
      <c r="FU948" s="25"/>
      <c r="FV948" s="25"/>
      <c r="FW948" s="25"/>
      <c r="FX948" s="25"/>
      <c r="FY948" s="25"/>
      <c r="FZ948" s="25"/>
      <c r="GA948" s="25"/>
      <c r="GB948" s="25"/>
      <c r="GC948" s="25"/>
      <c r="GD948" s="25"/>
      <c r="GE948" s="25"/>
      <c r="GF948" s="25"/>
      <c r="GG948" s="25"/>
      <c r="GH948" s="25"/>
      <c r="GI948" s="25"/>
      <c r="GJ948" s="25"/>
      <c r="GK948" s="25"/>
      <c r="GL948" s="25"/>
      <c r="GM948" s="25"/>
      <c r="GN948" s="25"/>
      <c r="GO948" s="25"/>
      <c r="GP948" s="25"/>
      <c r="GQ948" s="25"/>
      <c r="GR948" s="25"/>
      <c r="GS948" s="25"/>
    </row>
    <row r="949">
      <c r="BD949" s="25"/>
      <c r="BE949" s="25"/>
      <c r="BF949" s="25"/>
      <c r="BG949" s="25"/>
      <c r="BH949" s="25"/>
      <c r="BI949" s="25"/>
      <c r="BJ949" s="25"/>
      <c r="BK949" s="25"/>
      <c r="BL949" s="25"/>
      <c r="BM949" s="25"/>
      <c r="BN949" s="25"/>
      <c r="BO949" s="25"/>
      <c r="BP949" s="25"/>
      <c r="BQ949" s="25"/>
      <c r="BR949" s="25"/>
      <c r="BS949" s="25"/>
      <c r="BT949" s="25"/>
      <c r="BU949" s="25"/>
      <c r="BV949" s="25"/>
      <c r="BW949" s="25"/>
      <c r="BX949" s="25"/>
      <c r="BY949" s="25"/>
      <c r="BZ949" s="25"/>
      <c r="CA949" s="25"/>
      <c r="CB949" s="25"/>
      <c r="CC949" s="25"/>
      <c r="CD949" s="25"/>
      <c r="CE949" s="25"/>
      <c r="CF949" s="25"/>
      <c r="CG949" s="25"/>
      <c r="CH949" s="25"/>
      <c r="CI949" s="25"/>
      <c r="CJ949" s="25"/>
      <c r="CK949" s="25"/>
      <c r="CL949" s="25"/>
      <c r="CM949" s="25"/>
      <c r="CN949" s="25"/>
      <c r="CO949" s="25"/>
      <c r="CP949" s="25"/>
      <c r="CQ949" s="25"/>
      <c r="CR949" s="25"/>
      <c r="CS949" s="25"/>
      <c r="CT949" s="25"/>
      <c r="CU949" s="25"/>
      <c r="CV949" s="25"/>
      <c r="CW949" s="25"/>
      <c r="CX949" s="25"/>
      <c r="CY949" s="25"/>
      <c r="EW949" s="25"/>
      <c r="EX949" s="25"/>
      <c r="EY949" s="25"/>
      <c r="EZ949" s="25"/>
      <c r="FA949" s="25"/>
      <c r="FB949" s="25"/>
      <c r="FC949" s="25"/>
      <c r="FD949" s="25"/>
      <c r="FE949" s="25"/>
      <c r="FF949" s="25"/>
      <c r="FG949" s="25"/>
      <c r="FH949" s="25"/>
      <c r="FI949" s="25"/>
      <c r="FJ949" s="25"/>
      <c r="FK949" s="25"/>
      <c r="FL949" s="25"/>
      <c r="FM949" s="25"/>
      <c r="FN949" s="25"/>
      <c r="FO949" s="25"/>
      <c r="FP949" s="25"/>
      <c r="FQ949" s="25"/>
      <c r="FR949" s="25"/>
      <c r="FS949" s="25"/>
      <c r="FT949" s="25"/>
      <c r="FU949" s="25"/>
      <c r="FV949" s="25"/>
      <c r="FW949" s="25"/>
      <c r="FX949" s="25"/>
      <c r="FY949" s="25"/>
      <c r="FZ949" s="25"/>
      <c r="GA949" s="25"/>
      <c r="GB949" s="25"/>
      <c r="GC949" s="25"/>
      <c r="GD949" s="25"/>
      <c r="GE949" s="25"/>
      <c r="GF949" s="25"/>
      <c r="GG949" s="25"/>
      <c r="GH949" s="25"/>
      <c r="GI949" s="25"/>
      <c r="GJ949" s="25"/>
      <c r="GK949" s="25"/>
      <c r="GL949" s="25"/>
      <c r="GM949" s="25"/>
      <c r="GN949" s="25"/>
      <c r="GO949" s="25"/>
      <c r="GP949" s="25"/>
      <c r="GQ949" s="25"/>
      <c r="GR949" s="25"/>
      <c r="GS949" s="25"/>
    </row>
    <row r="950">
      <c r="BD950" s="25"/>
      <c r="BE950" s="25"/>
      <c r="BF950" s="25"/>
      <c r="BG950" s="25"/>
      <c r="BH950" s="25"/>
      <c r="BI950" s="25"/>
      <c r="BJ950" s="25"/>
      <c r="BK950" s="25"/>
      <c r="BL950" s="25"/>
      <c r="BM950" s="25"/>
      <c r="BN950" s="25"/>
      <c r="BO950" s="25"/>
      <c r="BP950" s="25"/>
      <c r="BQ950" s="25"/>
      <c r="BR950" s="25"/>
      <c r="BS950" s="25"/>
      <c r="BT950" s="25"/>
      <c r="BU950" s="25"/>
      <c r="BV950" s="25"/>
      <c r="BW950" s="25"/>
      <c r="BX950" s="25"/>
      <c r="BY950" s="25"/>
      <c r="BZ950" s="25"/>
      <c r="CA950" s="25"/>
      <c r="CB950" s="25"/>
      <c r="CC950" s="25"/>
      <c r="CD950" s="25"/>
      <c r="CE950" s="25"/>
      <c r="CF950" s="25"/>
      <c r="CG950" s="25"/>
      <c r="CH950" s="25"/>
      <c r="CI950" s="25"/>
      <c r="CJ950" s="25"/>
      <c r="CK950" s="25"/>
      <c r="CL950" s="25"/>
      <c r="CM950" s="25"/>
      <c r="CN950" s="25"/>
      <c r="CO950" s="25"/>
      <c r="CP950" s="25"/>
      <c r="CQ950" s="25"/>
      <c r="CR950" s="25"/>
      <c r="CS950" s="25"/>
      <c r="CT950" s="25"/>
      <c r="CU950" s="25"/>
      <c r="CV950" s="25"/>
      <c r="CW950" s="25"/>
      <c r="CX950" s="25"/>
      <c r="CY950" s="25"/>
      <c r="EW950" s="25"/>
      <c r="EX950" s="25"/>
      <c r="EY950" s="25"/>
      <c r="EZ950" s="25"/>
      <c r="FA950" s="25"/>
      <c r="FB950" s="25"/>
      <c r="FC950" s="25"/>
      <c r="FD950" s="25"/>
      <c r="FE950" s="25"/>
      <c r="FF950" s="25"/>
      <c r="FG950" s="25"/>
      <c r="FH950" s="25"/>
      <c r="FI950" s="25"/>
      <c r="FJ950" s="25"/>
      <c r="FK950" s="25"/>
      <c r="FL950" s="25"/>
      <c r="FM950" s="25"/>
      <c r="FN950" s="25"/>
      <c r="FO950" s="25"/>
      <c r="FP950" s="25"/>
      <c r="FQ950" s="25"/>
      <c r="FR950" s="25"/>
      <c r="FS950" s="25"/>
      <c r="FT950" s="25"/>
      <c r="FU950" s="25"/>
      <c r="FV950" s="25"/>
      <c r="FW950" s="25"/>
      <c r="FX950" s="25"/>
      <c r="FY950" s="25"/>
      <c r="FZ950" s="25"/>
      <c r="GA950" s="25"/>
      <c r="GB950" s="25"/>
      <c r="GC950" s="25"/>
      <c r="GD950" s="25"/>
      <c r="GE950" s="25"/>
      <c r="GF950" s="25"/>
      <c r="GG950" s="25"/>
      <c r="GH950" s="25"/>
      <c r="GI950" s="25"/>
      <c r="GJ950" s="25"/>
      <c r="GK950" s="25"/>
      <c r="GL950" s="25"/>
      <c r="GM950" s="25"/>
      <c r="GN950" s="25"/>
      <c r="GO950" s="25"/>
      <c r="GP950" s="25"/>
      <c r="GQ950" s="25"/>
      <c r="GR950" s="25"/>
      <c r="GS950" s="25"/>
    </row>
    <row r="951">
      <c r="BD951" s="25"/>
      <c r="BE951" s="25"/>
      <c r="BF951" s="25"/>
      <c r="BG951" s="25"/>
      <c r="BH951" s="25"/>
      <c r="BI951" s="25"/>
      <c r="BJ951" s="25"/>
      <c r="BK951" s="25"/>
      <c r="BL951" s="25"/>
      <c r="BM951" s="25"/>
      <c r="BN951" s="25"/>
      <c r="BO951" s="25"/>
      <c r="BP951" s="25"/>
      <c r="BQ951" s="25"/>
      <c r="BR951" s="25"/>
      <c r="BS951" s="25"/>
      <c r="BT951" s="25"/>
      <c r="BU951" s="25"/>
      <c r="BV951" s="25"/>
      <c r="BW951" s="25"/>
      <c r="BX951" s="25"/>
      <c r="BY951" s="25"/>
      <c r="BZ951" s="25"/>
      <c r="CA951" s="25"/>
      <c r="CB951" s="25"/>
      <c r="CC951" s="25"/>
      <c r="CD951" s="25"/>
      <c r="CE951" s="25"/>
      <c r="CF951" s="25"/>
      <c r="CG951" s="25"/>
      <c r="CH951" s="25"/>
      <c r="CI951" s="25"/>
      <c r="CJ951" s="25"/>
      <c r="CK951" s="25"/>
      <c r="CL951" s="25"/>
      <c r="CM951" s="25"/>
      <c r="CN951" s="25"/>
      <c r="CO951" s="25"/>
      <c r="CP951" s="25"/>
      <c r="CQ951" s="25"/>
      <c r="CR951" s="25"/>
      <c r="CS951" s="25"/>
      <c r="CT951" s="25"/>
      <c r="CU951" s="25"/>
      <c r="CV951" s="25"/>
      <c r="CW951" s="25"/>
      <c r="CX951" s="25"/>
      <c r="CY951" s="25"/>
      <c r="EW951" s="25"/>
      <c r="EX951" s="25"/>
      <c r="EY951" s="25"/>
      <c r="EZ951" s="25"/>
      <c r="FA951" s="25"/>
      <c r="FB951" s="25"/>
      <c r="FC951" s="25"/>
      <c r="FD951" s="25"/>
      <c r="FE951" s="25"/>
      <c r="FF951" s="25"/>
      <c r="FG951" s="25"/>
      <c r="FH951" s="25"/>
      <c r="FI951" s="25"/>
      <c r="FJ951" s="25"/>
      <c r="FK951" s="25"/>
      <c r="FL951" s="25"/>
      <c r="FM951" s="25"/>
      <c r="FN951" s="25"/>
      <c r="FO951" s="25"/>
      <c r="FP951" s="25"/>
      <c r="FQ951" s="25"/>
      <c r="FR951" s="25"/>
      <c r="FS951" s="25"/>
      <c r="FT951" s="25"/>
      <c r="FU951" s="25"/>
      <c r="FV951" s="25"/>
      <c r="FW951" s="25"/>
      <c r="FX951" s="25"/>
      <c r="FY951" s="25"/>
      <c r="FZ951" s="25"/>
      <c r="GA951" s="25"/>
      <c r="GB951" s="25"/>
      <c r="GC951" s="25"/>
      <c r="GD951" s="25"/>
      <c r="GE951" s="25"/>
      <c r="GF951" s="25"/>
      <c r="GG951" s="25"/>
      <c r="GH951" s="25"/>
      <c r="GI951" s="25"/>
      <c r="GJ951" s="25"/>
      <c r="GK951" s="25"/>
      <c r="GL951" s="25"/>
      <c r="GM951" s="25"/>
      <c r="GN951" s="25"/>
      <c r="GO951" s="25"/>
      <c r="GP951" s="25"/>
      <c r="GQ951" s="25"/>
      <c r="GR951" s="25"/>
      <c r="GS951" s="25"/>
    </row>
    <row r="952">
      <c r="BD952" s="25"/>
      <c r="BE952" s="25"/>
      <c r="BF952" s="25"/>
      <c r="BG952" s="25"/>
      <c r="BH952" s="25"/>
      <c r="BI952" s="25"/>
      <c r="BJ952" s="25"/>
      <c r="BK952" s="25"/>
      <c r="BL952" s="25"/>
      <c r="BM952" s="25"/>
      <c r="BN952" s="25"/>
      <c r="BO952" s="25"/>
      <c r="BP952" s="25"/>
      <c r="BQ952" s="25"/>
      <c r="BR952" s="25"/>
      <c r="BS952" s="25"/>
      <c r="BT952" s="25"/>
      <c r="BU952" s="25"/>
      <c r="BV952" s="25"/>
      <c r="BW952" s="25"/>
      <c r="BX952" s="25"/>
      <c r="BY952" s="25"/>
      <c r="BZ952" s="25"/>
      <c r="CA952" s="25"/>
      <c r="CB952" s="25"/>
      <c r="CC952" s="25"/>
      <c r="CD952" s="25"/>
      <c r="CE952" s="25"/>
      <c r="CF952" s="25"/>
      <c r="CG952" s="25"/>
      <c r="CH952" s="25"/>
      <c r="CI952" s="25"/>
      <c r="CJ952" s="25"/>
      <c r="CK952" s="25"/>
      <c r="CL952" s="25"/>
      <c r="CM952" s="25"/>
      <c r="CN952" s="25"/>
      <c r="CO952" s="25"/>
      <c r="CP952" s="25"/>
      <c r="CQ952" s="25"/>
      <c r="CR952" s="25"/>
      <c r="CS952" s="25"/>
      <c r="CT952" s="25"/>
      <c r="CU952" s="25"/>
      <c r="CV952" s="25"/>
      <c r="CW952" s="25"/>
      <c r="CX952" s="25"/>
      <c r="CY952" s="25"/>
      <c r="EW952" s="25"/>
      <c r="EX952" s="25"/>
      <c r="EY952" s="25"/>
      <c r="EZ952" s="25"/>
      <c r="FA952" s="25"/>
      <c r="FB952" s="25"/>
      <c r="FC952" s="25"/>
      <c r="FD952" s="25"/>
      <c r="FE952" s="25"/>
      <c r="FF952" s="25"/>
      <c r="FG952" s="25"/>
      <c r="FH952" s="25"/>
      <c r="FI952" s="25"/>
      <c r="FJ952" s="25"/>
      <c r="FK952" s="25"/>
      <c r="FL952" s="25"/>
      <c r="FM952" s="25"/>
      <c r="FN952" s="25"/>
      <c r="FO952" s="25"/>
      <c r="FP952" s="25"/>
      <c r="FQ952" s="25"/>
      <c r="FR952" s="25"/>
      <c r="FS952" s="25"/>
      <c r="FT952" s="25"/>
      <c r="FU952" s="25"/>
      <c r="FV952" s="25"/>
      <c r="FW952" s="25"/>
      <c r="FX952" s="25"/>
      <c r="FY952" s="25"/>
      <c r="FZ952" s="25"/>
      <c r="GA952" s="25"/>
      <c r="GB952" s="25"/>
      <c r="GC952" s="25"/>
      <c r="GD952" s="25"/>
      <c r="GE952" s="25"/>
      <c r="GF952" s="25"/>
      <c r="GG952" s="25"/>
      <c r="GH952" s="25"/>
      <c r="GI952" s="25"/>
      <c r="GJ952" s="25"/>
      <c r="GK952" s="25"/>
      <c r="GL952" s="25"/>
      <c r="GM952" s="25"/>
      <c r="GN952" s="25"/>
      <c r="GO952" s="25"/>
      <c r="GP952" s="25"/>
      <c r="GQ952" s="25"/>
      <c r="GR952" s="25"/>
      <c r="GS952" s="25"/>
    </row>
    <row r="953">
      <c r="BD953" s="25"/>
      <c r="BE953" s="25"/>
      <c r="BF953" s="25"/>
      <c r="BG953" s="25"/>
      <c r="BH953" s="25"/>
      <c r="BI953" s="25"/>
      <c r="BJ953" s="25"/>
      <c r="BK953" s="25"/>
      <c r="BL953" s="25"/>
      <c r="BM953" s="25"/>
      <c r="BN953" s="25"/>
      <c r="BO953" s="25"/>
      <c r="BP953" s="25"/>
      <c r="BQ953" s="25"/>
      <c r="BR953" s="25"/>
      <c r="BS953" s="25"/>
      <c r="BT953" s="25"/>
      <c r="BU953" s="25"/>
      <c r="BV953" s="25"/>
      <c r="BW953" s="25"/>
      <c r="BX953" s="25"/>
      <c r="BY953" s="25"/>
      <c r="BZ953" s="25"/>
      <c r="CA953" s="25"/>
      <c r="CB953" s="25"/>
      <c r="CC953" s="25"/>
      <c r="CD953" s="25"/>
      <c r="CE953" s="25"/>
      <c r="CF953" s="25"/>
      <c r="CG953" s="25"/>
      <c r="CH953" s="25"/>
      <c r="CI953" s="25"/>
      <c r="CJ953" s="25"/>
      <c r="CK953" s="25"/>
      <c r="CL953" s="25"/>
      <c r="CM953" s="25"/>
      <c r="CN953" s="25"/>
      <c r="CO953" s="25"/>
      <c r="CP953" s="25"/>
      <c r="CQ953" s="25"/>
      <c r="CR953" s="25"/>
      <c r="CS953" s="25"/>
      <c r="CT953" s="25"/>
      <c r="CU953" s="25"/>
      <c r="CV953" s="25"/>
      <c r="CW953" s="25"/>
      <c r="CX953" s="25"/>
      <c r="CY953" s="25"/>
      <c r="EW953" s="25"/>
      <c r="EX953" s="25"/>
      <c r="EY953" s="25"/>
      <c r="EZ953" s="25"/>
      <c r="FA953" s="25"/>
      <c r="FB953" s="25"/>
      <c r="FC953" s="25"/>
      <c r="FD953" s="25"/>
      <c r="FE953" s="25"/>
      <c r="FF953" s="25"/>
      <c r="FG953" s="25"/>
      <c r="FH953" s="25"/>
      <c r="FI953" s="25"/>
      <c r="FJ953" s="25"/>
      <c r="FK953" s="25"/>
      <c r="FL953" s="25"/>
      <c r="FM953" s="25"/>
      <c r="FN953" s="25"/>
      <c r="FO953" s="25"/>
      <c r="FP953" s="25"/>
      <c r="FQ953" s="25"/>
      <c r="FR953" s="25"/>
      <c r="FS953" s="25"/>
      <c r="FT953" s="25"/>
      <c r="FU953" s="25"/>
      <c r="FV953" s="25"/>
      <c r="FW953" s="25"/>
      <c r="FX953" s="25"/>
      <c r="FY953" s="25"/>
      <c r="FZ953" s="25"/>
      <c r="GA953" s="25"/>
      <c r="GB953" s="25"/>
      <c r="GC953" s="25"/>
      <c r="GD953" s="25"/>
      <c r="GE953" s="25"/>
      <c r="GF953" s="25"/>
      <c r="GG953" s="25"/>
      <c r="GH953" s="25"/>
      <c r="GI953" s="25"/>
      <c r="GJ953" s="25"/>
      <c r="GK953" s="25"/>
      <c r="GL953" s="25"/>
      <c r="GM953" s="25"/>
      <c r="GN953" s="25"/>
      <c r="GO953" s="25"/>
      <c r="GP953" s="25"/>
      <c r="GQ953" s="25"/>
      <c r="GR953" s="25"/>
      <c r="GS953" s="25"/>
    </row>
    <row r="954">
      <c r="BD954" s="25"/>
      <c r="BE954" s="25"/>
      <c r="BF954" s="25"/>
      <c r="BG954" s="25"/>
      <c r="BH954" s="25"/>
      <c r="BI954" s="25"/>
      <c r="BJ954" s="25"/>
      <c r="BK954" s="25"/>
      <c r="BL954" s="25"/>
      <c r="BM954" s="25"/>
      <c r="BN954" s="25"/>
      <c r="BO954" s="25"/>
      <c r="BP954" s="25"/>
      <c r="BQ954" s="25"/>
      <c r="BR954" s="25"/>
      <c r="BS954" s="25"/>
      <c r="BT954" s="25"/>
      <c r="BU954" s="25"/>
      <c r="BV954" s="25"/>
      <c r="BW954" s="25"/>
      <c r="BX954" s="25"/>
      <c r="BY954" s="25"/>
      <c r="BZ954" s="25"/>
      <c r="CA954" s="25"/>
      <c r="CB954" s="25"/>
      <c r="CC954" s="25"/>
      <c r="CD954" s="25"/>
      <c r="CE954" s="25"/>
      <c r="CF954" s="25"/>
      <c r="CG954" s="25"/>
      <c r="CH954" s="25"/>
      <c r="CI954" s="25"/>
      <c r="CJ954" s="25"/>
      <c r="CK954" s="25"/>
      <c r="CL954" s="25"/>
      <c r="CM954" s="25"/>
      <c r="CN954" s="25"/>
      <c r="CO954" s="25"/>
      <c r="CP954" s="25"/>
      <c r="CQ954" s="25"/>
      <c r="CR954" s="25"/>
      <c r="CS954" s="25"/>
      <c r="CT954" s="25"/>
      <c r="CU954" s="25"/>
      <c r="CV954" s="25"/>
      <c r="CW954" s="25"/>
      <c r="CX954" s="25"/>
      <c r="CY954" s="25"/>
      <c r="EW954" s="25"/>
      <c r="EX954" s="25"/>
      <c r="EY954" s="25"/>
      <c r="EZ954" s="25"/>
      <c r="FA954" s="25"/>
      <c r="FB954" s="25"/>
      <c r="FC954" s="25"/>
      <c r="FD954" s="25"/>
      <c r="FE954" s="25"/>
      <c r="FF954" s="25"/>
      <c r="FG954" s="25"/>
      <c r="FH954" s="25"/>
      <c r="FI954" s="25"/>
      <c r="FJ954" s="25"/>
      <c r="FK954" s="25"/>
      <c r="FL954" s="25"/>
      <c r="FM954" s="25"/>
      <c r="FN954" s="25"/>
      <c r="FO954" s="25"/>
      <c r="FP954" s="25"/>
      <c r="FQ954" s="25"/>
      <c r="FR954" s="25"/>
      <c r="FS954" s="25"/>
      <c r="FT954" s="25"/>
      <c r="FU954" s="25"/>
      <c r="FV954" s="25"/>
      <c r="FW954" s="25"/>
      <c r="FX954" s="25"/>
      <c r="FY954" s="25"/>
      <c r="FZ954" s="25"/>
      <c r="GA954" s="25"/>
      <c r="GB954" s="25"/>
      <c r="GC954" s="25"/>
      <c r="GD954" s="25"/>
      <c r="GE954" s="25"/>
      <c r="GF954" s="25"/>
      <c r="GG954" s="25"/>
      <c r="GH954" s="25"/>
      <c r="GI954" s="25"/>
      <c r="GJ954" s="25"/>
      <c r="GK954" s="25"/>
      <c r="GL954" s="25"/>
      <c r="GM954" s="25"/>
      <c r="GN954" s="25"/>
      <c r="GO954" s="25"/>
      <c r="GP954" s="25"/>
      <c r="GQ954" s="25"/>
      <c r="GR954" s="25"/>
      <c r="GS954" s="25"/>
    </row>
    <row r="955">
      <c r="BD955" s="25"/>
      <c r="BE955" s="25"/>
      <c r="BF955" s="25"/>
      <c r="BG955" s="25"/>
      <c r="BH955" s="25"/>
      <c r="BI955" s="25"/>
      <c r="BJ955" s="25"/>
      <c r="BK955" s="25"/>
      <c r="BL955" s="25"/>
      <c r="BM955" s="25"/>
      <c r="BN955" s="25"/>
      <c r="BO955" s="25"/>
      <c r="BP955" s="25"/>
      <c r="BQ955" s="25"/>
      <c r="BR955" s="25"/>
      <c r="BS955" s="25"/>
      <c r="BT955" s="25"/>
      <c r="BU955" s="25"/>
      <c r="BV955" s="25"/>
      <c r="BW955" s="25"/>
      <c r="BX955" s="25"/>
      <c r="BY955" s="25"/>
      <c r="BZ955" s="25"/>
      <c r="CA955" s="25"/>
      <c r="CB955" s="25"/>
      <c r="CC955" s="25"/>
      <c r="CD955" s="25"/>
      <c r="CE955" s="25"/>
      <c r="CF955" s="25"/>
      <c r="CG955" s="25"/>
      <c r="CH955" s="25"/>
      <c r="CI955" s="25"/>
      <c r="CJ955" s="25"/>
      <c r="CK955" s="25"/>
      <c r="CL955" s="25"/>
      <c r="CM955" s="25"/>
      <c r="CN955" s="25"/>
      <c r="CO955" s="25"/>
      <c r="CP955" s="25"/>
      <c r="CQ955" s="25"/>
      <c r="CR955" s="25"/>
      <c r="CS955" s="25"/>
      <c r="CT955" s="25"/>
      <c r="CU955" s="25"/>
      <c r="CV955" s="25"/>
      <c r="CW955" s="25"/>
      <c r="CX955" s="25"/>
      <c r="CY955" s="25"/>
      <c r="EW955" s="25"/>
      <c r="EX955" s="25"/>
      <c r="EY955" s="25"/>
      <c r="EZ955" s="25"/>
      <c r="FA955" s="25"/>
      <c r="FB955" s="25"/>
      <c r="FC955" s="25"/>
      <c r="FD955" s="25"/>
      <c r="FE955" s="25"/>
      <c r="FF955" s="25"/>
      <c r="FG955" s="25"/>
      <c r="FH955" s="25"/>
      <c r="FI955" s="25"/>
      <c r="FJ955" s="25"/>
      <c r="FK955" s="25"/>
      <c r="FL955" s="25"/>
      <c r="FM955" s="25"/>
      <c r="FN955" s="25"/>
      <c r="FO955" s="25"/>
      <c r="FP955" s="25"/>
      <c r="FQ955" s="25"/>
      <c r="FR955" s="25"/>
      <c r="FS955" s="25"/>
      <c r="FT955" s="25"/>
      <c r="FU955" s="25"/>
      <c r="FV955" s="25"/>
      <c r="FW955" s="25"/>
      <c r="FX955" s="25"/>
      <c r="FY955" s="25"/>
      <c r="FZ955" s="25"/>
      <c r="GA955" s="25"/>
      <c r="GB955" s="25"/>
      <c r="GC955" s="25"/>
      <c r="GD955" s="25"/>
      <c r="GE955" s="25"/>
      <c r="GF955" s="25"/>
      <c r="GG955" s="25"/>
      <c r="GH955" s="25"/>
      <c r="GI955" s="25"/>
      <c r="GJ955" s="25"/>
      <c r="GK955" s="25"/>
      <c r="GL955" s="25"/>
      <c r="GM955" s="25"/>
      <c r="GN955" s="25"/>
      <c r="GO955" s="25"/>
      <c r="GP955" s="25"/>
      <c r="GQ955" s="25"/>
      <c r="GR955" s="25"/>
      <c r="GS955" s="25"/>
    </row>
    <row r="956">
      <c r="BD956" s="25"/>
      <c r="BE956" s="25"/>
      <c r="BF956" s="25"/>
      <c r="BG956" s="25"/>
      <c r="BH956" s="25"/>
      <c r="BI956" s="25"/>
      <c r="BJ956" s="25"/>
      <c r="BK956" s="25"/>
      <c r="BL956" s="25"/>
      <c r="BM956" s="25"/>
      <c r="BN956" s="25"/>
      <c r="BO956" s="25"/>
      <c r="BP956" s="25"/>
      <c r="BQ956" s="25"/>
      <c r="BR956" s="25"/>
      <c r="BS956" s="25"/>
      <c r="BT956" s="25"/>
      <c r="BU956" s="25"/>
      <c r="BV956" s="25"/>
      <c r="BW956" s="25"/>
      <c r="BX956" s="25"/>
      <c r="BY956" s="25"/>
      <c r="BZ956" s="25"/>
      <c r="CA956" s="25"/>
      <c r="CB956" s="25"/>
      <c r="CC956" s="25"/>
      <c r="CD956" s="25"/>
      <c r="CE956" s="25"/>
      <c r="CF956" s="25"/>
      <c r="CG956" s="25"/>
      <c r="CH956" s="25"/>
      <c r="CI956" s="25"/>
      <c r="CJ956" s="25"/>
      <c r="CK956" s="25"/>
      <c r="CL956" s="25"/>
      <c r="CM956" s="25"/>
      <c r="CN956" s="25"/>
      <c r="CO956" s="25"/>
      <c r="CP956" s="25"/>
      <c r="CQ956" s="25"/>
      <c r="CR956" s="25"/>
      <c r="CS956" s="25"/>
      <c r="CT956" s="25"/>
      <c r="CU956" s="25"/>
      <c r="CV956" s="25"/>
      <c r="CW956" s="25"/>
      <c r="CX956" s="25"/>
      <c r="CY956" s="25"/>
      <c r="EW956" s="25"/>
      <c r="EX956" s="25"/>
      <c r="EY956" s="25"/>
      <c r="EZ956" s="25"/>
      <c r="FA956" s="25"/>
      <c r="FB956" s="25"/>
      <c r="FC956" s="25"/>
      <c r="FD956" s="25"/>
      <c r="FE956" s="25"/>
      <c r="FF956" s="25"/>
      <c r="FG956" s="25"/>
      <c r="FH956" s="25"/>
      <c r="FI956" s="25"/>
      <c r="FJ956" s="25"/>
      <c r="FK956" s="25"/>
      <c r="FL956" s="25"/>
      <c r="FM956" s="25"/>
      <c r="FN956" s="25"/>
      <c r="FO956" s="25"/>
      <c r="FP956" s="25"/>
      <c r="FQ956" s="25"/>
      <c r="FR956" s="25"/>
      <c r="FS956" s="25"/>
      <c r="FT956" s="25"/>
      <c r="FU956" s="25"/>
      <c r="FV956" s="25"/>
      <c r="FW956" s="25"/>
      <c r="FX956" s="25"/>
      <c r="FY956" s="25"/>
      <c r="FZ956" s="25"/>
      <c r="GA956" s="25"/>
      <c r="GB956" s="25"/>
      <c r="GC956" s="25"/>
      <c r="GD956" s="25"/>
      <c r="GE956" s="25"/>
      <c r="GF956" s="25"/>
      <c r="GG956" s="25"/>
      <c r="GH956" s="25"/>
      <c r="GI956" s="25"/>
      <c r="GJ956" s="25"/>
      <c r="GK956" s="25"/>
      <c r="GL956" s="25"/>
      <c r="GM956" s="25"/>
      <c r="GN956" s="25"/>
      <c r="GO956" s="25"/>
      <c r="GP956" s="25"/>
      <c r="GQ956" s="25"/>
      <c r="GR956" s="25"/>
      <c r="GS956" s="25"/>
    </row>
    <row r="957">
      <c r="BD957" s="25"/>
      <c r="BE957" s="25"/>
      <c r="BF957" s="25"/>
      <c r="BG957" s="25"/>
      <c r="BH957" s="25"/>
      <c r="BI957" s="25"/>
      <c r="BJ957" s="25"/>
      <c r="BK957" s="25"/>
      <c r="BL957" s="25"/>
      <c r="BM957" s="25"/>
      <c r="BN957" s="25"/>
      <c r="BO957" s="25"/>
      <c r="BP957" s="25"/>
      <c r="BQ957" s="25"/>
      <c r="BR957" s="25"/>
      <c r="BS957" s="25"/>
      <c r="BT957" s="25"/>
      <c r="BU957" s="25"/>
      <c r="BV957" s="25"/>
      <c r="BW957" s="25"/>
      <c r="BX957" s="25"/>
      <c r="BY957" s="25"/>
      <c r="BZ957" s="25"/>
      <c r="CA957" s="25"/>
      <c r="CB957" s="25"/>
      <c r="CC957" s="25"/>
      <c r="CD957" s="25"/>
      <c r="CE957" s="25"/>
      <c r="CF957" s="25"/>
      <c r="CG957" s="25"/>
      <c r="CH957" s="25"/>
      <c r="CI957" s="25"/>
      <c r="CJ957" s="25"/>
      <c r="CK957" s="25"/>
      <c r="CL957" s="25"/>
      <c r="CM957" s="25"/>
      <c r="CN957" s="25"/>
      <c r="CO957" s="25"/>
      <c r="CP957" s="25"/>
      <c r="CQ957" s="25"/>
      <c r="CR957" s="25"/>
      <c r="CS957" s="25"/>
      <c r="CT957" s="25"/>
      <c r="CU957" s="25"/>
      <c r="CV957" s="25"/>
      <c r="CW957" s="25"/>
      <c r="CX957" s="25"/>
      <c r="CY957" s="25"/>
      <c r="EW957" s="25"/>
      <c r="EX957" s="25"/>
      <c r="EY957" s="25"/>
      <c r="EZ957" s="25"/>
      <c r="FA957" s="25"/>
      <c r="FB957" s="25"/>
      <c r="FC957" s="25"/>
      <c r="FD957" s="25"/>
      <c r="FE957" s="25"/>
      <c r="FF957" s="25"/>
      <c r="FG957" s="25"/>
      <c r="FH957" s="25"/>
      <c r="FI957" s="25"/>
      <c r="FJ957" s="25"/>
      <c r="FK957" s="25"/>
      <c r="FL957" s="25"/>
      <c r="FM957" s="25"/>
      <c r="FN957" s="25"/>
      <c r="FO957" s="25"/>
      <c r="FP957" s="25"/>
      <c r="FQ957" s="25"/>
      <c r="FR957" s="25"/>
      <c r="FS957" s="25"/>
      <c r="FT957" s="25"/>
      <c r="FU957" s="25"/>
      <c r="FV957" s="25"/>
      <c r="FW957" s="25"/>
      <c r="FX957" s="25"/>
      <c r="FY957" s="25"/>
      <c r="FZ957" s="25"/>
      <c r="GA957" s="25"/>
      <c r="GB957" s="25"/>
      <c r="GC957" s="25"/>
      <c r="GD957" s="25"/>
      <c r="GE957" s="25"/>
      <c r="GF957" s="25"/>
      <c r="GG957" s="25"/>
      <c r="GH957" s="25"/>
      <c r="GI957" s="25"/>
      <c r="GJ957" s="25"/>
      <c r="GK957" s="25"/>
      <c r="GL957" s="25"/>
      <c r="GM957" s="25"/>
      <c r="GN957" s="25"/>
      <c r="GO957" s="25"/>
      <c r="GP957" s="25"/>
      <c r="GQ957" s="25"/>
      <c r="GR957" s="25"/>
      <c r="GS957" s="25"/>
    </row>
    <row r="958">
      <c r="BD958" s="25"/>
      <c r="BE958" s="25"/>
      <c r="BF958" s="25"/>
      <c r="BG958" s="25"/>
      <c r="BH958" s="25"/>
      <c r="BI958" s="25"/>
      <c r="BJ958" s="25"/>
      <c r="BK958" s="25"/>
      <c r="BL958" s="25"/>
      <c r="BM958" s="25"/>
      <c r="BN958" s="25"/>
      <c r="BO958" s="25"/>
      <c r="BP958" s="25"/>
      <c r="BQ958" s="25"/>
      <c r="BR958" s="25"/>
      <c r="BS958" s="25"/>
      <c r="BT958" s="25"/>
      <c r="BU958" s="25"/>
      <c r="BV958" s="25"/>
      <c r="BW958" s="25"/>
      <c r="BX958" s="25"/>
      <c r="BY958" s="25"/>
      <c r="BZ958" s="25"/>
      <c r="CA958" s="25"/>
      <c r="CB958" s="25"/>
      <c r="CC958" s="25"/>
      <c r="CD958" s="25"/>
      <c r="CE958" s="25"/>
      <c r="CF958" s="25"/>
      <c r="CG958" s="25"/>
      <c r="CH958" s="25"/>
      <c r="CI958" s="25"/>
      <c r="CJ958" s="25"/>
      <c r="CK958" s="25"/>
      <c r="CL958" s="25"/>
      <c r="CM958" s="25"/>
      <c r="CN958" s="25"/>
      <c r="CO958" s="25"/>
      <c r="CP958" s="25"/>
      <c r="CQ958" s="25"/>
      <c r="CR958" s="25"/>
      <c r="CS958" s="25"/>
      <c r="CT958" s="25"/>
      <c r="CU958" s="25"/>
      <c r="CV958" s="25"/>
      <c r="CW958" s="25"/>
      <c r="CX958" s="25"/>
      <c r="CY958" s="25"/>
      <c r="EW958" s="25"/>
      <c r="EX958" s="25"/>
      <c r="EY958" s="25"/>
      <c r="EZ958" s="25"/>
      <c r="FA958" s="25"/>
      <c r="FB958" s="25"/>
      <c r="FC958" s="25"/>
      <c r="FD958" s="25"/>
      <c r="FE958" s="25"/>
      <c r="FF958" s="25"/>
      <c r="FG958" s="25"/>
      <c r="FH958" s="25"/>
      <c r="FI958" s="25"/>
      <c r="FJ958" s="25"/>
      <c r="FK958" s="25"/>
      <c r="FL958" s="25"/>
      <c r="FM958" s="25"/>
      <c r="FN958" s="25"/>
      <c r="FO958" s="25"/>
      <c r="FP958" s="25"/>
      <c r="FQ958" s="25"/>
      <c r="FR958" s="25"/>
      <c r="FS958" s="25"/>
      <c r="FT958" s="25"/>
      <c r="FU958" s="25"/>
      <c r="FV958" s="25"/>
      <c r="FW958" s="25"/>
      <c r="FX958" s="25"/>
      <c r="FY958" s="25"/>
      <c r="FZ958" s="25"/>
      <c r="GA958" s="25"/>
      <c r="GB958" s="25"/>
      <c r="GC958" s="25"/>
      <c r="GD958" s="25"/>
      <c r="GE958" s="25"/>
      <c r="GF958" s="25"/>
      <c r="GG958" s="25"/>
      <c r="GH958" s="25"/>
      <c r="GI958" s="25"/>
      <c r="GJ958" s="25"/>
      <c r="GK958" s="25"/>
      <c r="GL958" s="25"/>
      <c r="GM958" s="25"/>
      <c r="GN958" s="25"/>
      <c r="GO958" s="25"/>
      <c r="GP958" s="25"/>
      <c r="GQ958" s="25"/>
      <c r="GR958" s="25"/>
      <c r="GS958" s="25"/>
    </row>
    <row r="959">
      <c r="BD959" s="25"/>
      <c r="BE959" s="25"/>
      <c r="BF959" s="25"/>
      <c r="BG959" s="25"/>
      <c r="BH959" s="25"/>
      <c r="BI959" s="25"/>
      <c r="BJ959" s="25"/>
      <c r="BK959" s="25"/>
      <c r="BL959" s="25"/>
      <c r="BM959" s="25"/>
      <c r="BN959" s="25"/>
      <c r="BO959" s="25"/>
      <c r="BP959" s="25"/>
      <c r="BQ959" s="25"/>
      <c r="BR959" s="25"/>
      <c r="BS959" s="25"/>
      <c r="BT959" s="25"/>
      <c r="BU959" s="25"/>
      <c r="BV959" s="25"/>
      <c r="BW959" s="25"/>
      <c r="BX959" s="25"/>
      <c r="BY959" s="25"/>
      <c r="BZ959" s="25"/>
      <c r="CA959" s="25"/>
      <c r="CB959" s="25"/>
      <c r="CC959" s="25"/>
      <c r="CD959" s="25"/>
      <c r="CE959" s="25"/>
      <c r="CF959" s="25"/>
      <c r="CG959" s="25"/>
      <c r="CH959" s="25"/>
      <c r="CI959" s="25"/>
      <c r="CJ959" s="25"/>
      <c r="CK959" s="25"/>
      <c r="CL959" s="25"/>
      <c r="CM959" s="25"/>
      <c r="CN959" s="25"/>
      <c r="CO959" s="25"/>
      <c r="CP959" s="25"/>
      <c r="CQ959" s="25"/>
      <c r="CR959" s="25"/>
      <c r="CS959" s="25"/>
      <c r="CT959" s="25"/>
      <c r="CU959" s="25"/>
      <c r="CV959" s="25"/>
      <c r="CW959" s="25"/>
      <c r="CX959" s="25"/>
      <c r="CY959" s="25"/>
      <c r="EW959" s="25"/>
      <c r="EX959" s="25"/>
      <c r="EY959" s="25"/>
      <c r="EZ959" s="25"/>
      <c r="FA959" s="25"/>
      <c r="FB959" s="25"/>
      <c r="FC959" s="25"/>
      <c r="FD959" s="25"/>
      <c r="FE959" s="25"/>
      <c r="FF959" s="25"/>
      <c r="FG959" s="25"/>
      <c r="FH959" s="25"/>
      <c r="FI959" s="25"/>
      <c r="FJ959" s="25"/>
      <c r="FK959" s="25"/>
      <c r="FL959" s="25"/>
      <c r="FM959" s="25"/>
      <c r="FN959" s="25"/>
      <c r="FO959" s="25"/>
      <c r="FP959" s="25"/>
      <c r="FQ959" s="25"/>
      <c r="FR959" s="25"/>
      <c r="FS959" s="25"/>
      <c r="FT959" s="25"/>
      <c r="FU959" s="25"/>
      <c r="FV959" s="25"/>
      <c r="FW959" s="25"/>
      <c r="FX959" s="25"/>
      <c r="FY959" s="25"/>
      <c r="FZ959" s="25"/>
      <c r="GA959" s="25"/>
      <c r="GB959" s="25"/>
      <c r="GC959" s="25"/>
      <c r="GD959" s="25"/>
      <c r="GE959" s="25"/>
      <c r="GF959" s="25"/>
      <c r="GG959" s="25"/>
      <c r="GH959" s="25"/>
      <c r="GI959" s="25"/>
      <c r="GJ959" s="25"/>
      <c r="GK959" s="25"/>
      <c r="GL959" s="25"/>
      <c r="GM959" s="25"/>
      <c r="GN959" s="25"/>
      <c r="GO959" s="25"/>
      <c r="GP959" s="25"/>
      <c r="GQ959" s="25"/>
      <c r="GR959" s="25"/>
      <c r="GS959" s="25"/>
    </row>
    <row r="960">
      <c r="BD960" s="25"/>
      <c r="BE960" s="25"/>
      <c r="BF960" s="25"/>
      <c r="BG960" s="25"/>
      <c r="BH960" s="25"/>
      <c r="BI960" s="25"/>
      <c r="BJ960" s="25"/>
      <c r="BK960" s="25"/>
      <c r="BL960" s="25"/>
      <c r="BM960" s="25"/>
      <c r="BN960" s="25"/>
      <c r="BO960" s="25"/>
      <c r="BP960" s="25"/>
      <c r="BQ960" s="25"/>
      <c r="BR960" s="25"/>
      <c r="BS960" s="25"/>
      <c r="BT960" s="25"/>
      <c r="BU960" s="25"/>
      <c r="BV960" s="25"/>
      <c r="BW960" s="25"/>
      <c r="BX960" s="25"/>
      <c r="BY960" s="25"/>
      <c r="BZ960" s="25"/>
      <c r="CA960" s="25"/>
      <c r="CB960" s="25"/>
      <c r="CC960" s="25"/>
      <c r="CD960" s="25"/>
      <c r="CE960" s="25"/>
      <c r="CF960" s="25"/>
      <c r="CG960" s="25"/>
      <c r="CH960" s="25"/>
      <c r="CI960" s="25"/>
      <c r="CJ960" s="25"/>
      <c r="CK960" s="25"/>
      <c r="CL960" s="25"/>
      <c r="CM960" s="25"/>
      <c r="CN960" s="25"/>
      <c r="CO960" s="25"/>
      <c r="CP960" s="25"/>
      <c r="CQ960" s="25"/>
      <c r="CR960" s="25"/>
      <c r="CS960" s="25"/>
      <c r="CT960" s="25"/>
      <c r="CU960" s="25"/>
      <c r="CV960" s="25"/>
      <c r="CW960" s="25"/>
      <c r="CX960" s="25"/>
      <c r="CY960" s="25"/>
      <c r="EW960" s="25"/>
      <c r="EX960" s="25"/>
      <c r="EY960" s="25"/>
      <c r="EZ960" s="25"/>
      <c r="FA960" s="25"/>
      <c r="FB960" s="25"/>
      <c r="FC960" s="25"/>
      <c r="FD960" s="25"/>
      <c r="FE960" s="25"/>
      <c r="FF960" s="25"/>
      <c r="FG960" s="25"/>
      <c r="FH960" s="25"/>
      <c r="FI960" s="25"/>
      <c r="FJ960" s="25"/>
      <c r="FK960" s="25"/>
      <c r="FL960" s="25"/>
      <c r="FM960" s="25"/>
      <c r="FN960" s="25"/>
      <c r="FO960" s="25"/>
      <c r="FP960" s="25"/>
      <c r="FQ960" s="25"/>
      <c r="FR960" s="25"/>
      <c r="FS960" s="25"/>
      <c r="FT960" s="25"/>
      <c r="FU960" s="25"/>
      <c r="FV960" s="25"/>
      <c r="FW960" s="25"/>
      <c r="FX960" s="25"/>
      <c r="FY960" s="25"/>
      <c r="FZ960" s="25"/>
      <c r="GA960" s="25"/>
      <c r="GB960" s="25"/>
      <c r="GC960" s="25"/>
      <c r="GD960" s="25"/>
      <c r="GE960" s="25"/>
      <c r="GF960" s="25"/>
      <c r="GG960" s="25"/>
      <c r="GH960" s="25"/>
      <c r="GI960" s="25"/>
      <c r="GJ960" s="25"/>
      <c r="GK960" s="25"/>
      <c r="GL960" s="25"/>
      <c r="GM960" s="25"/>
      <c r="GN960" s="25"/>
      <c r="GO960" s="25"/>
      <c r="GP960" s="25"/>
      <c r="GQ960" s="25"/>
      <c r="GR960" s="25"/>
      <c r="GS960" s="25"/>
    </row>
    <row r="961">
      <c r="BD961" s="25"/>
      <c r="BE961" s="25"/>
      <c r="BF961" s="25"/>
      <c r="BG961" s="25"/>
      <c r="BH961" s="25"/>
      <c r="BI961" s="25"/>
      <c r="BJ961" s="25"/>
      <c r="BK961" s="25"/>
      <c r="BL961" s="25"/>
      <c r="BM961" s="25"/>
      <c r="BN961" s="25"/>
      <c r="BO961" s="25"/>
      <c r="BP961" s="25"/>
      <c r="BQ961" s="25"/>
      <c r="BR961" s="25"/>
      <c r="BS961" s="25"/>
      <c r="BT961" s="25"/>
      <c r="BU961" s="25"/>
      <c r="BV961" s="25"/>
      <c r="BW961" s="25"/>
      <c r="BX961" s="25"/>
      <c r="BY961" s="25"/>
      <c r="BZ961" s="25"/>
      <c r="CA961" s="25"/>
      <c r="CB961" s="25"/>
      <c r="CC961" s="25"/>
      <c r="CD961" s="25"/>
      <c r="CE961" s="25"/>
      <c r="CF961" s="25"/>
      <c r="CG961" s="25"/>
      <c r="CH961" s="25"/>
      <c r="CI961" s="25"/>
      <c r="CJ961" s="25"/>
      <c r="CK961" s="25"/>
      <c r="CL961" s="25"/>
      <c r="CM961" s="25"/>
      <c r="CN961" s="25"/>
      <c r="CO961" s="25"/>
      <c r="CP961" s="25"/>
      <c r="CQ961" s="25"/>
      <c r="CR961" s="25"/>
      <c r="CS961" s="25"/>
      <c r="CT961" s="25"/>
      <c r="CU961" s="25"/>
      <c r="CV961" s="25"/>
      <c r="CW961" s="25"/>
      <c r="CX961" s="25"/>
      <c r="CY961" s="25"/>
      <c r="EW961" s="25"/>
      <c r="EX961" s="25"/>
      <c r="EY961" s="25"/>
      <c r="EZ961" s="25"/>
      <c r="FA961" s="25"/>
      <c r="FB961" s="25"/>
      <c r="FC961" s="25"/>
      <c r="FD961" s="25"/>
      <c r="FE961" s="25"/>
      <c r="FF961" s="25"/>
      <c r="FG961" s="25"/>
      <c r="FH961" s="25"/>
      <c r="FI961" s="25"/>
      <c r="FJ961" s="25"/>
      <c r="FK961" s="25"/>
      <c r="FL961" s="25"/>
      <c r="FM961" s="25"/>
      <c r="FN961" s="25"/>
      <c r="FO961" s="25"/>
      <c r="FP961" s="25"/>
      <c r="FQ961" s="25"/>
      <c r="FR961" s="25"/>
      <c r="FS961" s="25"/>
      <c r="FT961" s="25"/>
      <c r="FU961" s="25"/>
      <c r="FV961" s="25"/>
      <c r="FW961" s="25"/>
      <c r="FX961" s="25"/>
      <c r="FY961" s="25"/>
      <c r="FZ961" s="25"/>
      <c r="GA961" s="25"/>
      <c r="GB961" s="25"/>
      <c r="GC961" s="25"/>
      <c r="GD961" s="25"/>
      <c r="GE961" s="25"/>
      <c r="GF961" s="25"/>
      <c r="GG961" s="25"/>
      <c r="GH961" s="25"/>
      <c r="GI961" s="25"/>
      <c r="GJ961" s="25"/>
      <c r="GK961" s="25"/>
      <c r="GL961" s="25"/>
      <c r="GM961" s="25"/>
      <c r="GN961" s="25"/>
      <c r="GO961" s="25"/>
      <c r="GP961" s="25"/>
      <c r="GQ961" s="25"/>
      <c r="GR961" s="25"/>
      <c r="GS961" s="25"/>
    </row>
    <row r="962">
      <c r="BD962" s="25"/>
      <c r="BE962" s="25"/>
      <c r="BF962" s="25"/>
      <c r="BG962" s="25"/>
      <c r="BH962" s="25"/>
      <c r="BI962" s="25"/>
      <c r="BJ962" s="25"/>
      <c r="BK962" s="25"/>
      <c r="BL962" s="25"/>
      <c r="BM962" s="25"/>
      <c r="BN962" s="25"/>
      <c r="BO962" s="25"/>
      <c r="BP962" s="25"/>
      <c r="BQ962" s="25"/>
      <c r="BR962" s="25"/>
      <c r="BS962" s="25"/>
      <c r="BT962" s="25"/>
      <c r="BU962" s="25"/>
      <c r="BV962" s="25"/>
      <c r="BW962" s="25"/>
      <c r="BX962" s="25"/>
      <c r="BY962" s="25"/>
      <c r="BZ962" s="25"/>
      <c r="CA962" s="25"/>
      <c r="CB962" s="25"/>
      <c r="CC962" s="25"/>
      <c r="CD962" s="25"/>
      <c r="CE962" s="25"/>
      <c r="CF962" s="25"/>
      <c r="CG962" s="25"/>
      <c r="CH962" s="25"/>
      <c r="CI962" s="25"/>
      <c r="CJ962" s="25"/>
      <c r="CK962" s="25"/>
      <c r="CL962" s="25"/>
      <c r="CM962" s="25"/>
      <c r="CN962" s="25"/>
      <c r="CO962" s="25"/>
      <c r="CP962" s="25"/>
      <c r="CQ962" s="25"/>
      <c r="CR962" s="25"/>
      <c r="CS962" s="25"/>
      <c r="CT962" s="25"/>
      <c r="CU962" s="25"/>
      <c r="CV962" s="25"/>
      <c r="CW962" s="25"/>
      <c r="CX962" s="25"/>
      <c r="CY962" s="25"/>
      <c r="EW962" s="25"/>
      <c r="EX962" s="25"/>
      <c r="EY962" s="25"/>
      <c r="EZ962" s="25"/>
      <c r="FA962" s="25"/>
      <c r="FB962" s="25"/>
      <c r="FC962" s="25"/>
      <c r="FD962" s="25"/>
      <c r="FE962" s="25"/>
      <c r="FF962" s="25"/>
      <c r="FG962" s="25"/>
      <c r="FH962" s="25"/>
      <c r="FI962" s="25"/>
      <c r="FJ962" s="25"/>
      <c r="FK962" s="25"/>
      <c r="FL962" s="25"/>
      <c r="FM962" s="25"/>
      <c r="FN962" s="25"/>
      <c r="FO962" s="25"/>
      <c r="FP962" s="25"/>
      <c r="FQ962" s="25"/>
      <c r="FR962" s="25"/>
      <c r="FS962" s="25"/>
      <c r="FT962" s="25"/>
      <c r="FU962" s="25"/>
      <c r="FV962" s="25"/>
      <c r="FW962" s="25"/>
      <c r="FX962" s="25"/>
      <c r="FY962" s="25"/>
      <c r="FZ962" s="25"/>
      <c r="GA962" s="25"/>
      <c r="GB962" s="25"/>
      <c r="GC962" s="25"/>
      <c r="GD962" s="25"/>
      <c r="GE962" s="25"/>
      <c r="GF962" s="25"/>
      <c r="GG962" s="25"/>
      <c r="GH962" s="25"/>
      <c r="GI962" s="25"/>
      <c r="GJ962" s="25"/>
      <c r="GK962" s="25"/>
      <c r="GL962" s="25"/>
      <c r="GM962" s="25"/>
      <c r="GN962" s="25"/>
      <c r="GO962" s="25"/>
      <c r="GP962" s="25"/>
      <c r="GQ962" s="25"/>
      <c r="GR962" s="25"/>
      <c r="GS962" s="25"/>
    </row>
    <row r="963">
      <c r="BD963" s="25"/>
      <c r="BE963" s="25"/>
      <c r="BF963" s="25"/>
      <c r="BG963" s="25"/>
      <c r="BH963" s="25"/>
      <c r="BI963" s="25"/>
      <c r="BJ963" s="25"/>
      <c r="BK963" s="25"/>
      <c r="BL963" s="25"/>
      <c r="BM963" s="25"/>
      <c r="BN963" s="25"/>
      <c r="BO963" s="25"/>
      <c r="BP963" s="25"/>
      <c r="BQ963" s="25"/>
      <c r="BR963" s="25"/>
      <c r="BS963" s="25"/>
      <c r="BT963" s="25"/>
      <c r="BU963" s="25"/>
      <c r="BV963" s="25"/>
      <c r="BW963" s="25"/>
      <c r="BX963" s="25"/>
      <c r="BY963" s="25"/>
      <c r="BZ963" s="25"/>
      <c r="CA963" s="25"/>
      <c r="CB963" s="25"/>
      <c r="CC963" s="25"/>
      <c r="CD963" s="25"/>
      <c r="CE963" s="25"/>
      <c r="CF963" s="25"/>
      <c r="CG963" s="25"/>
      <c r="CH963" s="25"/>
      <c r="CI963" s="25"/>
      <c r="CJ963" s="25"/>
      <c r="CK963" s="25"/>
      <c r="CL963" s="25"/>
      <c r="CM963" s="25"/>
      <c r="CN963" s="25"/>
      <c r="CO963" s="25"/>
      <c r="CP963" s="25"/>
      <c r="CQ963" s="25"/>
      <c r="CR963" s="25"/>
      <c r="CS963" s="25"/>
      <c r="CT963" s="25"/>
      <c r="CU963" s="25"/>
      <c r="CV963" s="25"/>
      <c r="CW963" s="25"/>
      <c r="CX963" s="25"/>
      <c r="CY963" s="25"/>
      <c r="EW963" s="25"/>
      <c r="EX963" s="25"/>
      <c r="EY963" s="25"/>
      <c r="EZ963" s="25"/>
      <c r="FA963" s="25"/>
      <c r="FB963" s="25"/>
      <c r="FC963" s="25"/>
      <c r="FD963" s="25"/>
      <c r="FE963" s="25"/>
      <c r="FF963" s="25"/>
      <c r="FG963" s="25"/>
      <c r="FH963" s="25"/>
      <c r="FI963" s="25"/>
      <c r="FJ963" s="25"/>
      <c r="FK963" s="25"/>
      <c r="FL963" s="25"/>
      <c r="FM963" s="25"/>
      <c r="FN963" s="25"/>
      <c r="FO963" s="25"/>
      <c r="FP963" s="25"/>
      <c r="FQ963" s="25"/>
      <c r="FR963" s="25"/>
      <c r="FS963" s="25"/>
      <c r="FT963" s="25"/>
      <c r="FU963" s="25"/>
      <c r="FV963" s="25"/>
      <c r="FW963" s="25"/>
      <c r="FX963" s="25"/>
      <c r="FY963" s="25"/>
      <c r="FZ963" s="25"/>
      <c r="GA963" s="25"/>
      <c r="GB963" s="25"/>
      <c r="GC963" s="25"/>
      <c r="GD963" s="25"/>
      <c r="GE963" s="25"/>
      <c r="GF963" s="25"/>
      <c r="GG963" s="25"/>
      <c r="GH963" s="25"/>
      <c r="GI963" s="25"/>
      <c r="GJ963" s="25"/>
      <c r="GK963" s="25"/>
      <c r="GL963" s="25"/>
      <c r="GM963" s="25"/>
      <c r="GN963" s="25"/>
      <c r="GO963" s="25"/>
      <c r="GP963" s="25"/>
      <c r="GQ963" s="25"/>
      <c r="GR963" s="25"/>
      <c r="GS963" s="25"/>
    </row>
    <row r="964">
      <c r="BD964" s="25"/>
      <c r="BE964" s="25"/>
      <c r="BF964" s="25"/>
      <c r="BG964" s="25"/>
      <c r="BH964" s="25"/>
      <c r="BI964" s="25"/>
      <c r="BJ964" s="25"/>
      <c r="BK964" s="25"/>
      <c r="BL964" s="25"/>
      <c r="BM964" s="25"/>
      <c r="BN964" s="25"/>
      <c r="BO964" s="25"/>
      <c r="BP964" s="25"/>
      <c r="BQ964" s="25"/>
      <c r="BR964" s="25"/>
      <c r="BS964" s="25"/>
      <c r="BT964" s="25"/>
      <c r="BU964" s="25"/>
      <c r="BV964" s="25"/>
      <c r="BW964" s="25"/>
      <c r="BX964" s="25"/>
      <c r="BY964" s="25"/>
      <c r="BZ964" s="25"/>
      <c r="CA964" s="25"/>
      <c r="CB964" s="25"/>
      <c r="CC964" s="25"/>
      <c r="CD964" s="25"/>
      <c r="CE964" s="25"/>
      <c r="CF964" s="25"/>
      <c r="CG964" s="25"/>
      <c r="CH964" s="25"/>
      <c r="CI964" s="25"/>
      <c r="CJ964" s="25"/>
      <c r="CK964" s="25"/>
      <c r="CL964" s="25"/>
      <c r="CM964" s="25"/>
      <c r="CN964" s="25"/>
      <c r="CO964" s="25"/>
      <c r="CP964" s="25"/>
      <c r="CQ964" s="25"/>
      <c r="CR964" s="25"/>
      <c r="CS964" s="25"/>
      <c r="CT964" s="25"/>
      <c r="CU964" s="25"/>
      <c r="CV964" s="25"/>
      <c r="CW964" s="25"/>
      <c r="CX964" s="25"/>
      <c r="CY964" s="25"/>
      <c r="EW964" s="25"/>
      <c r="EX964" s="25"/>
      <c r="EY964" s="25"/>
      <c r="EZ964" s="25"/>
      <c r="FA964" s="25"/>
      <c r="FB964" s="25"/>
      <c r="FC964" s="25"/>
      <c r="FD964" s="25"/>
      <c r="FE964" s="25"/>
      <c r="FF964" s="25"/>
      <c r="FG964" s="25"/>
      <c r="FH964" s="25"/>
      <c r="FI964" s="25"/>
      <c r="FJ964" s="25"/>
      <c r="FK964" s="25"/>
      <c r="FL964" s="25"/>
      <c r="FM964" s="25"/>
      <c r="FN964" s="25"/>
      <c r="FO964" s="25"/>
      <c r="FP964" s="25"/>
      <c r="FQ964" s="25"/>
      <c r="FR964" s="25"/>
      <c r="FS964" s="25"/>
      <c r="FT964" s="25"/>
      <c r="FU964" s="25"/>
      <c r="FV964" s="25"/>
      <c r="FW964" s="25"/>
      <c r="FX964" s="25"/>
      <c r="FY964" s="25"/>
      <c r="FZ964" s="25"/>
      <c r="GA964" s="25"/>
      <c r="GB964" s="25"/>
      <c r="GC964" s="25"/>
      <c r="GD964" s="25"/>
      <c r="GE964" s="25"/>
      <c r="GF964" s="25"/>
      <c r="GG964" s="25"/>
      <c r="GH964" s="25"/>
      <c r="GI964" s="25"/>
      <c r="GJ964" s="25"/>
      <c r="GK964" s="25"/>
      <c r="GL964" s="25"/>
      <c r="GM964" s="25"/>
      <c r="GN964" s="25"/>
      <c r="GO964" s="25"/>
      <c r="GP964" s="25"/>
      <c r="GQ964" s="25"/>
      <c r="GR964" s="25"/>
      <c r="GS964" s="25"/>
    </row>
    <row r="965">
      <c r="BD965" s="25"/>
      <c r="BE965" s="25"/>
      <c r="BF965" s="25"/>
      <c r="BG965" s="25"/>
      <c r="BH965" s="25"/>
      <c r="BI965" s="25"/>
      <c r="BJ965" s="25"/>
      <c r="BK965" s="25"/>
      <c r="BL965" s="25"/>
      <c r="BM965" s="25"/>
      <c r="BN965" s="25"/>
      <c r="BO965" s="25"/>
      <c r="BP965" s="25"/>
      <c r="BQ965" s="25"/>
      <c r="BR965" s="25"/>
      <c r="BS965" s="25"/>
      <c r="BT965" s="25"/>
      <c r="BU965" s="25"/>
      <c r="BV965" s="25"/>
      <c r="BW965" s="25"/>
      <c r="BX965" s="25"/>
      <c r="BY965" s="25"/>
      <c r="BZ965" s="25"/>
      <c r="CA965" s="25"/>
      <c r="CB965" s="25"/>
      <c r="CC965" s="25"/>
      <c r="CD965" s="25"/>
      <c r="CE965" s="25"/>
      <c r="CF965" s="25"/>
      <c r="CG965" s="25"/>
      <c r="CH965" s="25"/>
      <c r="CI965" s="25"/>
      <c r="CJ965" s="25"/>
      <c r="CK965" s="25"/>
      <c r="CL965" s="25"/>
      <c r="CM965" s="25"/>
      <c r="CN965" s="25"/>
      <c r="CO965" s="25"/>
      <c r="CP965" s="25"/>
      <c r="CQ965" s="25"/>
      <c r="CR965" s="25"/>
      <c r="CS965" s="25"/>
      <c r="CT965" s="25"/>
      <c r="CU965" s="25"/>
      <c r="CV965" s="25"/>
      <c r="CW965" s="25"/>
      <c r="CX965" s="25"/>
      <c r="CY965" s="25"/>
      <c r="EW965" s="25"/>
      <c r="EX965" s="25"/>
      <c r="EY965" s="25"/>
      <c r="EZ965" s="25"/>
      <c r="FA965" s="25"/>
      <c r="FB965" s="25"/>
      <c r="FC965" s="25"/>
      <c r="FD965" s="25"/>
      <c r="FE965" s="25"/>
      <c r="FF965" s="25"/>
      <c r="FG965" s="25"/>
      <c r="FH965" s="25"/>
      <c r="FI965" s="25"/>
      <c r="FJ965" s="25"/>
      <c r="FK965" s="25"/>
      <c r="FL965" s="25"/>
      <c r="FM965" s="25"/>
      <c r="FN965" s="25"/>
      <c r="FO965" s="25"/>
      <c r="FP965" s="25"/>
      <c r="FQ965" s="25"/>
      <c r="FR965" s="25"/>
      <c r="FS965" s="25"/>
      <c r="FT965" s="25"/>
      <c r="FU965" s="25"/>
      <c r="FV965" s="25"/>
      <c r="FW965" s="25"/>
      <c r="FX965" s="25"/>
      <c r="FY965" s="25"/>
      <c r="FZ965" s="25"/>
      <c r="GA965" s="25"/>
      <c r="GB965" s="25"/>
      <c r="GC965" s="25"/>
      <c r="GD965" s="25"/>
      <c r="GE965" s="25"/>
      <c r="GF965" s="25"/>
      <c r="GG965" s="25"/>
      <c r="GH965" s="25"/>
      <c r="GI965" s="25"/>
      <c r="GJ965" s="25"/>
      <c r="GK965" s="25"/>
      <c r="GL965" s="25"/>
      <c r="GM965" s="25"/>
      <c r="GN965" s="25"/>
      <c r="GO965" s="25"/>
      <c r="GP965" s="25"/>
      <c r="GQ965" s="25"/>
      <c r="GR965" s="25"/>
      <c r="GS965" s="25"/>
    </row>
    <row r="966">
      <c r="BD966" s="25"/>
      <c r="BE966" s="25"/>
      <c r="BF966" s="25"/>
      <c r="BG966" s="25"/>
      <c r="BH966" s="25"/>
      <c r="BI966" s="25"/>
      <c r="BJ966" s="25"/>
      <c r="BK966" s="25"/>
      <c r="BL966" s="25"/>
      <c r="BM966" s="25"/>
      <c r="BN966" s="25"/>
      <c r="BO966" s="25"/>
      <c r="BP966" s="25"/>
      <c r="BQ966" s="25"/>
      <c r="BR966" s="25"/>
      <c r="BS966" s="25"/>
      <c r="BT966" s="25"/>
      <c r="BU966" s="25"/>
      <c r="BV966" s="25"/>
      <c r="BW966" s="25"/>
      <c r="BX966" s="25"/>
      <c r="BY966" s="25"/>
      <c r="BZ966" s="25"/>
      <c r="CA966" s="25"/>
      <c r="CB966" s="25"/>
      <c r="CC966" s="25"/>
      <c r="CD966" s="25"/>
      <c r="CE966" s="25"/>
      <c r="CF966" s="25"/>
      <c r="CG966" s="25"/>
      <c r="CH966" s="25"/>
      <c r="CI966" s="25"/>
      <c r="CJ966" s="25"/>
      <c r="CK966" s="25"/>
      <c r="CL966" s="25"/>
      <c r="CM966" s="25"/>
      <c r="CN966" s="25"/>
      <c r="CO966" s="25"/>
      <c r="CP966" s="25"/>
      <c r="CQ966" s="25"/>
      <c r="CR966" s="25"/>
      <c r="CS966" s="25"/>
      <c r="CT966" s="25"/>
      <c r="CU966" s="25"/>
      <c r="CV966" s="25"/>
      <c r="CW966" s="25"/>
      <c r="CX966" s="25"/>
      <c r="CY966" s="25"/>
      <c r="EW966" s="25"/>
      <c r="EX966" s="25"/>
      <c r="EY966" s="25"/>
      <c r="EZ966" s="25"/>
      <c r="FA966" s="25"/>
      <c r="FB966" s="25"/>
      <c r="FC966" s="25"/>
      <c r="FD966" s="25"/>
      <c r="FE966" s="25"/>
      <c r="FF966" s="25"/>
      <c r="FG966" s="25"/>
      <c r="FH966" s="25"/>
      <c r="FI966" s="25"/>
      <c r="FJ966" s="25"/>
      <c r="FK966" s="25"/>
      <c r="FL966" s="25"/>
      <c r="FM966" s="25"/>
      <c r="FN966" s="25"/>
      <c r="FO966" s="25"/>
      <c r="FP966" s="25"/>
      <c r="FQ966" s="25"/>
      <c r="FR966" s="25"/>
      <c r="FS966" s="25"/>
      <c r="FT966" s="25"/>
      <c r="FU966" s="25"/>
      <c r="FV966" s="25"/>
      <c r="FW966" s="25"/>
      <c r="FX966" s="25"/>
      <c r="FY966" s="25"/>
      <c r="FZ966" s="25"/>
      <c r="GA966" s="25"/>
      <c r="GB966" s="25"/>
      <c r="GC966" s="25"/>
      <c r="GD966" s="25"/>
      <c r="GE966" s="25"/>
      <c r="GF966" s="25"/>
      <c r="GG966" s="25"/>
      <c r="GH966" s="25"/>
      <c r="GI966" s="25"/>
      <c r="GJ966" s="25"/>
      <c r="GK966" s="25"/>
      <c r="GL966" s="25"/>
      <c r="GM966" s="25"/>
      <c r="GN966" s="25"/>
      <c r="GO966" s="25"/>
      <c r="GP966" s="25"/>
      <c r="GQ966" s="25"/>
      <c r="GR966" s="25"/>
      <c r="GS966" s="25"/>
    </row>
    <row r="967">
      <c r="BD967" s="25"/>
      <c r="BE967" s="25"/>
      <c r="BF967" s="25"/>
      <c r="BG967" s="25"/>
      <c r="BH967" s="25"/>
      <c r="BI967" s="25"/>
      <c r="BJ967" s="25"/>
      <c r="BK967" s="25"/>
      <c r="BL967" s="25"/>
      <c r="BM967" s="25"/>
      <c r="BN967" s="25"/>
      <c r="BO967" s="25"/>
      <c r="BP967" s="25"/>
      <c r="BQ967" s="25"/>
      <c r="BR967" s="25"/>
      <c r="BS967" s="25"/>
      <c r="BT967" s="25"/>
      <c r="BU967" s="25"/>
      <c r="BV967" s="25"/>
      <c r="BW967" s="25"/>
      <c r="BX967" s="25"/>
      <c r="BY967" s="25"/>
      <c r="BZ967" s="25"/>
      <c r="CA967" s="25"/>
      <c r="CB967" s="25"/>
      <c r="CC967" s="25"/>
      <c r="CD967" s="25"/>
      <c r="CE967" s="25"/>
      <c r="CF967" s="25"/>
      <c r="CG967" s="25"/>
      <c r="CH967" s="25"/>
      <c r="CI967" s="25"/>
      <c r="CJ967" s="25"/>
      <c r="CK967" s="25"/>
      <c r="CL967" s="25"/>
      <c r="CM967" s="25"/>
      <c r="CN967" s="25"/>
      <c r="CO967" s="25"/>
      <c r="CP967" s="25"/>
      <c r="CQ967" s="25"/>
      <c r="CR967" s="25"/>
      <c r="CS967" s="25"/>
      <c r="CT967" s="25"/>
      <c r="CU967" s="25"/>
      <c r="CV967" s="25"/>
      <c r="CW967" s="25"/>
      <c r="CX967" s="25"/>
      <c r="CY967" s="25"/>
      <c r="EW967" s="25"/>
      <c r="EX967" s="25"/>
      <c r="EY967" s="25"/>
      <c r="EZ967" s="25"/>
      <c r="FA967" s="25"/>
      <c r="FB967" s="25"/>
      <c r="FC967" s="25"/>
      <c r="FD967" s="25"/>
      <c r="FE967" s="25"/>
      <c r="FF967" s="25"/>
      <c r="FG967" s="25"/>
      <c r="FH967" s="25"/>
      <c r="FI967" s="25"/>
      <c r="FJ967" s="25"/>
      <c r="FK967" s="25"/>
      <c r="FL967" s="25"/>
      <c r="FM967" s="25"/>
      <c r="FN967" s="25"/>
      <c r="FO967" s="25"/>
      <c r="FP967" s="25"/>
      <c r="FQ967" s="25"/>
      <c r="FR967" s="25"/>
      <c r="FS967" s="25"/>
      <c r="FT967" s="25"/>
      <c r="FU967" s="25"/>
      <c r="FV967" s="25"/>
      <c r="FW967" s="25"/>
      <c r="FX967" s="25"/>
      <c r="FY967" s="25"/>
      <c r="FZ967" s="25"/>
      <c r="GA967" s="25"/>
      <c r="GB967" s="25"/>
      <c r="GC967" s="25"/>
      <c r="GD967" s="25"/>
      <c r="GE967" s="25"/>
      <c r="GF967" s="25"/>
      <c r="GG967" s="25"/>
      <c r="GH967" s="25"/>
      <c r="GI967" s="25"/>
      <c r="GJ967" s="25"/>
      <c r="GK967" s="25"/>
      <c r="GL967" s="25"/>
      <c r="GM967" s="25"/>
      <c r="GN967" s="25"/>
      <c r="GO967" s="25"/>
      <c r="GP967" s="25"/>
      <c r="GQ967" s="25"/>
      <c r="GR967" s="25"/>
      <c r="GS967" s="25"/>
    </row>
    <row r="968">
      <c r="BD968" s="25"/>
      <c r="BE968" s="25"/>
      <c r="BF968" s="25"/>
      <c r="BG968" s="25"/>
      <c r="BH968" s="25"/>
      <c r="BI968" s="25"/>
      <c r="BJ968" s="25"/>
      <c r="BK968" s="25"/>
      <c r="BL968" s="25"/>
      <c r="BM968" s="25"/>
      <c r="BN968" s="25"/>
      <c r="BO968" s="25"/>
      <c r="BP968" s="25"/>
      <c r="BQ968" s="25"/>
      <c r="BR968" s="25"/>
      <c r="BS968" s="25"/>
      <c r="BT968" s="25"/>
      <c r="BU968" s="25"/>
      <c r="BV968" s="25"/>
      <c r="BW968" s="25"/>
      <c r="BX968" s="25"/>
      <c r="BY968" s="25"/>
      <c r="BZ968" s="25"/>
      <c r="CA968" s="25"/>
      <c r="CB968" s="25"/>
      <c r="CC968" s="25"/>
      <c r="CD968" s="25"/>
      <c r="CE968" s="25"/>
      <c r="CF968" s="25"/>
      <c r="CG968" s="25"/>
      <c r="CH968" s="25"/>
      <c r="CI968" s="25"/>
      <c r="CJ968" s="25"/>
      <c r="CK968" s="25"/>
      <c r="CL968" s="25"/>
      <c r="CM968" s="25"/>
      <c r="CN968" s="25"/>
      <c r="CO968" s="25"/>
      <c r="CP968" s="25"/>
      <c r="CQ968" s="25"/>
      <c r="CR968" s="25"/>
      <c r="CS968" s="25"/>
      <c r="CT968" s="25"/>
      <c r="CU968" s="25"/>
      <c r="CV968" s="25"/>
      <c r="CW968" s="25"/>
      <c r="CX968" s="25"/>
      <c r="CY968" s="25"/>
      <c r="EW968" s="25"/>
      <c r="EX968" s="25"/>
      <c r="EY968" s="25"/>
      <c r="EZ968" s="25"/>
      <c r="FA968" s="25"/>
      <c r="FB968" s="25"/>
      <c r="FC968" s="25"/>
      <c r="FD968" s="25"/>
      <c r="FE968" s="25"/>
      <c r="FF968" s="25"/>
      <c r="FG968" s="25"/>
      <c r="FH968" s="25"/>
      <c r="FI968" s="25"/>
      <c r="FJ968" s="25"/>
      <c r="FK968" s="25"/>
      <c r="FL968" s="25"/>
      <c r="FM968" s="25"/>
      <c r="FN968" s="25"/>
      <c r="FO968" s="25"/>
      <c r="FP968" s="25"/>
      <c r="FQ968" s="25"/>
      <c r="FR968" s="25"/>
      <c r="FS968" s="25"/>
      <c r="FT968" s="25"/>
      <c r="FU968" s="25"/>
      <c r="FV968" s="25"/>
      <c r="FW968" s="25"/>
      <c r="FX968" s="25"/>
      <c r="FY968" s="25"/>
      <c r="FZ968" s="25"/>
      <c r="GA968" s="25"/>
      <c r="GB968" s="25"/>
      <c r="GC968" s="25"/>
      <c r="GD968" s="25"/>
      <c r="GE968" s="25"/>
      <c r="GF968" s="25"/>
      <c r="GG968" s="25"/>
      <c r="GH968" s="25"/>
      <c r="GI968" s="25"/>
      <c r="GJ968" s="25"/>
      <c r="GK968" s="25"/>
      <c r="GL968" s="25"/>
      <c r="GM968" s="25"/>
      <c r="GN968" s="25"/>
      <c r="GO968" s="25"/>
      <c r="GP968" s="25"/>
      <c r="GQ968" s="25"/>
      <c r="GR968" s="25"/>
      <c r="GS968" s="25"/>
    </row>
    <row r="969">
      <c r="BD969" s="25"/>
      <c r="BE969" s="25"/>
      <c r="BF969" s="25"/>
      <c r="BG969" s="25"/>
      <c r="BH969" s="25"/>
      <c r="BI969" s="25"/>
      <c r="BJ969" s="25"/>
      <c r="BK969" s="25"/>
      <c r="BL969" s="25"/>
      <c r="BM969" s="25"/>
      <c r="BN969" s="25"/>
      <c r="BO969" s="25"/>
      <c r="BP969" s="25"/>
      <c r="BQ969" s="25"/>
      <c r="BR969" s="25"/>
      <c r="BS969" s="25"/>
      <c r="BT969" s="25"/>
      <c r="BU969" s="25"/>
      <c r="BV969" s="25"/>
      <c r="BW969" s="25"/>
      <c r="BX969" s="25"/>
      <c r="BY969" s="25"/>
      <c r="BZ969" s="25"/>
      <c r="CA969" s="25"/>
      <c r="CB969" s="25"/>
      <c r="CC969" s="25"/>
      <c r="CD969" s="25"/>
      <c r="CE969" s="25"/>
      <c r="CF969" s="25"/>
      <c r="CG969" s="25"/>
      <c r="CH969" s="25"/>
      <c r="CI969" s="25"/>
      <c r="CJ969" s="25"/>
      <c r="CK969" s="25"/>
      <c r="CL969" s="25"/>
      <c r="CM969" s="25"/>
      <c r="CN969" s="25"/>
      <c r="CO969" s="25"/>
      <c r="CP969" s="25"/>
      <c r="CQ969" s="25"/>
      <c r="CR969" s="25"/>
      <c r="CS969" s="25"/>
      <c r="CT969" s="25"/>
      <c r="CU969" s="25"/>
      <c r="CV969" s="25"/>
      <c r="CW969" s="25"/>
      <c r="CX969" s="25"/>
      <c r="CY969" s="25"/>
      <c r="EW969" s="25"/>
      <c r="EX969" s="25"/>
      <c r="EY969" s="25"/>
      <c r="EZ969" s="25"/>
      <c r="FA969" s="25"/>
      <c r="FB969" s="25"/>
      <c r="FC969" s="25"/>
      <c r="FD969" s="25"/>
      <c r="FE969" s="25"/>
      <c r="FF969" s="25"/>
      <c r="FG969" s="25"/>
      <c r="FH969" s="25"/>
      <c r="FI969" s="25"/>
      <c r="FJ969" s="25"/>
      <c r="FK969" s="25"/>
      <c r="FL969" s="25"/>
      <c r="FM969" s="25"/>
      <c r="FN969" s="25"/>
      <c r="FO969" s="25"/>
      <c r="FP969" s="25"/>
      <c r="FQ969" s="25"/>
      <c r="FR969" s="25"/>
      <c r="FS969" s="25"/>
      <c r="FT969" s="25"/>
      <c r="FU969" s="25"/>
      <c r="FV969" s="25"/>
      <c r="FW969" s="25"/>
      <c r="FX969" s="25"/>
      <c r="FY969" s="25"/>
      <c r="FZ969" s="25"/>
      <c r="GA969" s="25"/>
      <c r="GB969" s="25"/>
      <c r="GC969" s="25"/>
      <c r="GD969" s="25"/>
      <c r="GE969" s="25"/>
      <c r="GF969" s="25"/>
      <c r="GG969" s="25"/>
      <c r="GH969" s="25"/>
      <c r="GI969" s="25"/>
      <c r="GJ969" s="25"/>
      <c r="GK969" s="25"/>
      <c r="GL969" s="25"/>
      <c r="GM969" s="25"/>
      <c r="GN969" s="25"/>
      <c r="GO969" s="25"/>
      <c r="GP969" s="25"/>
      <c r="GQ969" s="25"/>
      <c r="GR969" s="25"/>
      <c r="GS969" s="25"/>
    </row>
    <row r="970">
      <c r="BD970" s="25"/>
      <c r="BE970" s="25"/>
      <c r="BF970" s="25"/>
      <c r="BG970" s="25"/>
      <c r="BH970" s="25"/>
      <c r="BI970" s="25"/>
      <c r="BJ970" s="25"/>
      <c r="BK970" s="25"/>
      <c r="BL970" s="25"/>
      <c r="BM970" s="25"/>
      <c r="BN970" s="25"/>
      <c r="BO970" s="25"/>
      <c r="BP970" s="25"/>
      <c r="BQ970" s="25"/>
      <c r="BR970" s="25"/>
      <c r="BS970" s="25"/>
      <c r="BT970" s="25"/>
      <c r="BU970" s="25"/>
      <c r="BV970" s="25"/>
      <c r="BW970" s="25"/>
      <c r="BX970" s="25"/>
      <c r="BY970" s="25"/>
      <c r="BZ970" s="25"/>
      <c r="CA970" s="25"/>
      <c r="CB970" s="25"/>
      <c r="CC970" s="25"/>
      <c r="CD970" s="25"/>
      <c r="CE970" s="25"/>
      <c r="CF970" s="25"/>
      <c r="CG970" s="25"/>
      <c r="CH970" s="25"/>
      <c r="CI970" s="25"/>
      <c r="CJ970" s="25"/>
      <c r="CK970" s="25"/>
      <c r="CL970" s="25"/>
      <c r="CM970" s="25"/>
      <c r="CN970" s="25"/>
      <c r="CO970" s="25"/>
      <c r="CP970" s="25"/>
      <c r="CQ970" s="25"/>
      <c r="CR970" s="25"/>
      <c r="CS970" s="25"/>
      <c r="CT970" s="25"/>
      <c r="CU970" s="25"/>
      <c r="CV970" s="25"/>
      <c r="CW970" s="25"/>
      <c r="CX970" s="25"/>
      <c r="CY970" s="25"/>
      <c r="EW970" s="25"/>
      <c r="EX970" s="25"/>
      <c r="EY970" s="25"/>
      <c r="EZ970" s="25"/>
      <c r="FA970" s="25"/>
      <c r="FB970" s="25"/>
      <c r="FC970" s="25"/>
      <c r="FD970" s="25"/>
      <c r="FE970" s="25"/>
      <c r="FF970" s="25"/>
      <c r="FG970" s="25"/>
      <c r="FH970" s="25"/>
      <c r="FI970" s="25"/>
      <c r="FJ970" s="25"/>
      <c r="FK970" s="25"/>
      <c r="FL970" s="25"/>
      <c r="FM970" s="25"/>
      <c r="FN970" s="25"/>
      <c r="FO970" s="25"/>
      <c r="FP970" s="25"/>
      <c r="FQ970" s="25"/>
      <c r="FR970" s="25"/>
      <c r="FS970" s="25"/>
      <c r="FT970" s="25"/>
      <c r="FU970" s="25"/>
      <c r="FV970" s="25"/>
      <c r="FW970" s="25"/>
      <c r="FX970" s="25"/>
      <c r="FY970" s="25"/>
      <c r="FZ970" s="25"/>
      <c r="GA970" s="25"/>
      <c r="GB970" s="25"/>
      <c r="GC970" s="25"/>
      <c r="GD970" s="25"/>
      <c r="GE970" s="25"/>
      <c r="GF970" s="25"/>
      <c r="GG970" s="25"/>
      <c r="GH970" s="25"/>
      <c r="GI970" s="25"/>
      <c r="GJ970" s="25"/>
      <c r="GK970" s="25"/>
      <c r="GL970" s="25"/>
      <c r="GM970" s="25"/>
      <c r="GN970" s="25"/>
      <c r="GO970" s="25"/>
      <c r="GP970" s="25"/>
      <c r="GQ970" s="25"/>
      <c r="GR970" s="25"/>
      <c r="GS970" s="25"/>
    </row>
    <row r="971">
      <c r="BD971" s="25"/>
      <c r="BE971" s="25"/>
      <c r="BF971" s="25"/>
      <c r="BG971" s="25"/>
      <c r="BH971" s="25"/>
      <c r="BI971" s="25"/>
      <c r="BJ971" s="25"/>
      <c r="BK971" s="25"/>
      <c r="BL971" s="25"/>
      <c r="BM971" s="25"/>
      <c r="BN971" s="25"/>
      <c r="BO971" s="25"/>
      <c r="BP971" s="25"/>
      <c r="BQ971" s="25"/>
      <c r="BR971" s="25"/>
      <c r="BS971" s="25"/>
      <c r="BT971" s="25"/>
      <c r="BU971" s="25"/>
      <c r="BV971" s="25"/>
      <c r="BW971" s="25"/>
      <c r="BX971" s="25"/>
      <c r="BY971" s="25"/>
      <c r="BZ971" s="25"/>
      <c r="CA971" s="25"/>
      <c r="CB971" s="25"/>
      <c r="CC971" s="25"/>
      <c r="CD971" s="25"/>
      <c r="CE971" s="25"/>
      <c r="CF971" s="25"/>
      <c r="CG971" s="25"/>
      <c r="CH971" s="25"/>
      <c r="CI971" s="25"/>
      <c r="CJ971" s="25"/>
      <c r="CK971" s="25"/>
      <c r="CL971" s="25"/>
      <c r="CM971" s="25"/>
      <c r="CN971" s="25"/>
      <c r="CO971" s="25"/>
      <c r="CP971" s="25"/>
      <c r="CQ971" s="25"/>
      <c r="CR971" s="25"/>
      <c r="CS971" s="25"/>
      <c r="CT971" s="25"/>
      <c r="CU971" s="25"/>
      <c r="CV971" s="25"/>
      <c r="CW971" s="25"/>
      <c r="CX971" s="25"/>
      <c r="CY971" s="25"/>
      <c r="EW971" s="25"/>
      <c r="EX971" s="25"/>
      <c r="EY971" s="25"/>
      <c r="EZ971" s="25"/>
      <c r="FA971" s="25"/>
      <c r="FB971" s="25"/>
      <c r="FC971" s="25"/>
      <c r="FD971" s="25"/>
      <c r="FE971" s="25"/>
      <c r="FF971" s="25"/>
      <c r="FG971" s="25"/>
      <c r="FH971" s="25"/>
      <c r="FI971" s="25"/>
      <c r="FJ971" s="25"/>
      <c r="FK971" s="25"/>
      <c r="FL971" s="25"/>
      <c r="FM971" s="25"/>
      <c r="FN971" s="25"/>
      <c r="FO971" s="25"/>
      <c r="FP971" s="25"/>
      <c r="FQ971" s="25"/>
      <c r="FR971" s="25"/>
      <c r="FS971" s="25"/>
      <c r="FT971" s="25"/>
      <c r="FU971" s="25"/>
      <c r="FV971" s="25"/>
      <c r="FW971" s="25"/>
      <c r="FX971" s="25"/>
      <c r="FY971" s="25"/>
      <c r="FZ971" s="25"/>
      <c r="GA971" s="25"/>
      <c r="GB971" s="25"/>
      <c r="GC971" s="25"/>
      <c r="GD971" s="25"/>
      <c r="GE971" s="25"/>
      <c r="GF971" s="25"/>
      <c r="GG971" s="25"/>
      <c r="GH971" s="25"/>
      <c r="GI971" s="25"/>
      <c r="GJ971" s="25"/>
      <c r="GK971" s="25"/>
      <c r="GL971" s="25"/>
      <c r="GM971" s="25"/>
      <c r="GN971" s="25"/>
      <c r="GO971" s="25"/>
      <c r="GP971" s="25"/>
      <c r="GQ971" s="25"/>
      <c r="GR971" s="25"/>
      <c r="GS971" s="25"/>
    </row>
    <row r="972">
      <c r="BD972" s="25"/>
      <c r="BE972" s="25"/>
      <c r="BF972" s="25"/>
      <c r="BG972" s="25"/>
      <c r="BH972" s="25"/>
      <c r="BI972" s="25"/>
      <c r="BJ972" s="25"/>
      <c r="BK972" s="25"/>
      <c r="BL972" s="25"/>
      <c r="BM972" s="25"/>
      <c r="BN972" s="25"/>
      <c r="BO972" s="25"/>
      <c r="BP972" s="25"/>
      <c r="BQ972" s="25"/>
      <c r="BR972" s="25"/>
      <c r="BS972" s="25"/>
      <c r="BT972" s="25"/>
      <c r="BU972" s="25"/>
      <c r="BV972" s="25"/>
      <c r="BW972" s="25"/>
      <c r="BX972" s="25"/>
      <c r="BY972" s="25"/>
      <c r="BZ972" s="25"/>
      <c r="CA972" s="25"/>
      <c r="CB972" s="25"/>
      <c r="CC972" s="25"/>
      <c r="CD972" s="25"/>
      <c r="CE972" s="25"/>
      <c r="CF972" s="25"/>
      <c r="CG972" s="25"/>
      <c r="CH972" s="25"/>
      <c r="CI972" s="25"/>
      <c r="CJ972" s="25"/>
      <c r="CK972" s="25"/>
      <c r="CL972" s="25"/>
      <c r="CM972" s="25"/>
      <c r="CN972" s="25"/>
      <c r="CO972" s="25"/>
      <c r="CP972" s="25"/>
      <c r="CQ972" s="25"/>
      <c r="CR972" s="25"/>
      <c r="CS972" s="25"/>
      <c r="CT972" s="25"/>
      <c r="CU972" s="25"/>
      <c r="CV972" s="25"/>
      <c r="CW972" s="25"/>
      <c r="CX972" s="25"/>
      <c r="CY972" s="25"/>
      <c r="EW972" s="25"/>
      <c r="EX972" s="25"/>
      <c r="EY972" s="25"/>
      <c r="EZ972" s="25"/>
      <c r="FA972" s="25"/>
      <c r="FB972" s="25"/>
      <c r="FC972" s="25"/>
      <c r="FD972" s="25"/>
      <c r="FE972" s="25"/>
      <c r="FF972" s="25"/>
      <c r="FG972" s="25"/>
      <c r="FH972" s="25"/>
      <c r="FI972" s="25"/>
      <c r="FJ972" s="25"/>
      <c r="FK972" s="25"/>
      <c r="FL972" s="25"/>
      <c r="FM972" s="25"/>
      <c r="FN972" s="25"/>
      <c r="FO972" s="25"/>
      <c r="FP972" s="25"/>
      <c r="FQ972" s="25"/>
      <c r="FR972" s="25"/>
      <c r="FS972" s="25"/>
      <c r="FT972" s="25"/>
      <c r="FU972" s="25"/>
      <c r="FV972" s="25"/>
      <c r="FW972" s="25"/>
      <c r="FX972" s="25"/>
      <c r="FY972" s="25"/>
      <c r="FZ972" s="25"/>
      <c r="GA972" s="25"/>
      <c r="GB972" s="25"/>
      <c r="GC972" s="25"/>
      <c r="GD972" s="25"/>
      <c r="GE972" s="25"/>
      <c r="GF972" s="25"/>
      <c r="GG972" s="25"/>
      <c r="GH972" s="25"/>
      <c r="GI972" s="25"/>
      <c r="GJ972" s="25"/>
      <c r="GK972" s="25"/>
      <c r="GL972" s="25"/>
      <c r="GM972" s="25"/>
      <c r="GN972" s="25"/>
      <c r="GO972" s="25"/>
      <c r="GP972" s="25"/>
      <c r="GQ972" s="25"/>
      <c r="GR972" s="25"/>
      <c r="GS972" s="25"/>
    </row>
    <row r="973">
      <c r="BD973" s="25"/>
      <c r="BE973" s="25"/>
      <c r="BF973" s="25"/>
      <c r="BG973" s="25"/>
      <c r="BH973" s="25"/>
      <c r="BI973" s="25"/>
      <c r="BJ973" s="25"/>
      <c r="BK973" s="25"/>
      <c r="BL973" s="25"/>
      <c r="BM973" s="25"/>
      <c r="BN973" s="25"/>
      <c r="BO973" s="25"/>
      <c r="BP973" s="25"/>
      <c r="BQ973" s="25"/>
      <c r="BR973" s="25"/>
      <c r="BS973" s="25"/>
      <c r="BT973" s="25"/>
      <c r="BU973" s="25"/>
      <c r="BV973" s="25"/>
      <c r="BW973" s="25"/>
      <c r="BX973" s="25"/>
      <c r="BY973" s="25"/>
      <c r="BZ973" s="25"/>
      <c r="CA973" s="25"/>
      <c r="CB973" s="25"/>
      <c r="CC973" s="25"/>
      <c r="CD973" s="25"/>
      <c r="CE973" s="25"/>
      <c r="CF973" s="25"/>
      <c r="CG973" s="25"/>
      <c r="CH973" s="25"/>
      <c r="CI973" s="25"/>
      <c r="CJ973" s="25"/>
      <c r="CK973" s="25"/>
      <c r="CL973" s="25"/>
      <c r="CM973" s="25"/>
      <c r="CN973" s="25"/>
      <c r="CO973" s="25"/>
      <c r="CP973" s="25"/>
      <c r="CQ973" s="25"/>
      <c r="CR973" s="25"/>
      <c r="CS973" s="25"/>
      <c r="CT973" s="25"/>
      <c r="CU973" s="25"/>
      <c r="CV973" s="25"/>
      <c r="CW973" s="25"/>
      <c r="CX973" s="25"/>
      <c r="CY973" s="25"/>
      <c r="EW973" s="25"/>
      <c r="EX973" s="25"/>
      <c r="EY973" s="25"/>
      <c r="EZ973" s="25"/>
      <c r="FA973" s="25"/>
      <c r="FB973" s="25"/>
      <c r="FC973" s="25"/>
      <c r="FD973" s="25"/>
      <c r="FE973" s="25"/>
      <c r="FF973" s="25"/>
      <c r="FG973" s="25"/>
      <c r="FH973" s="25"/>
      <c r="FI973" s="25"/>
      <c r="FJ973" s="25"/>
      <c r="FK973" s="25"/>
      <c r="FL973" s="25"/>
      <c r="FM973" s="25"/>
      <c r="FN973" s="25"/>
      <c r="FO973" s="25"/>
      <c r="FP973" s="25"/>
      <c r="FQ973" s="25"/>
      <c r="FR973" s="25"/>
      <c r="FS973" s="25"/>
      <c r="FT973" s="25"/>
      <c r="FU973" s="25"/>
      <c r="FV973" s="25"/>
      <c r="FW973" s="25"/>
      <c r="FX973" s="25"/>
      <c r="FY973" s="25"/>
      <c r="FZ973" s="25"/>
      <c r="GA973" s="25"/>
      <c r="GB973" s="25"/>
      <c r="GC973" s="25"/>
      <c r="GD973" s="25"/>
      <c r="GE973" s="25"/>
      <c r="GF973" s="25"/>
      <c r="GG973" s="25"/>
      <c r="GH973" s="25"/>
      <c r="GI973" s="25"/>
      <c r="GJ973" s="25"/>
      <c r="GK973" s="25"/>
      <c r="GL973" s="25"/>
      <c r="GM973" s="25"/>
      <c r="GN973" s="25"/>
      <c r="GO973" s="25"/>
      <c r="GP973" s="25"/>
      <c r="GQ973" s="25"/>
      <c r="GR973" s="25"/>
      <c r="GS973" s="25"/>
    </row>
    <row r="974">
      <c r="BD974" s="25"/>
      <c r="BE974" s="25"/>
      <c r="BF974" s="25"/>
      <c r="BG974" s="25"/>
      <c r="BH974" s="25"/>
      <c r="BI974" s="25"/>
      <c r="BJ974" s="25"/>
      <c r="BK974" s="25"/>
      <c r="BL974" s="25"/>
      <c r="BM974" s="25"/>
      <c r="BN974" s="25"/>
      <c r="BO974" s="25"/>
      <c r="BP974" s="25"/>
      <c r="BQ974" s="25"/>
      <c r="BR974" s="25"/>
      <c r="BS974" s="25"/>
      <c r="BT974" s="25"/>
      <c r="BU974" s="25"/>
      <c r="BV974" s="25"/>
      <c r="BW974" s="25"/>
      <c r="BX974" s="25"/>
      <c r="BY974" s="25"/>
      <c r="BZ974" s="25"/>
      <c r="CA974" s="25"/>
      <c r="CB974" s="25"/>
      <c r="CC974" s="25"/>
      <c r="CD974" s="25"/>
      <c r="CE974" s="25"/>
      <c r="CF974" s="25"/>
      <c r="CG974" s="25"/>
      <c r="CH974" s="25"/>
      <c r="CI974" s="25"/>
      <c r="CJ974" s="25"/>
      <c r="CK974" s="25"/>
      <c r="CL974" s="25"/>
      <c r="CM974" s="25"/>
      <c r="CN974" s="25"/>
      <c r="CO974" s="25"/>
      <c r="CP974" s="25"/>
      <c r="CQ974" s="25"/>
      <c r="CR974" s="25"/>
      <c r="CS974" s="25"/>
      <c r="CT974" s="25"/>
      <c r="CU974" s="25"/>
      <c r="CV974" s="25"/>
      <c r="CW974" s="25"/>
      <c r="CX974" s="25"/>
      <c r="CY974" s="25"/>
      <c r="EW974" s="25"/>
      <c r="EX974" s="25"/>
      <c r="EY974" s="25"/>
      <c r="EZ974" s="25"/>
      <c r="FA974" s="25"/>
      <c r="FB974" s="25"/>
      <c r="FC974" s="25"/>
      <c r="FD974" s="25"/>
      <c r="FE974" s="25"/>
      <c r="FF974" s="25"/>
      <c r="FG974" s="25"/>
      <c r="FH974" s="25"/>
      <c r="FI974" s="25"/>
      <c r="FJ974" s="25"/>
      <c r="FK974" s="25"/>
      <c r="FL974" s="25"/>
      <c r="FM974" s="25"/>
      <c r="FN974" s="25"/>
      <c r="FO974" s="25"/>
      <c r="FP974" s="25"/>
      <c r="FQ974" s="25"/>
      <c r="FR974" s="25"/>
      <c r="FS974" s="25"/>
      <c r="FT974" s="25"/>
      <c r="FU974" s="25"/>
      <c r="FV974" s="25"/>
      <c r="FW974" s="25"/>
      <c r="FX974" s="25"/>
      <c r="FY974" s="25"/>
      <c r="FZ974" s="25"/>
      <c r="GA974" s="25"/>
      <c r="GB974" s="25"/>
      <c r="GC974" s="25"/>
      <c r="GD974" s="25"/>
      <c r="GE974" s="25"/>
      <c r="GF974" s="25"/>
      <c r="GG974" s="25"/>
      <c r="GH974" s="25"/>
      <c r="GI974" s="25"/>
      <c r="GJ974" s="25"/>
      <c r="GK974" s="25"/>
      <c r="GL974" s="25"/>
      <c r="GM974" s="25"/>
      <c r="GN974" s="25"/>
      <c r="GO974" s="25"/>
      <c r="GP974" s="25"/>
      <c r="GQ974" s="25"/>
      <c r="GR974" s="25"/>
      <c r="GS974" s="25"/>
    </row>
    <row r="975">
      <c r="BD975" s="25"/>
      <c r="BE975" s="25"/>
      <c r="BF975" s="25"/>
      <c r="BG975" s="25"/>
      <c r="BH975" s="25"/>
      <c r="BI975" s="25"/>
      <c r="BJ975" s="25"/>
      <c r="BK975" s="25"/>
      <c r="BL975" s="25"/>
      <c r="BM975" s="25"/>
      <c r="BN975" s="25"/>
      <c r="BO975" s="25"/>
      <c r="BP975" s="25"/>
      <c r="BQ975" s="25"/>
      <c r="BR975" s="25"/>
      <c r="BS975" s="25"/>
      <c r="BT975" s="25"/>
      <c r="BU975" s="25"/>
      <c r="BV975" s="25"/>
      <c r="BW975" s="25"/>
      <c r="BX975" s="25"/>
      <c r="BY975" s="25"/>
      <c r="BZ975" s="25"/>
      <c r="CA975" s="25"/>
      <c r="CB975" s="25"/>
      <c r="CC975" s="25"/>
      <c r="CD975" s="25"/>
      <c r="CE975" s="25"/>
      <c r="CF975" s="25"/>
      <c r="CG975" s="25"/>
      <c r="CH975" s="25"/>
      <c r="CI975" s="25"/>
      <c r="CJ975" s="25"/>
      <c r="CK975" s="25"/>
      <c r="CL975" s="25"/>
      <c r="CM975" s="25"/>
      <c r="CN975" s="25"/>
      <c r="CO975" s="25"/>
      <c r="CP975" s="25"/>
      <c r="CQ975" s="25"/>
      <c r="CR975" s="25"/>
      <c r="CS975" s="25"/>
      <c r="CT975" s="25"/>
      <c r="CU975" s="25"/>
      <c r="CV975" s="25"/>
      <c r="CW975" s="25"/>
      <c r="CX975" s="25"/>
      <c r="CY975" s="25"/>
      <c r="EW975" s="25"/>
      <c r="EX975" s="25"/>
      <c r="EY975" s="25"/>
      <c r="EZ975" s="25"/>
      <c r="FA975" s="25"/>
      <c r="FB975" s="25"/>
      <c r="FC975" s="25"/>
      <c r="FD975" s="25"/>
      <c r="FE975" s="25"/>
      <c r="FF975" s="25"/>
      <c r="FG975" s="25"/>
      <c r="FH975" s="25"/>
      <c r="FI975" s="25"/>
      <c r="FJ975" s="25"/>
      <c r="FK975" s="25"/>
      <c r="FL975" s="25"/>
      <c r="FM975" s="25"/>
      <c r="FN975" s="25"/>
      <c r="FO975" s="25"/>
      <c r="FP975" s="25"/>
      <c r="FQ975" s="25"/>
      <c r="FR975" s="25"/>
      <c r="FS975" s="25"/>
      <c r="FT975" s="25"/>
      <c r="FU975" s="25"/>
      <c r="FV975" s="25"/>
      <c r="FW975" s="25"/>
      <c r="FX975" s="25"/>
      <c r="FY975" s="25"/>
      <c r="FZ975" s="25"/>
      <c r="GA975" s="25"/>
      <c r="GB975" s="25"/>
      <c r="GC975" s="25"/>
      <c r="GD975" s="25"/>
      <c r="GE975" s="25"/>
      <c r="GF975" s="25"/>
      <c r="GG975" s="25"/>
      <c r="GH975" s="25"/>
      <c r="GI975" s="25"/>
      <c r="GJ975" s="25"/>
      <c r="GK975" s="25"/>
      <c r="GL975" s="25"/>
      <c r="GM975" s="25"/>
      <c r="GN975" s="25"/>
      <c r="GO975" s="25"/>
      <c r="GP975" s="25"/>
      <c r="GQ975" s="25"/>
      <c r="GR975" s="25"/>
      <c r="GS975" s="25"/>
    </row>
    <row r="976">
      <c r="BD976" s="25"/>
      <c r="BE976" s="25"/>
      <c r="BF976" s="25"/>
      <c r="BG976" s="25"/>
      <c r="BH976" s="25"/>
      <c r="BI976" s="25"/>
      <c r="BJ976" s="25"/>
      <c r="BK976" s="25"/>
      <c r="BL976" s="25"/>
      <c r="BM976" s="25"/>
      <c r="BN976" s="25"/>
      <c r="BO976" s="25"/>
      <c r="BP976" s="25"/>
      <c r="BQ976" s="25"/>
      <c r="BR976" s="25"/>
      <c r="BS976" s="25"/>
      <c r="BT976" s="25"/>
      <c r="BU976" s="25"/>
      <c r="BV976" s="25"/>
      <c r="BW976" s="25"/>
      <c r="BX976" s="25"/>
      <c r="BY976" s="25"/>
      <c r="BZ976" s="25"/>
      <c r="CA976" s="25"/>
      <c r="CB976" s="25"/>
      <c r="CC976" s="25"/>
      <c r="CD976" s="25"/>
      <c r="CE976" s="25"/>
      <c r="CF976" s="25"/>
      <c r="CG976" s="25"/>
      <c r="CH976" s="25"/>
      <c r="CI976" s="25"/>
      <c r="CJ976" s="25"/>
      <c r="CK976" s="25"/>
      <c r="CL976" s="25"/>
      <c r="CM976" s="25"/>
      <c r="CN976" s="25"/>
      <c r="CO976" s="25"/>
      <c r="CP976" s="25"/>
      <c r="CQ976" s="25"/>
      <c r="CR976" s="25"/>
      <c r="CS976" s="25"/>
      <c r="CT976" s="25"/>
      <c r="CU976" s="25"/>
      <c r="CV976" s="25"/>
      <c r="CW976" s="25"/>
      <c r="CX976" s="25"/>
      <c r="CY976" s="25"/>
      <c r="EW976" s="25"/>
      <c r="EX976" s="25"/>
      <c r="EY976" s="25"/>
      <c r="EZ976" s="25"/>
      <c r="FA976" s="25"/>
      <c r="FB976" s="25"/>
      <c r="FC976" s="25"/>
      <c r="FD976" s="25"/>
      <c r="FE976" s="25"/>
      <c r="FF976" s="25"/>
      <c r="FG976" s="25"/>
      <c r="FH976" s="25"/>
      <c r="FI976" s="25"/>
      <c r="FJ976" s="25"/>
      <c r="FK976" s="25"/>
      <c r="FL976" s="25"/>
      <c r="FM976" s="25"/>
      <c r="FN976" s="25"/>
      <c r="FO976" s="25"/>
      <c r="FP976" s="25"/>
      <c r="FQ976" s="25"/>
      <c r="FR976" s="25"/>
      <c r="FS976" s="25"/>
      <c r="FT976" s="25"/>
      <c r="FU976" s="25"/>
      <c r="FV976" s="25"/>
      <c r="FW976" s="25"/>
      <c r="FX976" s="25"/>
      <c r="FY976" s="25"/>
      <c r="FZ976" s="25"/>
      <c r="GA976" s="25"/>
      <c r="GB976" s="25"/>
      <c r="GC976" s="25"/>
      <c r="GD976" s="25"/>
      <c r="GE976" s="25"/>
      <c r="GF976" s="25"/>
      <c r="GG976" s="25"/>
      <c r="GH976" s="25"/>
      <c r="GI976" s="25"/>
      <c r="GJ976" s="25"/>
      <c r="GK976" s="25"/>
      <c r="GL976" s="25"/>
      <c r="GM976" s="25"/>
      <c r="GN976" s="25"/>
      <c r="GO976" s="25"/>
      <c r="GP976" s="25"/>
      <c r="GQ976" s="25"/>
      <c r="GR976" s="25"/>
      <c r="GS976" s="25"/>
    </row>
    <row r="977">
      <c r="BD977" s="25"/>
      <c r="BE977" s="25"/>
      <c r="BF977" s="25"/>
      <c r="BG977" s="25"/>
      <c r="BH977" s="25"/>
      <c r="BI977" s="25"/>
      <c r="BJ977" s="25"/>
      <c r="BK977" s="25"/>
      <c r="BL977" s="25"/>
      <c r="BM977" s="25"/>
      <c r="BN977" s="25"/>
      <c r="BO977" s="25"/>
      <c r="BP977" s="25"/>
      <c r="BQ977" s="25"/>
      <c r="BR977" s="25"/>
      <c r="BS977" s="25"/>
      <c r="BT977" s="25"/>
      <c r="BU977" s="25"/>
      <c r="BV977" s="25"/>
      <c r="BW977" s="25"/>
      <c r="BX977" s="25"/>
      <c r="BY977" s="25"/>
      <c r="BZ977" s="25"/>
      <c r="CA977" s="25"/>
      <c r="CB977" s="25"/>
      <c r="CC977" s="25"/>
      <c r="CD977" s="25"/>
      <c r="CE977" s="25"/>
      <c r="CF977" s="25"/>
      <c r="CG977" s="25"/>
      <c r="CH977" s="25"/>
      <c r="CI977" s="25"/>
      <c r="CJ977" s="25"/>
      <c r="CK977" s="25"/>
      <c r="CL977" s="25"/>
      <c r="CM977" s="25"/>
      <c r="CN977" s="25"/>
      <c r="CO977" s="25"/>
      <c r="CP977" s="25"/>
      <c r="CQ977" s="25"/>
      <c r="CR977" s="25"/>
      <c r="CS977" s="25"/>
      <c r="CT977" s="25"/>
      <c r="CU977" s="25"/>
      <c r="CV977" s="25"/>
      <c r="CW977" s="25"/>
      <c r="CX977" s="25"/>
      <c r="CY977" s="25"/>
      <c r="EW977" s="25"/>
      <c r="EX977" s="25"/>
      <c r="EY977" s="25"/>
      <c r="EZ977" s="25"/>
      <c r="FA977" s="25"/>
      <c r="FB977" s="25"/>
      <c r="FC977" s="25"/>
      <c r="FD977" s="25"/>
      <c r="FE977" s="25"/>
      <c r="FF977" s="25"/>
      <c r="FG977" s="25"/>
      <c r="FH977" s="25"/>
      <c r="FI977" s="25"/>
      <c r="FJ977" s="25"/>
      <c r="FK977" s="25"/>
      <c r="FL977" s="25"/>
      <c r="FM977" s="25"/>
      <c r="FN977" s="25"/>
      <c r="FO977" s="25"/>
      <c r="FP977" s="25"/>
      <c r="FQ977" s="25"/>
      <c r="FR977" s="25"/>
      <c r="FS977" s="25"/>
      <c r="FT977" s="25"/>
      <c r="FU977" s="25"/>
      <c r="FV977" s="25"/>
      <c r="FW977" s="25"/>
      <c r="FX977" s="25"/>
      <c r="FY977" s="25"/>
      <c r="FZ977" s="25"/>
      <c r="GA977" s="25"/>
      <c r="GB977" s="25"/>
      <c r="GC977" s="25"/>
      <c r="GD977" s="25"/>
      <c r="GE977" s="25"/>
      <c r="GF977" s="25"/>
      <c r="GG977" s="25"/>
      <c r="GH977" s="25"/>
      <c r="GI977" s="25"/>
      <c r="GJ977" s="25"/>
      <c r="GK977" s="25"/>
      <c r="GL977" s="25"/>
      <c r="GM977" s="25"/>
      <c r="GN977" s="25"/>
      <c r="GO977" s="25"/>
      <c r="GP977" s="25"/>
      <c r="GQ977" s="25"/>
      <c r="GR977" s="25"/>
      <c r="GS977" s="25"/>
    </row>
    <row r="978">
      <c r="BD978" s="25"/>
      <c r="BE978" s="25"/>
      <c r="BF978" s="25"/>
      <c r="BG978" s="25"/>
      <c r="BH978" s="25"/>
      <c r="BI978" s="25"/>
      <c r="BJ978" s="25"/>
      <c r="BK978" s="25"/>
      <c r="BL978" s="25"/>
      <c r="BM978" s="25"/>
      <c r="BN978" s="25"/>
      <c r="BO978" s="25"/>
      <c r="BP978" s="25"/>
      <c r="BQ978" s="25"/>
      <c r="BR978" s="25"/>
      <c r="BS978" s="25"/>
      <c r="BT978" s="25"/>
      <c r="BU978" s="25"/>
      <c r="BV978" s="25"/>
      <c r="BW978" s="25"/>
      <c r="BX978" s="25"/>
      <c r="BY978" s="25"/>
      <c r="BZ978" s="25"/>
      <c r="CA978" s="25"/>
      <c r="CB978" s="25"/>
      <c r="CC978" s="25"/>
      <c r="CD978" s="25"/>
      <c r="CE978" s="25"/>
      <c r="CF978" s="25"/>
      <c r="CG978" s="25"/>
      <c r="CH978" s="25"/>
      <c r="CI978" s="25"/>
      <c r="CJ978" s="25"/>
      <c r="CK978" s="25"/>
      <c r="CL978" s="25"/>
      <c r="CM978" s="25"/>
      <c r="CN978" s="25"/>
      <c r="CO978" s="25"/>
      <c r="CP978" s="25"/>
      <c r="CQ978" s="25"/>
      <c r="CR978" s="25"/>
      <c r="CS978" s="25"/>
      <c r="CT978" s="25"/>
      <c r="CU978" s="25"/>
      <c r="CV978" s="25"/>
      <c r="CW978" s="25"/>
      <c r="CX978" s="25"/>
      <c r="CY978" s="25"/>
      <c r="EW978" s="25"/>
      <c r="EX978" s="25"/>
      <c r="EY978" s="25"/>
      <c r="EZ978" s="25"/>
      <c r="FA978" s="25"/>
      <c r="FB978" s="25"/>
      <c r="FC978" s="25"/>
      <c r="FD978" s="25"/>
      <c r="FE978" s="25"/>
      <c r="FF978" s="25"/>
      <c r="FG978" s="25"/>
      <c r="FH978" s="25"/>
      <c r="FI978" s="25"/>
      <c r="FJ978" s="25"/>
      <c r="FK978" s="25"/>
      <c r="FL978" s="25"/>
      <c r="FM978" s="25"/>
      <c r="FN978" s="25"/>
      <c r="FO978" s="25"/>
      <c r="FP978" s="25"/>
      <c r="FQ978" s="25"/>
      <c r="FR978" s="25"/>
      <c r="FS978" s="25"/>
      <c r="FT978" s="25"/>
      <c r="FU978" s="25"/>
      <c r="FV978" s="25"/>
      <c r="FW978" s="25"/>
      <c r="FX978" s="25"/>
      <c r="FY978" s="25"/>
      <c r="FZ978" s="25"/>
      <c r="GA978" s="25"/>
      <c r="GB978" s="25"/>
      <c r="GC978" s="25"/>
      <c r="GD978" s="25"/>
      <c r="GE978" s="25"/>
      <c r="GF978" s="25"/>
      <c r="GG978" s="25"/>
      <c r="GH978" s="25"/>
      <c r="GI978" s="25"/>
      <c r="GJ978" s="25"/>
      <c r="GK978" s="25"/>
      <c r="GL978" s="25"/>
      <c r="GM978" s="25"/>
      <c r="GN978" s="25"/>
      <c r="GO978" s="25"/>
      <c r="GP978" s="25"/>
      <c r="GQ978" s="25"/>
      <c r="GR978" s="25"/>
      <c r="GS978" s="25"/>
    </row>
    <row r="979">
      <c r="BD979" s="25"/>
      <c r="BE979" s="25"/>
      <c r="BF979" s="25"/>
      <c r="BG979" s="25"/>
      <c r="BH979" s="25"/>
      <c r="BI979" s="25"/>
      <c r="BJ979" s="25"/>
      <c r="BK979" s="25"/>
      <c r="BL979" s="25"/>
      <c r="BM979" s="25"/>
      <c r="BN979" s="25"/>
      <c r="BO979" s="25"/>
      <c r="BP979" s="25"/>
      <c r="BQ979" s="25"/>
      <c r="BR979" s="25"/>
      <c r="BS979" s="25"/>
      <c r="BT979" s="25"/>
      <c r="BU979" s="25"/>
      <c r="BV979" s="25"/>
      <c r="BW979" s="25"/>
      <c r="BX979" s="25"/>
      <c r="BY979" s="25"/>
      <c r="BZ979" s="25"/>
      <c r="CA979" s="25"/>
      <c r="CB979" s="25"/>
      <c r="CC979" s="25"/>
      <c r="CD979" s="25"/>
      <c r="CE979" s="25"/>
      <c r="CF979" s="25"/>
      <c r="CG979" s="25"/>
      <c r="CH979" s="25"/>
      <c r="CI979" s="25"/>
      <c r="CJ979" s="25"/>
      <c r="CK979" s="25"/>
      <c r="CL979" s="25"/>
      <c r="CM979" s="25"/>
      <c r="CN979" s="25"/>
      <c r="CO979" s="25"/>
      <c r="CP979" s="25"/>
      <c r="CQ979" s="25"/>
      <c r="CR979" s="25"/>
      <c r="CS979" s="25"/>
      <c r="CT979" s="25"/>
      <c r="CU979" s="25"/>
      <c r="CV979" s="25"/>
      <c r="CW979" s="25"/>
      <c r="CX979" s="25"/>
      <c r="CY979" s="25"/>
      <c r="EW979" s="25"/>
      <c r="EX979" s="25"/>
      <c r="EY979" s="25"/>
      <c r="EZ979" s="25"/>
      <c r="FA979" s="25"/>
      <c r="FB979" s="25"/>
      <c r="FC979" s="25"/>
      <c r="FD979" s="25"/>
      <c r="FE979" s="25"/>
      <c r="FF979" s="25"/>
      <c r="FG979" s="25"/>
      <c r="FH979" s="25"/>
      <c r="FI979" s="25"/>
      <c r="FJ979" s="25"/>
      <c r="FK979" s="25"/>
      <c r="FL979" s="25"/>
      <c r="FM979" s="25"/>
      <c r="FN979" s="25"/>
      <c r="FO979" s="25"/>
      <c r="FP979" s="25"/>
      <c r="FQ979" s="25"/>
      <c r="FR979" s="25"/>
      <c r="FS979" s="25"/>
      <c r="FT979" s="25"/>
      <c r="FU979" s="25"/>
      <c r="FV979" s="25"/>
      <c r="FW979" s="25"/>
      <c r="FX979" s="25"/>
      <c r="FY979" s="25"/>
      <c r="FZ979" s="25"/>
      <c r="GA979" s="25"/>
      <c r="GB979" s="25"/>
      <c r="GC979" s="25"/>
      <c r="GD979" s="25"/>
      <c r="GE979" s="25"/>
      <c r="GF979" s="25"/>
      <c r="GG979" s="25"/>
      <c r="GH979" s="25"/>
      <c r="GI979" s="25"/>
      <c r="GJ979" s="25"/>
      <c r="GK979" s="25"/>
      <c r="GL979" s="25"/>
      <c r="GM979" s="25"/>
      <c r="GN979" s="25"/>
      <c r="GO979" s="25"/>
      <c r="GP979" s="25"/>
      <c r="GQ979" s="25"/>
      <c r="GR979" s="25"/>
      <c r="GS979" s="25"/>
    </row>
    <row r="980">
      <c r="BD980" s="25"/>
      <c r="BE980" s="25"/>
      <c r="BF980" s="25"/>
      <c r="BG980" s="25"/>
      <c r="BH980" s="25"/>
      <c r="BI980" s="25"/>
      <c r="BJ980" s="25"/>
      <c r="BK980" s="25"/>
      <c r="BL980" s="25"/>
      <c r="BM980" s="25"/>
      <c r="BN980" s="25"/>
      <c r="BO980" s="25"/>
      <c r="BP980" s="25"/>
      <c r="BQ980" s="25"/>
      <c r="BR980" s="25"/>
      <c r="BS980" s="25"/>
      <c r="BT980" s="25"/>
      <c r="BU980" s="25"/>
      <c r="BV980" s="25"/>
      <c r="BW980" s="25"/>
      <c r="BX980" s="25"/>
      <c r="BY980" s="25"/>
      <c r="BZ980" s="25"/>
      <c r="CA980" s="25"/>
      <c r="CB980" s="25"/>
      <c r="CC980" s="25"/>
      <c r="CD980" s="25"/>
      <c r="CE980" s="25"/>
      <c r="CF980" s="25"/>
      <c r="CG980" s="25"/>
      <c r="CH980" s="25"/>
      <c r="CI980" s="25"/>
      <c r="CJ980" s="25"/>
      <c r="CK980" s="25"/>
      <c r="CL980" s="25"/>
      <c r="CM980" s="25"/>
      <c r="CN980" s="25"/>
      <c r="CO980" s="25"/>
      <c r="CP980" s="25"/>
      <c r="CQ980" s="25"/>
      <c r="CR980" s="25"/>
      <c r="CS980" s="25"/>
      <c r="CT980" s="25"/>
      <c r="CU980" s="25"/>
      <c r="CV980" s="25"/>
      <c r="CW980" s="25"/>
      <c r="CX980" s="25"/>
      <c r="CY980" s="25"/>
      <c r="EW980" s="25"/>
      <c r="EX980" s="25"/>
      <c r="EY980" s="25"/>
      <c r="EZ980" s="25"/>
      <c r="FA980" s="25"/>
      <c r="FB980" s="25"/>
      <c r="FC980" s="25"/>
      <c r="FD980" s="25"/>
      <c r="FE980" s="25"/>
      <c r="FF980" s="25"/>
      <c r="FG980" s="25"/>
      <c r="FH980" s="25"/>
      <c r="FI980" s="25"/>
      <c r="FJ980" s="25"/>
      <c r="FK980" s="25"/>
      <c r="FL980" s="25"/>
      <c r="FM980" s="25"/>
      <c r="FN980" s="25"/>
      <c r="FO980" s="25"/>
      <c r="FP980" s="25"/>
      <c r="FQ980" s="25"/>
      <c r="FR980" s="25"/>
      <c r="FS980" s="25"/>
      <c r="FT980" s="25"/>
      <c r="FU980" s="25"/>
      <c r="FV980" s="25"/>
      <c r="FW980" s="25"/>
      <c r="FX980" s="25"/>
      <c r="FY980" s="25"/>
      <c r="FZ980" s="25"/>
      <c r="GA980" s="25"/>
      <c r="GB980" s="25"/>
      <c r="GC980" s="25"/>
      <c r="GD980" s="25"/>
      <c r="GE980" s="25"/>
      <c r="GF980" s="25"/>
      <c r="GG980" s="25"/>
      <c r="GH980" s="25"/>
      <c r="GI980" s="25"/>
      <c r="GJ980" s="25"/>
      <c r="GK980" s="25"/>
      <c r="GL980" s="25"/>
      <c r="GM980" s="25"/>
      <c r="GN980" s="25"/>
      <c r="GO980" s="25"/>
      <c r="GP980" s="25"/>
      <c r="GQ980" s="25"/>
      <c r="GR980" s="25"/>
      <c r="GS980" s="25"/>
    </row>
    <row r="981">
      <c r="BD981" s="25"/>
      <c r="BE981" s="25"/>
      <c r="BF981" s="25"/>
      <c r="BG981" s="25"/>
      <c r="BH981" s="25"/>
      <c r="BI981" s="25"/>
      <c r="BJ981" s="25"/>
      <c r="BK981" s="25"/>
      <c r="BL981" s="25"/>
      <c r="BM981" s="25"/>
      <c r="BN981" s="25"/>
      <c r="BO981" s="25"/>
      <c r="BP981" s="25"/>
      <c r="BQ981" s="25"/>
      <c r="BR981" s="25"/>
      <c r="BS981" s="25"/>
      <c r="BT981" s="25"/>
      <c r="BU981" s="25"/>
      <c r="BV981" s="25"/>
      <c r="BW981" s="25"/>
      <c r="BX981" s="25"/>
      <c r="BY981" s="25"/>
      <c r="BZ981" s="25"/>
      <c r="CA981" s="25"/>
      <c r="CB981" s="25"/>
      <c r="CC981" s="25"/>
      <c r="CD981" s="25"/>
      <c r="CE981" s="25"/>
      <c r="CF981" s="25"/>
      <c r="CG981" s="25"/>
      <c r="CH981" s="25"/>
      <c r="CI981" s="25"/>
      <c r="CJ981" s="25"/>
      <c r="CK981" s="25"/>
      <c r="CL981" s="25"/>
      <c r="CM981" s="25"/>
      <c r="CN981" s="25"/>
      <c r="CO981" s="25"/>
      <c r="CP981" s="25"/>
      <c r="CQ981" s="25"/>
      <c r="CR981" s="25"/>
      <c r="CS981" s="25"/>
      <c r="CT981" s="25"/>
      <c r="CU981" s="25"/>
      <c r="CV981" s="25"/>
      <c r="CW981" s="25"/>
      <c r="CX981" s="25"/>
      <c r="CY981" s="25"/>
      <c r="EW981" s="25"/>
      <c r="EX981" s="25"/>
      <c r="EY981" s="25"/>
      <c r="EZ981" s="25"/>
      <c r="FA981" s="25"/>
      <c r="FB981" s="25"/>
      <c r="FC981" s="25"/>
      <c r="FD981" s="25"/>
      <c r="FE981" s="25"/>
      <c r="FF981" s="25"/>
      <c r="FG981" s="25"/>
      <c r="FH981" s="25"/>
      <c r="FI981" s="25"/>
      <c r="FJ981" s="25"/>
      <c r="FK981" s="25"/>
      <c r="FL981" s="25"/>
      <c r="FM981" s="25"/>
      <c r="FN981" s="25"/>
      <c r="FO981" s="25"/>
      <c r="FP981" s="25"/>
      <c r="FQ981" s="25"/>
      <c r="FR981" s="25"/>
      <c r="FS981" s="25"/>
      <c r="FT981" s="25"/>
      <c r="FU981" s="25"/>
      <c r="FV981" s="25"/>
      <c r="FW981" s="25"/>
      <c r="FX981" s="25"/>
      <c r="FY981" s="25"/>
      <c r="FZ981" s="25"/>
      <c r="GA981" s="25"/>
      <c r="GB981" s="25"/>
      <c r="GC981" s="25"/>
      <c r="GD981" s="25"/>
      <c r="GE981" s="25"/>
      <c r="GF981" s="25"/>
      <c r="GG981" s="25"/>
      <c r="GH981" s="25"/>
      <c r="GI981" s="25"/>
      <c r="GJ981" s="25"/>
      <c r="GK981" s="25"/>
      <c r="GL981" s="25"/>
      <c r="GM981" s="25"/>
      <c r="GN981" s="25"/>
      <c r="GO981" s="25"/>
      <c r="GP981" s="25"/>
      <c r="GQ981" s="25"/>
      <c r="GR981" s="25"/>
      <c r="GS981" s="25"/>
    </row>
    <row r="982">
      <c r="BD982" s="25"/>
      <c r="BE982" s="25"/>
      <c r="BF982" s="25"/>
      <c r="BG982" s="25"/>
      <c r="BH982" s="25"/>
      <c r="BI982" s="25"/>
      <c r="BJ982" s="25"/>
      <c r="BK982" s="25"/>
      <c r="BL982" s="25"/>
      <c r="BM982" s="25"/>
      <c r="BN982" s="25"/>
      <c r="BO982" s="25"/>
      <c r="BP982" s="25"/>
      <c r="BQ982" s="25"/>
      <c r="BR982" s="25"/>
      <c r="BS982" s="25"/>
      <c r="BT982" s="25"/>
      <c r="BU982" s="25"/>
      <c r="BV982" s="25"/>
      <c r="BW982" s="25"/>
      <c r="BX982" s="25"/>
      <c r="BY982" s="25"/>
      <c r="BZ982" s="25"/>
      <c r="CA982" s="25"/>
      <c r="CB982" s="25"/>
      <c r="CC982" s="25"/>
      <c r="CD982" s="25"/>
      <c r="CE982" s="25"/>
      <c r="CF982" s="25"/>
      <c r="CG982" s="25"/>
      <c r="CH982" s="25"/>
      <c r="CI982" s="25"/>
      <c r="CJ982" s="25"/>
      <c r="CK982" s="25"/>
      <c r="CL982" s="25"/>
      <c r="CM982" s="25"/>
      <c r="CN982" s="25"/>
      <c r="CO982" s="25"/>
      <c r="CP982" s="25"/>
      <c r="CQ982" s="25"/>
      <c r="CR982" s="25"/>
      <c r="CS982" s="25"/>
      <c r="CT982" s="25"/>
      <c r="CU982" s="25"/>
      <c r="CV982" s="25"/>
      <c r="CW982" s="25"/>
      <c r="CX982" s="25"/>
      <c r="CY982" s="25"/>
      <c r="EW982" s="25"/>
      <c r="EX982" s="25"/>
      <c r="EY982" s="25"/>
      <c r="EZ982" s="25"/>
      <c r="FA982" s="25"/>
      <c r="FB982" s="25"/>
      <c r="FC982" s="25"/>
      <c r="FD982" s="25"/>
      <c r="FE982" s="25"/>
      <c r="FF982" s="25"/>
      <c r="FG982" s="25"/>
      <c r="FH982" s="25"/>
      <c r="FI982" s="25"/>
      <c r="FJ982" s="25"/>
      <c r="FK982" s="25"/>
      <c r="FL982" s="25"/>
      <c r="FM982" s="25"/>
      <c r="FN982" s="25"/>
      <c r="FO982" s="25"/>
      <c r="FP982" s="25"/>
      <c r="FQ982" s="25"/>
      <c r="FR982" s="25"/>
      <c r="FS982" s="25"/>
      <c r="FT982" s="25"/>
      <c r="FU982" s="25"/>
      <c r="FV982" s="25"/>
      <c r="FW982" s="25"/>
      <c r="FX982" s="25"/>
      <c r="FY982" s="25"/>
      <c r="FZ982" s="25"/>
      <c r="GA982" s="25"/>
      <c r="GB982" s="25"/>
      <c r="GC982" s="25"/>
      <c r="GD982" s="25"/>
      <c r="GE982" s="25"/>
      <c r="GF982" s="25"/>
      <c r="GG982" s="25"/>
      <c r="GH982" s="25"/>
      <c r="GI982" s="25"/>
      <c r="GJ982" s="25"/>
      <c r="GK982" s="25"/>
      <c r="GL982" s="25"/>
      <c r="GM982" s="25"/>
      <c r="GN982" s="25"/>
      <c r="GO982" s="25"/>
      <c r="GP982" s="25"/>
      <c r="GQ982" s="25"/>
      <c r="GR982" s="25"/>
      <c r="GS982" s="25"/>
    </row>
    <row r="983">
      <c r="BD983" s="25"/>
      <c r="BE983" s="25"/>
      <c r="BF983" s="25"/>
      <c r="BG983" s="25"/>
      <c r="BH983" s="25"/>
      <c r="BI983" s="25"/>
      <c r="BJ983" s="25"/>
      <c r="BK983" s="25"/>
      <c r="BL983" s="25"/>
      <c r="BM983" s="25"/>
      <c r="BN983" s="25"/>
      <c r="BO983" s="25"/>
      <c r="BP983" s="25"/>
      <c r="BQ983" s="25"/>
      <c r="BR983" s="25"/>
      <c r="BS983" s="25"/>
      <c r="BT983" s="25"/>
      <c r="BU983" s="25"/>
      <c r="BV983" s="25"/>
      <c r="BW983" s="25"/>
      <c r="BX983" s="25"/>
      <c r="BY983" s="25"/>
      <c r="BZ983" s="25"/>
      <c r="CA983" s="25"/>
      <c r="CB983" s="25"/>
      <c r="CC983" s="25"/>
      <c r="CD983" s="25"/>
      <c r="CE983" s="25"/>
      <c r="CF983" s="25"/>
      <c r="CG983" s="25"/>
      <c r="CH983" s="25"/>
      <c r="CI983" s="25"/>
      <c r="CJ983" s="25"/>
      <c r="CK983" s="25"/>
      <c r="CL983" s="25"/>
      <c r="CM983" s="25"/>
      <c r="CN983" s="25"/>
      <c r="CO983" s="25"/>
      <c r="CP983" s="25"/>
      <c r="CQ983" s="25"/>
      <c r="CR983" s="25"/>
      <c r="CS983" s="25"/>
      <c r="CT983" s="25"/>
      <c r="CU983" s="25"/>
      <c r="CV983" s="25"/>
      <c r="CW983" s="25"/>
      <c r="CX983" s="25"/>
      <c r="CY983" s="25"/>
      <c r="EW983" s="25"/>
      <c r="EX983" s="25"/>
      <c r="EY983" s="25"/>
      <c r="EZ983" s="25"/>
      <c r="FA983" s="25"/>
      <c r="FB983" s="25"/>
      <c r="FC983" s="25"/>
      <c r="FD983" s="25"/>
      <c r="FE983" s="25"/>
      <c r="FF983" s="25"/>
      <c r="FG983" s="25"/>
      <c r="FH983" s="25"/>
      <c r="FI983" s="25"/>
      <c r="FJ983" s="25"/>
      <c r="FK983" s="25"/>
      <c r="FL983" s="25"/>
      <c r="FM983" s="25"/>
      <c r="FN983" s="25"/>
      <c r="FO983" s="25"/>
      <c r="FP983" s="25"/>
      <c r="FQ983" s="25"/>
      <c r="FR983" s="25"/>
      <c r="FS983" s="25"/>
      <c r="FT983" s="25"/>
      <c r="FU983" s="25"/>
      <c r="FV983" s="25"/>
      <c r="FW983" s="25"/>
      <c r="FX983" s="25"/>
      <c r="FY983" s="25"/>
      <c r="FZ983" s="25"/>
      <c r="GA983" s="25"/>
      <c r="GB983" s="25"/>
      <c r="GC983" s="25"/>
      <c r="GD983" s="25"/>
      <c r="GE983" s="25"/>
      <c r="GF983" s="25"/>
      <c r="GG983" s="25"/>
      <c r="GH983" s="25"/>
      <c r="GI983" s="25"/>
      <c r="GJ983" s="25"/>
      <c r="GK983" s="25"/>
      <c r="GL983" s="25"/>
      <c r="GM983" s="25"/>
      <c r="GN983" s="25"/>
      <c r="GO983" s="25"/>
      <c r="GP983" s="25"/>
      <c r="GQ983" s="25"/>
      <c r="GR983" s="25"/>
      <c r="GS983" s="25"/>
    </row>
    <row r="984">
      <c r="BD984" s="25"/>
      <c r="BE984" s="25"/>
      <c r="BF984" s="25"/>
      <c r="BG984" s="25"/>
      <c r="BH984" s="25"/>
      <c r="BI984" s="25"/>
      <c r="BJ984" s="25"/>
      <c r="BK984" s="25"/>
      <c r="BL984" s="25"/>
      <c r="BM984" s="25"/>
      <c r="BN984" s="25"/>
      <c r="BO984" s="25"/>
      <c r="BP984" s="25"/>
      <c r="BQ984" s="25"/>
      <c r="BR984" s="25"/>
      <c r="BS984" s="25"/>
      <c r="BT984" s="25"/>
      <c r="BU984" s="25"/>
      <c r="BV984" s="25"/>
      <c r="BW984" s="25"/>
      <c r="BX984" s="25"/>
      <c r="BY984" s="25"/>
      <c r="BZ984" s="25"/>
      <c r="CA984" s="25"/>
      <c r="CB984" s="25"/>
      <c r="CC984" s="25"/>
      <c r="CD984" s="25"/>
      <c r="CE984" s="25"/>
      <c r="CF984" s="25"/>
      <c r="CG984" s="25"/>
      <c r="CH984" s="25"/>
      <c r="CI984" s="25"/>
      <c r="CJ984" s="25"/>
      <c r="CK984" s="25"/>
      <c r="CL984" s="25"/>
      <c r="CM984" s="25"/>
      <c r="CN984" s="25"/>
      <c r="CO984" s="25"/>
      <c r="CP984" s="25"/>
      <c r="CQ984" s="25"/>
      <c r="CR984" s="25"/>
      <c r="CS984" s="25"/>
      <c r="CT984" s="25"/>
      <c r="CU984" s="25"/>
      <c r="CV984" s="25"/>
      <c r="CW984" s="25"/>
      <c r="CX984" s="25"/>
      <c r="CY984" s="25"/>
      <c r="EW984" s="25"/>
      <c r="EX984" s="25"/>
      <c r="EY984" s="25"/>
      <c r="EZ984" s="25"/>
      <c r="FA984" s="25"/>
      <c r="FB984" s="25"/>
      <c r="FC984" s="25"/>
      <c r="FD984" s="25"/>
      <c r="FE984" s="25"/>
      <c r="FF984" s="25"/>
      <c r="FG984" s="25"/>
      <c r="FH984" s="25"/>
      <c r="FI984" s="25"/>
      <c r="FJ984" s="25"/>
      <c r="FK984" s="25"/>
      <c r="FL984" s="25"/>
      <c r="FM984" s="25"/>
      <c r="FN984" s="25"/>
      <c r="FO984" s="25"/>
      <c r="FP984" s="25"/>
      <c r="FQ984" s="25"/>
      <c r="FR984" s="25"/>
      <c r="FS984" s="25"/>
      <c r="FT984" s="25"/>
      <c r="FU984" s="25"/>
      <c r="FV984" s="25"/>
      <c r="FW984" s="25"/>
      <c r="FX984" s="25"/>
      <c r="FY984" s="25"/>
      <c r="FZ984" s="25"/>
      <c r="GA984" s="25"/>
      <c r="GB984" s="25"/>
      <c r="GC984" s="25"/>
      <c r="GD984" s="25"/>
      <c r="GE984" s="25"/>
      <c r="GF984" s="25"/>
      <c r="GG984" s="25"/>
      <c r="GH984" s="25"/>
      <c r="GI984" s="25"/>
      <c r="GJ984" s="25"/>
      <c r="GK984" s="25"/>
      <c r="GL984" s="25"/>
      <c r="GM984" s="25"/>
      <c r="GN984" s="25"/>
      <c r="GO984" s="25"/>
      <c r="GP984" s="25"/>
      <c r="GQ984" s="25"/>
      <c r="GR984" s="25"/>
      <c r="GS984" s="25"/>
    </row>
    <row r="985">
      <c r="BD985" s="25"/>
      <c r="BE985" s="25"/>
      <c r="BF985" s="25"/>
      <c r="BG985" s="25"/>
      <c r="BH985" s="25"/>
      <c r="BI985" s="25"/>
      <c r="BJ985" s="25"/>
      <c r="BK985" s="25"/>
      <c r="BL985" s="25"/>
      <c r="BM985" s="25"/>
      <c r="BN985" s="25"/>
      <c r="BO985" s="25"/>
      <c r="BP985" s="25"/>
      <c r="BQ985" s="25"/>
      <c r="BR985" s="25"/>
      <c r="BS985" s="25"/>
      <c r="BT985" s="25"/>
      <c r="BU985" s="25"/>
      <c r="BV985" s="25"/>
      <c r="BW985" s="25"/>
      <c r="BX985" s="25"/>
      <c r="BY985" s="25"/>
      <c r="BZ985" s="25"/>
      <c r="CA985" s="25"/>
      <c r="CB985" s="25"/>
      <c r="CC985" s="25"/>
      <c r="CD985" s="25"/>
      <c r="CE985" s="25"/>
      <c r="CF985" s="25"/>
      <c r="CG985" s="25"/>
      <c r="CH985" s="25"/>
      <c r="CI985" s="25"/>
      <c r="CJ985" s="25"/>
      <c r="CK985" s="25"/>
      <c r="CL985" s="25"/>
      <c r="CM985" s="25"/>
      <c r="CN985" s="25"/>
      <c r="CO985" s="25"/>
      <c r="CP985" s="25"/>
      <c r="CQ985" s="25"/>
      <c r="CR985" s="25"/>
      <c r="CS985" s="25"/>
      <c r="CT985" s="25"/>
      <c r="CU985" s="25"/>
      <c r="CV985" s="25"/>
      <c r="CW985" s="25"/>
      <c r="CX985" s="25"/>
      <c r="CY985" s="25"/>
      <c r="EW985" s="25"/>
      <c r="EX985" s="25"/>
      <c r="EY985" s="25"/>
      <c r="EZ985" s="25"/>
      <c r="FA985" s="25"/>
      <c r="FB985" s="25"/>
      <c r="FC985" s="25"/>
      <c r="FD985" s="25"/>
      <c r="FE985" s="25"/>
      <c r="FF985" s="25"/>
      <c r="FG985" s="25"/>
      <c r="FH985" s="25"/>
      <c r="FI985" s="25"/>
      <c r="FJ985" s="25"/>
      <c r="FK985" s="25"/>
      <c r="FL985" s="25"/>
      <c r="FM985" s="25"/>
      <c r="FN985" s="25"/>
      <c r="FO985" s="25"/>
      <c r="FP985" s="25"/>
      <c r="FQ985" s="25"/>
      <c r="FR985" s="25"/>
      <c r="FS985" s="25"/>
      <c r="FT985" s="25"/>
      <c r="FU985" s="25"/>
      <c r="FV985" s="25"/>
      <c r="FW985" s="25"/>
      <c r="FX985" s="25"/>
      <c r="FY985" s="25"/>
      <c r="FZ985" s="25"/>
      <c r="GA985" s="25"/>
      <c r="GB985" s="25"/>
      <c r="GC985" s="25"/>
      <c r="GD985" s="25"/>
      <c r="GE985" s="25"/>
      <c r="GF985" s="25"/>
      <c r="GG985" s="25"/>
      <c r="GH985" s="25"/>
      <c r="GI985" s="25"/>
      <c r="GJ985" s="25"/>
      <c r="GK985" s="25"/>
      <c r="GL985" s="25"/>
      <c r="GM985" s="25"/>
      <c r="GN985" s="25"/>
      <c r="GO985" s="25"/>
      <c r="GP985" s="25"/>
      <c r="GQ985" s="25"/>
      <c r="GR985" s="25"/>
      <c r="GS985" s="25"/>
    </row>
    <row r="986">
      <c r="BD986" s="25"/>
      <c r="BE986" s="25"/>
      <c r="BF986" s="25"/>
      <c r="BG986" s="25"/>
      <c r="BH986" s="25"/>
      <c r="BI986" s="25"/>
      <c r="BJ986" s="25"/>
      <c r="BK986" s="25"/>
      <c r="BL986" s="25"/>
      <c r="BM986" s="25"/>
      <c r="BN986" s="25"/>
      <c r="BO986" s="25"/>
      <c r="BP986" s="25"/>
      <c r="BQ986" s="25"/>
      <c r="BR986" s="25"/>
      <c r="BS986" s="25"/>
      <c r="BT986" s="25"/>
      <c r="BU986" s="25"/>
      <c r="BV986" s="25"/>
      <c r="BW986" s="25"/>
      <c r="BX986" s="25"/>
      <c r="BY986" s="25"/>
      <c r="BZ986" s="25"/>
      <c r="CA986" s="25"/>
      <c r="CB986" s="25"/>
      <c r="CC986" s="25"/>
      <c r="CD986" s="25"/>
      <c r="CE986" s="25"/>
      <c r="CF986" s="25"/>
      <c r="CG986" s="25"/>
      <c r="CH986" s="25"/>
      <c r="CI986" s="25"/>
      <c r="CJ986" s="25"/>
      <c r="CK986" s="25"/>
      <c r="CL986" s="25"/>
      <c r="CM986" s="25"/>
      <c r="CN986" s="25"/>
      <c r="CO986" s="25"/>
      <c r="CP986" s="25"/>
      <c r="CQ986" s="25"/>
      <c r="CR986" s="25"/>
      <c r="CS986" s="25"/>
      <c r="CT986" s="25"/>
      <c r="CU986" s="25"/>
      <c r="CV986" s="25"/>
      <c r="CW986" s="25"/>
      <c r="CX986" s="25"/>
      <c r="CY986" s="25"/>
      <c r="EW986" s="25"/>
      <c r="EX986" s="25"/>
      <c r="EY986" s="25"/>
      <c r="EZ986" s="25"/>
      <c r="FA986" s="25"/>
      <c r="FB986" s="25"/>
      <c r="FC986" s="25"/>
      <c r="FD986" s="25"/>
      <c r="FE986" s="25"/>
      <c r="FF986" s="25"/>
      <c r="FG986" s="25"/>
      <c r="FH986" s="25"/>
      <c r="FI986" s="25"/>
      <c r="FJ986" s="25"/>
      <c r="FK986" s="25"/>
      <c r="FL986" s="25"/>
      <c r="FM986" s="25"/>
      <c r="FN986" s="25"/>
      <c r="FO986" s="25"/>
      <c r="FP986" s="25"/>
      <c r="FQ986" s="25"/>
      <c r="FR986" s="25"/>
      <c r="FS986" s="25"/>
      <c r="FT986" s="25"/>
      <c r="FU986" s="25"/>
      <c r="FV986" s="25"/>
      <c r="FW986" s="25"/>
      <c r="FX986" s="25"/>
      <c r="FY986" s="25"/>
      <c r="FZ986" s="25"/>
      <c r="GA986" s="25"/>
      <c r="GB986" s="25"/>
      <c r="GC986" s="25"/>
      <c r="GD986" s="25"/>
      <c r="GE986" s="25"/>
      <c r="GF986" s="25"/>
      <c r="GG986" s="25"/>
      <c r="GH986" s="25"/>
      <c r="GI986" s="25"/>
      <c r="GJ986" s="25"/>
      <c r="GK986" s="25"/>
      <c r="GL986" s="25"/>
      <c r="GM986" s="25"/>
      <c r="GN986" s="25"/>
      <c r="GO986" s="25"/>
      <c r="GP986" s="25"/>
      <c r="GQ986" s="25"/>
      <c r="GR986" s="25"/>
      <c r="GS986" s="25"/>
    </row>
    <row r="987">
      <c r="BD987" s="25"/>
      <c r="BE987" s="25"/>
      <c r="BF987" s="25"/>
      <c r="BG987" s="25"/>
      <c r="BH987" s="25"/>
      <c r="BI987" s="25"/>
      <c r="BJ987" s="25"/>
      <c r="BK987" s="25"/>
      <c r="BL987" s="25"/>
      <c r="BM987" s="25"/>
      <c r="BN987" s="25"/>
      <c r="BO987" s="25"/>
      <c r="BP987" s="25"/>
      <c r="BQ987" s="25"/>
      <c r="BR987" s="25"/>
      <c r="BS987" s="25"/>
      <c r="BT987" s="25"/>
      <c r="BU987" s="25"/>
      <c r="BV987" s="25"/>
      <c r="BW987" s="25"/>
      <c r="BX987" s="25"/>
      <c r="BY987" s="25"/>
      <c r="BZ987" s="25"/>
      <c r="CA987" s="25"/>
      <c r="CB987" s="25"/>
      <c r="CC987" s="25"/>
      <c r="CD987" s="25"/>
      <c r="CE987" s="25"/>
      <c r="CF987" s="25"/>
      <c r="CG987" s="25"/>
      <c r="CH987" s="25"/>
      <c r="CI987" s="25"/>
      <c r="CJ987" s="25"/>
      <c r="CK987" s="25"/>
      <c r="CL987" s="25"/>
      <c r="CM987" s="25"/>
      <c r="CN987" s="25"/>
      <c r="CO987" s="25"/>
      <c r="CP987" s="25"/>
      <c r="CQ987" s="25"/>
      <c r="CR987" s="25"/>
      <c r="CS987" s="25"/>
      <c r="CT987" s="25"/>
      <c r="CU987" s="25"/>
      <c r="CV987" s="25"/>
      <c r="CW987" s="25"/>
      <c r="CX987" s="25"/>
      <c r="CY987" s="25"/>
      <c r="EW987" s="25"/>
      <c r="EX987" s="25"/>
      <c r="EY987" s="25"/>
      <c r="EZ987" s="25"/>
      <c r="FA987" s="25"/>
      <c r="FB987" s="25"/>
      <c r="FC987" s="25"/>
      <c r="FD987" s="25"/>
      <c r="FE987" s="25"/>
      <c r="FF987" s="25"/>
      <c r="FG987" s="25"/>
      <c r="FH987" s="25"/>
      <c r="FI987" s="25"/>
      <c r="FJ987" s="25"/>
      <c r="FK987" s="25"/>
      <c r="FL987" s="25"/>
      <c r="FM987" s="25"/>
      <c r="FN987" s="25"/>
      <c r="FO987" s="25"/>
      <c r="FP987" s="25"/>
      <c r="FQ987" s="25"/>
      <c r="FR987" s="25"/>
      <c r="FS987" s="25"/>
      <c r="FT987" s="25"/>
      <c r="FU987" s="25"/>
      <c r="FV987" s="25"/>
      <c r="FW987" s="25"/>
      <c r="FX987" s="25"/>
      <c r="FY987" s="25"/>
      <c r="FZ987" s="25"/>
      <c r="GA987" s="25"/>
      <c r="GB987" s="25"/>
      <c r="GC987" s="25"/>
      <c r="GD987" s="25"/>
      <c r="GE987" s="25"/>
      <c r="GF987" s="25"/>
      <c r="GG987" s="25"/>
      <c r="GH987" s="25"/>
      <c r="GI987" s="25"/>
      <c r="GJ987" s="25"/>
      <c r="GK987" s="25"/>
      <c r="GL987" s="25"/>
      <c r="GM987" s="25"/>
      <c r="GN987" s="25"/>
      <c r="GO987" s="25"/>
      <c r="GP987" s="25"/>
      <c r="GQ987" s="25"/>
      <c r="GR987" s="25"/>
      <c r="GS987" s="25"/>
    </row>
    <row r="988">
      <c r="BD988" s="25"/>
      <c r="BE988" s="25"/>
      <c r="BF988" s="25"/>
      <c r="BG988" s="25"/>
      <c r="BH988" s="25"/>
      <c r="BI988" s="25"/>
      <c r="BJ988" s="25"/>
      <c r="BK988" s="25"/>
      <c r="BL988" s="25"/>
      <c r="BM988" s="25"/>
      <c r="BN988" s="25"/>
      <c r="BO988" s="25"/>
      <c r="BP988" s="25"/>
      <c r="BQ988" s="25"/>
      <c r="BR988" s="25"/>
      <c r="BS988" s="25"/>
      <c r="BT988" s="25"/>
      <c r="BU988" s="25"/>
      <c r="BV988" s="25"/>
      <c r="BW988" s="25"/>
      <c r="BX988" s="25"/>
      <c r="BY988" s="25"/>
      <c r="BZ988" s="25"/>
      <c r="CA988" s="25"/>
      <c r="CB988" s="25"/>
      <c r="CC988" s="25"/>
      <c r="CD988" s="25"/>
      <c r="CE988" s="25"/>
      <c r="CF988" s="25"/>
      <c r="CG988" s="25"/>
      <c r="CH988" s="25"/>
      <c r="CI988" s="25"/>
      <c r="CJ988" s="25"/>
      <c r="CK988" s="25"/>
      <c r="CL988" s="25"/>
      <c r="CM988" s="25"/>
      <c r="CN988" s="25"/>
      <c r="CO988" s="25"/>
      <c r="CP988" s="25"/>
      <c r="CQ988" s="25"/>
      <c r="CR988" s="25"/>
      <c r="CS988" s="25"/>
      <c r="CT988" s="25"/>
      <c r="CU988" s="25"/>
      <c r="CV988" s="25"/>
      <c r="CW988" s="25"/>
      <c r="CX988" s="25"/>
      <c r="CY988" s="25"/>
      <c r="EW988" s="25"/>
      <c r="EX988" s="25"/>
      <c r="EY988" s="25"/>
      <c r="EZ988" s="25"/>
      <c r="FA988" s="25"/>
      <c r="FB988" s="25"/>
      <c r="FC988" s="25"/>
      <c r="FD988" s="25"/>
      <c r="FE988" s="25"/>
      <c r="FF988" s="25"/>
      <c r="FG988" s="25"/>
      <c r="FH988" s="25"/>
      <c r="FI988" s="25"/>
      <c r="FJ988" s="25"/>
      <c r="FK988" s="25"/>
      <c r="FL988" s="25"/>
      <c r="FM988" s="25"/>
      <c r="FN988" s="25"/>
      <c r="FO988" s="25"/>
      <c r="FP988" s="25"/>
      <c r="FQ988" s="25"/>
      <c r="FR988" s="25"/>
      <c r="FS988" s="25"/>
      <c r="FT988" s="25"/>
      <c r="FU988" s="25"/>
      <c r="FV988" s="25"/>
      <c r="FW988" s="25"/>
      <c r="FX988" s="25"/>
      <c r="FY988" s="25"/>
      <c r="FZ988" s="25"/>
      <c r="GA988" s="25"/>
      <c r="GB988" s="25"/>
      <c r="GC988" s="25"/>
      <c r="GD988" s="25"/>
      <c r="GE988" s="25"/>
      <c r="GF988" s="25"/>
      <c r="GG988" s="25"/>
      <c r="GH988" s="25"/>
      <c r="GI988" s="25"/>
      <c r="GJ988" s="25"/>
      <c r="GK988" s="25"/>
      <c r="GL988" s="25"/>
      <c r="GM988" s="25"/>
      <c r="GN988" s="25"/>
      <c r="GO988" s="25"/>
      <c r="GP988" s="25"/>
      <c r="GQ988" s="25"/>
      <c r="GR988" s="25"/>
      <c r="GS988" s="25"/>
    </row>
    <row r="989">
      <c r="BD989" s="25"/>
      <c r="BE989" s="25"/>
      <c r="BF989" s="25"/>
      <c r="BG989" s="25"/>
      <c r="BH989" s="25"/>
      <c r="BI989" s="25"/>
      <c r="BJ989" s="25"/>
      <c r="BK989" s="25"/>
      <c r="BL989" s="25"/>
      <c r="BM989" s="25"/>
      <c r="BN989" s="25"/>
      <c r="BO989" s="25"/>
      <c r="BP989" s="25"/>
      <c r="BQ989" s="25"/>
      <c r="BR989" s="25"/>
      <c r="BS989" s="25"/>
      <c r="BT989" s="25"/>
      <c r="BU989" s="25"/>
      <c r="BV989" s="25"/>
      <c r="BW989" s="25"/>
      <c r="BX989" s="25"/>
      <c r="BY989" s="25"/>
      <c r="BZ989" s="25"/>
      <c r="CA989" s="25"/>
      <c r="CB989" s="25"/>
      <c r="CC989" s="25"/>
      <c r="CD989" s="25"/>
      <c r="CE989" s="25"/>
      <c r="CF989" s="25"/>
      <c r="CG989" s="25"/>
      <c r="CH989" s="25"/>
      <c r="CI989" s="25"/>
      <c r="CJ989" s="25"/>
      <c r="CK989" s="25"/>
      <c r="CL989" s="25"/>
      <c r="CM989" s="25"/>
      <c r="CN989" s="25"/>
      <c r="CO989" s="25"/>
      <c r="CP989" s="25"/>
      <c r="CQ989" s="25"/>
      <c r="CR989" s="25"/>
      <c r="CS989" s="25"/>
      <c r="CT989" s="25"/>
      <c r="CU989" s="25"/>
      <c r="CV989" s="25"/>
      <c r="CW989" s="25"/>
      <c r="CX989" s="25"/>
      <c r="CY989" s="25"/>
      <c r="EW989" s="25"/>
      <c r="EX989" s="25"/>
      <c r="EY989" s="25"/>
      <c r="EZ989" s="25"/>
      <c r="FA989" s="25"/>
      <c r="FB989" s="25"/>
      <c r="FC989" s="25"/>
      <c r="FD989" s="25"/>
      <c r="FE989" s="25"/>
      <c r="FF989" s="25"/>
      <c r="FG989" s="25"/>
      <c r="FH989" s="25"/>
      <c r="FI989" s="25"/>
      <c r="FJ989" s="25"/>
      <c r="FK989" s="25"/>
      <c r="FL989" s="25"/>
      <c r="FM989" s="25"/>
      <c r="FN989" s="25"/>
      <c r="FO989" s="25"/>
      <c r="FP989" s="25"/>
      <c r="FQ989" s="25"/>
      <c r="FR989" s="25"/>
      <c r="FS989" s="25"/>
      <c r="FT989" s="25"/>
      <c r="FU989" s="25"/>
      <c r="FV989" s="25"/>
      <c r="FW989" s="25"/>
      <c r="FX989" s="25"/>
      <c r="FY989" s="25"/>
      <c r="FZ989" s="25"/>
      <c r="GA989" s="25"/>
      <c r="GB989" s="25"/>
      <c r="GC989" s="25"/>
      <c r="GD989" s="25"/>
      <c r="GE989" s="25"/>
      <c r="GF989" s="25"/>
      <c r="GG989" s="25"/>
      <c r="GH989" s="25"/>
      <c r="GI989" s="25"/>
      <c r="GJ989" s="25"/>
      <c r="GK989" s="25"/>
      <c r="GL989" s="25"/>
      <c r="GM989" s="25"/>
      <c r="GN989" s="25"/>
      <c r="GO989" s="25"/>
      <c r="GP989" s="25"/>
      <c r="GQ989" s="25"/>
      <c r="GR989" s="25"/>
      <c r="GS989" s="25"/>
    </row>
    <row r="990">
      <c r="BD990" s="25"/>
      <c r="BE990" s="25"/>
      <c r="BF990" s="25"/>
      <c r="BG990" s="25"/>
      <c r="BH990" s="25"/>
      <c r="BI990" s="25"/>
      <c r="BJ990" s="25"/>
      <c r="BK990" s="25"/>
      <c r="BL990" s="25"/>
      <c r="BM990" s="25"/>
      <c r="BN990" s="25"/>
      <c r="BO990" s="25"/>
      <c r="BP990" s="25"/>
      <c r="BQ990" s="25"/>
      <c r="BR990" s="25"/>
      <c r="BS990" s="25"/>
      <c r="BT990" s="25"/>
      <c r="BU990" s="25"/>
      <c r="BV990" s="25"/>
      <c r="BW990" s="25"/>
      <c r="BX990" s="25"/>
      <c r="BY990" s="25"/>
      <c r="BZ990" s="25"/>
      <c r="CA990" s="25"/>
      <c r="CB990" s="25"/>
      <c r="CC990" s="25"/>
      <c r="CD990" s="25"/>
      <c r="CE990" s="25"/>
      <c r="CF990" s="25"/>
      <c r="CG990" s="25"/>
      <c r="CH990" s="25"/>
      <c r="CI990" s="25"/>
      <c r="CJ990" s="25"/>
      <c r="CK990" s="25"/>
      <c r="CL990" s="25"/>
      <c r="CM990" s="25"/>
      <c r="CN990" s="25"/>
      <c r="CO990" s="25"/>
      <c r="CP990" s="25"/>
      <c r="CQ990" s="25"/>
      <c r="CR990" s="25"/>
      <c r="CS990" s="25"/>
      <c r="CT990" s="25"/>
      <c r="CU990" s="25"/>
      <c r="CV990" s="25"/>
      <c r="CW990" s="25"/>
      <c r="CX990" s="25"/>
      <c r="CY990" s="25"/>
      <c r="EW990" s="25"/>
      <c r="EX990" s="25"/>
      <c r="EY990" s="25"/>
      <c r="EZ990" s="25"/>
      <c r="FA990" s="25"/>
      <c r="FB990" s="25"/>
      <c r="FC990" s="25"/>
      <c r="FD990" s="25"/>
      <c r="FE990" s="25"/>
      <c r="FF990" s="25"/>
      <c r="FG990" s="25"/>
      <c r="FH990" s="25"/>
      <c r="FI990" s="25"/>
      <c r="FJ990" s="25"/>
      <c r="FK990" s="25"/>
      <c r="FL990" s="25"/>
      <c r="FM990" s="25"/>
      <c r="FN990" s="25"/>
      <c r="FO990" s="25"/>
      <c r="FP990" s="25"/>
      <c r="FQ990" s="25"/>
      <c r="FR990" s="25"/>
      <c r="FS990" s="25"/>
      <c r="FT990" s="25"/>
      <c r="FU990" s="25"/>
      <c r="FV990" s="25"/>
      <c r="FW990" s="25"/>
      <c r="FX990" s="25"/>
      <c r="FY990" s="25"/>
      <c r="FZ990" s="25"/>
      <c r="GA990" s="25"/>
      <c r="GB990" s="25"/>
      <c r="GC990" s="25"/>
      <c r="GD990" s="25"/>
      <c r="GE990" s="25"/>
      <c r="GF990" s="25"/>
      <c r="GG990" s="25"/>
      <c r="GH990" s="25"/>
      <c r="GI990" s="25"/>
      <c r="GJ990" s="25"/>
      <c r="GK990" s="25"/>
      <c r="GL990" s="25"/>
      <c r="GM990" s="25"/>
      <c r="GN990" s="25"/>
      <c r="GO990" s="25"/>
      <c r="GP990" s="25"/>
      <c r="GQ990" s="25"/>
      <c r="GR990" s="25"/>
      <c r="GS990" s="25"/>
    </row>
    <row r="991">
      <c r="BD991" s="25"/>
      <c r="BE991" s="25"/>
      <c r="BF991" s="25"/>
      <c r="BG991" s="25"/>
      <c r="BH991" s="25"/>
      <c r="BI991" s="25"/>
      <c r="BJ991" s="25"/>
      <c r="BK991" s="25"/>
      <c r="BL991" s="25"/>
      <c r="BM991" s="25"/>
      <c r="BN991" s="25"/>
      <c r="BO991" s="25"/>
      <c r="BP991" s="25"/>
      <c r="BQ991" s="25"/>
      <c r="BR991" s="25"/>
      <c r="BS991" s="25"/>
      <c r="BT991" s="25"/>
      <c r="BU991" s="25"/>
      <c r="BV991" s="25"/>
      <c r="BW991" s="25"/>
      <c r="BX991" s="25"/>
      <c r="BY991" s="25"/>
      <c r="BZ991" s="25"/>
      <c r="CA991" s="25"/>
      <c r="CB991" s="25"/>
      <c r="CC991" s="25"/>
      <c r="CD991" s="25"/>
      <c r="CE991" s="25"/>
      <c r="CF991" s="25"/>
      <c r="CG991" s="25"/>
      <c r="CH991" s="25"/>
      <c r="CI991" s="25"/>
      <c r="CJ991" s="25"/>
      <c r="CK991" s="25"/>
      <c r="CL991" s="25"/>
      <c r="CM991" s="25"/>
      <c r="CN991" s="25"/>
      <c r="CO991" s="25"/>
      <c r="CP991" s="25"/>
      <c r="CQ991" s="25"/>
      <c r="CR991" s="25"/>
      <c r="CS991" s="25"/>
      <c r="CT991" s="25"/>
      <c r="CU991" s="25"/>
      <c r="CV991" s="25"/>
      <c r="CW991" s="25"/>
      <c r="CX991" s="25"/>
      <c r="CY991" s="25"/>
      <c r="EW991" s="25"/>
      <c r="EX991" s="25"/>
      <c r="EY991" s="25"/>
      <c r="EZ991" s="25"/>
      <c r="FA991" s="25"/>
      <c r="FB991" s="25"/>
      <c r="FC991" s="25"/>
      <c r="FD991" s="25"/>
      <c r="FE991" s="25"/>
      <c r="FF991" s="25"/>
      <c r="FG991" s="25"/>
      <c r="FH991" s="25"/>
      <c r="FI991" s="25"/>
      <c r="FJ991" s="25"/>
      <c r="FK991" s="25"/>
      <c r="FL991" s="25"/>
      <c r="FM991" s="25"/>
      <c r="FN991" s="25"/>
      <c r="FO991" s="25"/>
      <c r="FP991" s="25"/>
      <c r="FQ991" s="25"/>
      <c r="FR991" s="25"/>
      <c r="FS991" s="25"/>
      <c r="FT991" s="25"/>
      <c r="FU991" s="25"/>
      <c r="FV991" s="25"/>
      <c r="FW991" s="25"/>
      <c r="FX991" s="25"/>
      <c r="FY991" s="25"/>
      <c r="FZ991" s="25"/>
      <c r="GA991" s="25"/>
      <c r="GB991" s="25"/>
      <c r="GC991" s="25"/>
      <c r="GD991" s="25"/>
      <c r="GE991" s="25"/>
      <c r="GF991" s="25"/>
      <c r="GG991" s="25"/>
      <c r="GH991" s="25"/>
      <c r="GI991" s="25"/>
      <c r="GJ991" s="25"/>
      <c r="GK991" s="25"/>
      <c r="GL991" s="25"/>
      <c r="GM991" s="25"/>
      <c r="GN991" s="25"/>
      <c r="GO991" s="25"/>
      <c r="GP991" s="25"/>
      <c r="GQ991" s="25"/>
      <c r="GR991" s="25"/>
      <c r="GS991" s="25"/>
    </row>
    <row r="992">
      <c r="BD992" s="25"/>
      <c r="BE992" s="25"/>
      <c r="BF992" s="25"/>
      <c r="BG992" s="25"/>
      <c r="BH992" s="25"/>
      <c r="BI992" s="25"/>
      <c r="BJ992" s="25"/>
      <c r="BK992" s="25"/>
      <c r="BL992" s="25"/>
      <c r="BM992" s="25"/>
      <c r="BN992" s="25"/>
      <c r="BO992" s="25"/>
      <c r="BP992" s="25"/>
      <c r="BQ992" s="25"/>
      <c r="BR992" s="25"/>
      <c r="BS992" s="25"/>
      <c r="BT992" s="25"/>
      <c r="BU992" s="25"/>
      <c r="BV992" s="25"/>
      <c r="BW992" s="25"/>
      <c r="BX992" s="25"/>
      <c r="BY992" s="25"/>
      <c r="BZ992" s="25"/>
      <c r="CA992" s="25"/>
      <c r="CB992" s="25"/>
      <c r="CC992" s="25"/>
      <c r="CD992" s="25"/>
      <c r="CE992" s="25"/>
      <c r="CF992" s="25"/>
      <c r="CG992" s="25"/>
      <c r="CH992" s="25"/>
      <c r="CI992" s="25"/>
      <c r="CJ992" s="25"/>
      <c r="CK992" s="25"/>
      <c r="CL992" s="25"/>
      <c r="CM992" s="25"/>
      <c r="CN992" s="25"/>
      <c r="CO992" s="25"/>
      <c r="CP992" s="25"/>
      <c r="CQ992" s="25"/>
      <c r="CR992" s="25"/>
      <c r="CS992" s="25"/>
      <c r="CT992" s="25"/>
      <c r="CU992" s="25"/>
      <c r="CV992" s="25"/>
      <c r="CW992" s="25"/>
      <c r="CX992" s="25"/>
      <c r="CY992" s="25"/>
      <c r="EW992" s="25"/>
      <c r="EX992" s="25"/>
      <c r="EY992" s="25"/>
      <c r="EZ992" s="25"/>
      <c r="FA992" s="25"/>
      <c r="FB992" s="25"/>
      <c r="FC992" s="25"/>
      <c r="FD992" s="25"/>
      <c r="FE992" s="25"/>
      <c r="FF992" s="25"/>
      <c r="FG992" s="25"/>
      <c r="FH992" s="25"/>
      <c r="FI992" s="25"/>
      <c r="FJ992" s="25"/>
      <c r="FK992" s="25"/>
      <c r="FL992" s="25"/>
      <c r="FM992" s="25"/>
      <c r="FN992" s="25"/>
      <c r="FO992" s="25"/>
      <c r="FP992" s="25"/>
      <c r="FQ992" s="25"/>
      <c r="FR992" s="25"/>
      <c r="FS992" s="25"/>
      <c r="FT992" s="25"/>
      <c r="FU992" s="25"/>
      <c r="FV992" s="25"/>
      <c r="FW992" s="25"/>
      <c r="FX992" s="25"/>
      <c r="FY992" s="25"/>
      <c r="FZ992" s="25"/>
      <c r="GA992" s="25"/>
      <c r="GB992" s="25"/>
      <c r="GC992" s="25"/>
      <c r="GD992" s="25"/>
      <c r="GE992" s="25"/>
      <c r="GF992" s="25"/>
      <c r="GG992" s="25"/>
      <c r="GH992" s="25"/>
      <c r="GI992" s="25"/>
      <c r="GJ992" s="25"/>
      <c r="GK992" s="25"/>
      <c r="GL992" s="25"/>
      <c r="GM992" s="25"/>
      <c r="GN992" s="25"/>
      <c r="GO992" s="25"/>
      <c r="GP992" s="25"/>
      <c r="GQ992" s="25"/>
      <c r="GR992" s="25"/>
      <c r="GS992" s="25"/>
    </row>
    <row r="993">
      <c r="BD993" s="25"/>
      <c r="BE993" s="25"/>
      <c r="BF993" s="25"/>
      <c r="BG993" s="25"/>
      <c r="BH993" s="25"/>
      <c r="BI993" s="25"/>
      <c r="BJ993" s="25"/>
      <c r="BK993" s="25"/>
      <c r="BL993" s="25"/>
      <c r="BM993" s="25"/>
      <c r="BN993" s="25"/>
      <c r="BO993" s="25"/>
      <c r="BP993" s="25"/>
      <c r="BQ993" s="25"/>
      <c r="BR993" s="25"/>
      <c r="BS993" s="25"/>
      <c r="BT993" s="25"/>
      <c r="BU993" s="25"/>
      <c r="BV993" s="25"/>
      <c r="BW993" s="25"/>
      <c r="BX993" s="25"/>
      <c r="BY993" s="25"/>
      <c r="BZ993" s="25"/>
      <c r="CA993" s="25"/>
      <c r="CB993" s="25"/>
      <c r="CC993" s="25"/>
      <c r="CD993" s="25"/>
      <c r="CE993" s="25"/>
      <c r="CF993" s="25"/>
      <c r="CG993" s="25"/>
      <c r="CH993" s="25"/>
      <c r="CI993" s="25"/>
      <c r="CJ993" s="25"/>
      <c r="CK993" s="25"/>
      <c r="CL993" s="25"/>
      <c r="CM993" s="25"/>
      <c r="CN993" s="25"/>
      <c r="CO993" s="25"/>
      <c r="CP993" s="25"/>
      <c r="CQ993" s="25"/>
      <c r="CR993" s="25"/>
      <c r="CS993" s="25"/>
      <c r="CT993" s="25"/>
      <c r="CU993" s="25"/>
      <c r="CV993" s="25"/>
      <c r="CW993" s="25"/>
      <c r="CX993" s="25"/>
      <c r="CY993" s="25"/>
      <c r="EW993" s="25"/>
      <c r="EX993" s="25"/>
      <c r="EY993" s="25"/>
      <c r="EZ993" s="25"/>
      <c r="FA993" s="25"/>
      <c r="FB993" s="25"/>
      <c r="FC993" s="25"/>
      <c r="FD993" s="25"/>
      <c r="FE993" s="25"/>
      <c r="FF993" s="25"/>
      <c r="FG993" s="25"/>
      <c r="FH993" s="25"/>
      <c r="FI993" s="25"/>
      <c r="FJ993" s="25"/>
      <c r="FK993" s="25"/>
      <c r="FL993" s="25"/>
      <c r="FM993" s="25"/>
      <c r="FN993" s="25"/>
      <c r="FO993" s="25"/>
      <c r="FP993" s="25"/>
      <c r="FQ993" s="25"/>
      <c r="FR993" s="25"/>
      <c r="FS993" s="25"/>
      <c r="FT993" s="25"/>
      <c r="FU993" s="25"/>
      <c r="FV993" s="25"/>
      <c r="FW993" s="25"/>
      <c r="FX993" s="25"/>
      <c r="FY993" s="25"/>
      <c r="FZ993" s="25"/>
      <c r="GA993" s="25"/>
      <c r="GB993" s="25"/>
      <c r="GC993" s="25"/>
      <c r="GD993" s="25"/>
      <c r="GE993" s="25"/>
      <c r="GF993" s="25"/>
      <c r="GG993" s="25"/>
      <c r="GH993" s="25"/>
      <c r="GI993" s="25"/>
      <c r="GJ993" s="25"/>
      <c r="GK993" s="25"/>
      <c r="GL993" s="25"/>
      <c r="GM993" s="25"/>
      <c r="GN993" s="25"/>
      <c r="GO993" s="25"/>
      <c r="GP993" s="25"/>
      <c r="GQ993" s="25"/>
      <c r="GR993" s="25"/>
      <c r="GS993" s="25"/>
    </row>
    <row r="994">
      <c r="BD994" s="25"/>
      <c r="BE994" s="25"/>
      <c r="BF994" s="25"/>
      <c r="BG994" s="25"/>
      <c r="BH994" s="25"/>
      <c r="BI994" s="25"/>
      <c r="BJ994" s="25"/>
      <c r="BK994" s="25"/>
      <c r="BL994" s="25"/>
      <c r="BM994" s="25"/>
      <c r="BN994" s="25"/>
      <c r="BO994" s="25"/>
      <c r="BP994" s="25"/>
      <c r="BQ994" s="25"/>
      <c r="BR994" s="25"/>
      <c r="BS994" s="25"/>
      <c r="BT994" s="25"/>
      <c r="BU994" s="25"/>
      <c r="BV994" s="25"/>
      <c r="BW994" s="25"/>
      <c r="BX994" s="25"/>
      <c r="BY994" s="25"/>
      <c r="BZ994" s="25"/>
      <c r="CA994" s="25"/>
      <c r="CB994" s="25"/>
      <c r="CC994" s="25"/>
      <c r="CD994" s="25"/>
      <c r="CE994" s="25"/>
      <c r="CF994" s="25"/>
      <c r="CG994" s="25"/>
      <c r="CH994" s="25"/>
      <c r="CI994" s="25"/>
      <c r="CJ994" s="25"/>
      <c r="CK994" s="25"/>
      <c r="CL994" s="25"/>
      <c r="CM994" s="25"/>
      <c r="CN994" s="25"/>
      <c r="CO994" s="25"/>
      <c r="CP994" s="25"/>
      <c r="CQ994" s="25"/>
      <c r="CR994" s="25"/>
      <c r="CS994" s="25"/>
      <c r="CT994" s="25"/>
      <c r="CU994" s="25"/>
      <c r="CV994" s="25"/>
      <c r="CW994" s="25"/>
      <c r="CX994" s="25"/>
      <c r="CY994" s="25"/>
      <c r="EW994" s="25"/>
      <c r="EX994" s="25"/>
      <c r="EY994" s="25"/>
      <c r="EZ994" s="25"/>
      <c r="FA994" s="25"/>
      <c r="FB994" s="25"/>
      <c r="FC994" s="25"/>
      <c r="FD994" s="25"/>
      <c r="FE994" s="25"/>
      <c r="FF994" s="25"/>
      <c r="FG994" s="25"/>
      <c r="FH994" s="25"/>
      <c r="FI994" s="25"/>
      <c r="FJ994" s="25"/>
      <c r="FK994" s="25"/>
      <c r="FL994" s="25"/>
      <c r="FM994" s="25"/>
      <c r="FN994" s="25"/>
      <c r="FO994" s="25"/>
      <c r="FP994" s="25"/>
      <c r="FQ994" s="25"/>
      <c r="FR994" s="25"/>
      <c r="FS994" s="25"/>
      <c r="FT994" s="25"/>
      <c r="FU994" s="25"/>
      <c r="FV994" s="25"/>
      <c r="FW994" s="25"/>
      <c r="FX994" s="25"/>
      <c r="FY994" s="25"/>
      <c r="FZ994" s="25"/>
      <c r="GA994" s="25"/>
      <c r="GB994" s="25"/>
      <c r="GC994" s="25"/>
      <c r="GD994" s="25"/>
      <c r="GE994" s="25"/>
      <c r="GF994" s="25"/>
      <c r="GG994" s="25"/>
      <c r="GH994" s="25"/>
      <c r="GI994" s="25"/>
      <c r="GJ994" s="25"/>
      <c r="GK994" s="25"/>
      <c r="GL994" s="25"/>
      <c r="GM994" s="25"/>
      <c r="GN994" s="25"/>
      <c r="GO994" s="25"/>
      <c r="GP994" s="25"/>
      <c r="GQ994" s="25"/>
      <c r="GR994" s="25"/>
      <c r="GS994" s="25"/>
    </row>
    <row r="995">
      <c r="BD995" s="25"/>
      <c r="BE995" s="25"/>
      <c r="BF995" s="25"/>
      <c r="BG995" s="25"/>
      <c r="BH995" s="25"/>
      <c r="BI995" s="25"/>
      <c r="BJ995" s="25"/>
      <c r="BK995" s="25"/>
      <c r="BL995" s="25"/>
      <c r="BM995" s="25"/>
      <c r="BN995" s="25"/>
      <c r="BO995" s="25"/>
      <c r="BP995" s="25"/>
      <c r="BQ995" s="25"/>
      <c r="BR995" s="25"/>
      <c r="BS995" s="25"/>
      <c r="BT995" s="25"/>
      <c r="BU995" s="25"/>
      <c r="BV995" s="25"/>
      <c r="BW995" s="25"/>
      <c r="BX995" s="25"/>
      <c r="BY995" s="25"/>
      <c r="BZ995" s="25"/>
      <c r="CA995" s="25"/>
      <c r="CB995" s="25"/>
      <c r="CC995" s="25"/>
      <c r="CD995" s="25"/>
      <c r="CE995" s="25"/>
      <c r="CF995" s="25"/>
      <c r="CG995" s="25"/>
      <c r="CH995" s="25"/>
      <c r="CI995" s="25"/>
      <c r="CJ995" s="25"/>
      <c r="CK995" s="25"/>
      <c r="CL995" s="25"/>
      <c r="CM995" s="25"/>
      <c r="CN995" s="25"/>
      <c r="CO995" s="25"/>
      <c r="CP995" s="25"/>
      <c r="CQ995" s="25"/>
      <c r="CR995" s="25"/>
      <c r="CS995" s="25"/>
      <c r="CT995" s="25"/>
      <c r="CU995" s="25"/>
      <c r="CV995" s="25"/>
      <c r="CW995" s="25"/>
      <c r="CX995" s="25"/>
      <c r="CY995" s="25"/>
      <c r="EW995" s="25"/>
      <c r="EX995" s="25"/>
      <c r="EY995" s="25"/>
      <c r="EZ995" s="25"/>
      <c r="FA995" s="25"/>
      <c r="FB995" s="25"/>
      <c r="FC995" s="25"/>
      <c r="FD995" s="25"/>
      <c r="FE995" s="25"/>
      <c r="FF995" s="25"/>
      <c r="FG995" s="25"/>
      <c r="FH995" s="25"/>
      <c r="FI995" s="25"/>
      <c r="FJ995" s="25"/>
      <c r="FK995" s="25"/>
      <c r="FL995" s="25"/>
      <c r="FM995" s="25"/>
      <c r="FN995" s="25"/>
      <c r="FO995" s="25"/>
      <c r="FP995" s="25"/>
      <c r="FQ995" s="25"/>
      <c r="FR995" s="25"/>
      <c r="FS995" s="25"/>
      <c r="FT995" s="25"/>
      <c r="FU995" s="25"/>
      <c r="FV995" s="25"/>
      <c r="FW995" s="25"/>
      <c r="FX995" s="25"/>
      <c r="FY995" s="25"/>
      <c r="FZ995" s="25"/>
      <c r="GA995" s="25"/>
      <c r="GB995" s="25"/>
      <c r="GC995" s="25"/>
      <c r="GD995" s="25"/>
      <c r="GE995" s="25"/>
      <c r="GF995" s="25"/>
      <c r="GG995" s="25"/>
      <c r="GH995" s="25"/>
      <c r="GI995" s="25"/>
      <c r="GJ995" s="25"/>
      <c r="GK995" s="25"/>
      <c r="GL995" s="25"/>
      <c r="GM995" s="25"/>
      <c r="GN995" s="25"/>
      <c r="GO995" s="25"/>
      <c r="GP995" s="25"/>
      <c r="GQ995" s="25"/>
      <c r="GR995" s="25"/>
      <c r="GS995" s="25"/>
    </row>
    <row r="996">
      <c r="BD996" s="25"/>
      <c r="BE996" s="25"/>
      <c r="BF996" s="25"/>
      <c r="BG996" s="25"/>
      <c r="BH996" s="25"/>
      <c r="BI996" s="25"/>
      <c r="BJ996" s="25"/>
      <c r="BK996" s="25"/>
      <c r="BL996" s="25"/>
      <c r="BM996" s="25"/>
      <c r="BN996" s="25"/>
      <c r="BO996" s="25"/>
      <c r="BP996" s="25"/>
      <c r="BQ996" s="25"/>
      <c r="BR996" s="25"/>
      <c r="BS996" s="25"/>
      <c r="BT996" s="25"/>
      <c r="BU996" s="25"/>
      <c r="BV996" s="25"/>
      <c r="BW996" s="25"/>
      <c r="BX996" s="25"/>
      <c r="BY996" s="25"/>
      <c r="BZ996" s="25"/>
      <c r="CA996" s="25"/>
      <c r="CB996" s="25"/>
      <c r="CC996" s="25"/>
      <c r="CD996" s="25"/>
      <c r="CE996" s="25"/>
      <c r="CF996" s="25"/>
      <c r="CG996" s="25"/>
      <c r="CH996" s="25"/>
      <c r="CI996" s="25"/>
      <c r="CJ996" s="25"/>
      <c r="CK996" s="25"/>
      <c r="CL996" s="25"/>
      <c r="CM996" s="25"/>
      <c r="CN996" s="25"/>
      <c r="CO996" s="25"/>
      <c r="CP996" s="25"/>
      <c r="CQ996" s="25"/>
      <c r="CR996" s="25"/>
      <c r="CS996" s="25"/>
      <c r="CT996" s="25"/>
      <c r="CU996" s="25"/>
      <c r="CV996" s="25"/>
      <c r="CW996" s="25"/>
      <c r="CX996" s="25"/>
      <c r="CY996" s="25"/>
      <c r="EW996" s="25"/>
      <c r="EX996" s="25"/>
      <c r="EY996" s="25"/>
      <c r="EZ996" s="25"/>
      <c r="FA996" s="25"/>
      <c r="FB996" s="25"/>
      <c r="FC996" s="25"/>
      <c r="FD996" s="25"/>
      <c r="FE996" s="25"/>
      <c r="FF996" s="25"/>
      <c r="FG996" s="25"/>
      <c r="FH996" s="25"/>
      <c r="FI996" s="25"/>
      <c r="FJ996" s="25"/>
      <c r="FK996" s="25"/>
      <c r="FL996" s="25"/>
      <c r="FM996" s="25"/>
      <c r="FN996" s="25"/>
      <c r="FO996" s="25"/>
      <c r="FP996" s="25"/>
      <c r="FQ996" s="25"/>
      <c r="FR996" s="25"/>
      <c r="FS996" s="25"/>
      <c r="FT996" s="25"/>
      <c r="FU996" s="25"/>
      <c r="FV996" s="25"/>
      <c r="FW996" s="25"/>
      <c r="FX996" s="25"/>
      <c r="FY996" s="25"/>
      <c r="FZ996" s="25"/>
      <c r="GA996" s="25"/>
      <c r="GB996" s="25"/>
      <c r="GC996" s="25"/>
      <c r="GD996" s="25"/>
      <c r="GE996" s="25"/>
      <c r="GF996" s="25"/>
      <c r="GG996" s="25"/>
      <c r="GH996" s="25"/>
      <c r="GI996" s="25"/>
      <c r="GJ996" s="25"/>
      <c r="GK996" s="25"/>
      <c r="GL996" s="25"/>
      <c r="GM996" s="25"/>
      <c r="GN996" s="25"/>
      <c r="GO996" s="25"/>
      <c r="GP996" s="25"/>
      <c r="GQ996" s="25"/>
      <c r="GR996" s="25"/>
      <c r="GS996" s="25"/>
    </row>
    <row r="997">
      <c r="BD997" s="25"/>
      <c r="BE997" s="25"/>
      <c r="BF997" s="25"/>
      <c r="BG997" s="25"/>
      <c r="BH997" s="25"/>
      <c r="BI997" s="25"/>
      <c r="BJ997" s="25"/>
      <c r="BK997" s="25"/>
      <c r="BL997" s="25"/>
      <c r="BM997" s="25"/>
      <c r="BN997" s="25"/>
      <c r="BO997" s="25"/>
      <c r="BP997" s="25"/>
      <c r="BQ997" s="25"/>
      <c r="BR997" s="25"/>
      <c r="BS997" s="25"/>
      <c r="BT997" s="25"/>
      <c r="BU997" s="25"/>
      <c r="BV997" s="25"/>
      <c r="BW997" s="25"/>
      <c r="BX997" s="25"/>
      <c r="BY997" s="25"/>
      <c r="BZ997" s="25"/>
      <c r="CA997" s="25"/>
      <c r="CB997" s="25"/>
      <c r="CC997" s="25"/>
      <c r="CD997" s="25"/>
      <c r="CE997" s="25"/>
      <c r="CF997" s="25"/>
      <c r="CG997" s="25"/>
      <c r="CH997" s="25"/>
      <c r="CI997" s="25"/>
      <c r="CJ997" s="25"/>
      <c r="CK997" s="25"/>
      <c r="CL997" s="25"/>
      <c r="CM997" s="25"/>
      <c r="CN997" s="25"/>
      <c r="CO997" s="25"/>
      <c r="CP997" s="25"/>
      <c r="CQ997" s="25"/>
      <c r="CR997" s="25"/>
      <c r="CS997" s="25"/>
      <c r="CT997" s="25"/>
      <c r="CU997" s="25"/>
      <c r="CV997" s="25"/>
      <c r="CW997" s="25"/>
      <c r="CX997" s="25"/>
      <c r="CY997" s="25"/>
      <c r="EW997" s="25"/>
      <c r="EX997" s="25"/>
      <c r="EY997" s="25"/>
      <c r="EZ997" s="25"/>
      <c r="FA997" s="25"/>
      <c r="FB997" s="25"/>
      <c r="FC997" s="25"/>
      <c r="FD997" s="25"/>
      <c r="FE997" s="25"/>
      <c r="FF997" s="25"/>
      <c r="FG997" s="25"/>
      <c r="FH997" s="25"/>
      <c r="FI997" s="25"/>
      <c r="FJ997" s="25"/>
      <c r="FK997" s="25"/>
      <c r="FL997" s="25"/>
      <c r="FM997" s="25"/>
      <c r="FN997" s="25"/>
      <c r="FO997" s="25"/>
      <c r="FP997" s="25"/>
      <c r="FQ997" s="25"/>
      <c r="FR997" s="25"/>
      <c r="FS997" s="25"/>
      <c r="FT997" s="25"/>
      <c r="FU997" s="25"/>
      <c r="FV997" s="25"/>
      <c r="FW997" s="25"/>
      <c r="FX997" s="25"/>
      <c r="FY997" s="25"/>
      <c r="FZ997" s="25"/>
      <c r="GA997" s="25"/>
      <c r="GB997" s="25"/>
      <c r="GC997" s="25"/>
      <c r="GD997" s="25"/>
      <c r="GE997" s="25"/>
      <c r="GF997" s="25"/>
      <c r="GG997" s="25"/>
      <c r="GH997" s="25"/>
      <c r="GI997" s="25"/>
      <c r="GJ997" s="25"/>
      <c r="GK997" s="25"/>
      <c r="GL997" s="25"/>
      <c r="GM997" s="25"/>
      <c r="GN997" s="25"/>
      <c r="GO997" s="25"/>
      <c r="GP997" s="25"/>
      <c r="GQ997" s="25"/>
      <c r="GR997" s="25"/>
      <c r="GS997" s="25"/>
    </row>
    <row r="998">
      <c r="BD998" s="25"/>
      <c r="BE998" s="25"/>
      <c r="BF998" s="25"/>
      <c r="BG998" s="25"/>
      <c r="BH998" s="25"/>
      <c r="BI998" s="25"/>
      <c r="BJ998" s="25"/>
      <c r="BK998" s="25"/>
      <c r="BL998" s="25"/>
      <c r="BM998" s="25"/>
      <c r="BN998" s="25"/>
      <c r="BO998" s="25"/>
      <c r="BP998" s="25"/>
      <c r="BQ998" s="25"/>
      <c r="BR998" s="25"/>
      <c r="BS998" s="25"/>
      <c r="BT998" s="25"/>
      <c r="BU998" s="25"/>
      <c r="BV998" s="25"/>
      <c r="BW998" s="25"/>
      <c r="BX998" s="25"/>
      <c r="BY998" s="25"/>
      <c r="BZ998" s="25"/>
      <c r="CA998" s="25"/>
      <c r="CB998" s="25"/>
      <c r="CC998" s="25"/>
      <c r="CD998" s="25"/>
      <c r="CE998" s="25"/>
      <c r="CF998" s="25"/>
      <c r="CG998" s="25"/>
      <c r="CH998" s="25"/>
      <c r="CI998" s="25"/>
      <c r="CJ998" s="25"/>
      <c r="CK998" s="25"/>
      <c r="CL998" s="25"/>
      <c r="CM998" s="25"/>
      <c r="CN998" s="25"/>
      <c r="CO998" s="25"/>
      <c r="CP998" s="25"/>
      <c r="CQ998" s="25"/>
      <c r="CR998" s="25"/>
      <c r="CS998" s="25"/>
      <c r="CT998" s="25"/>
      <c r="CU998" s="25"/>
      <c r="CV998" s="25"/>
      <c r="CW998" s="25"/>
      <c r="CX998" s="25"/>
      <c r="CY998" s="25"/>
      <c r="EW998" s="25"/>
      <c r="EX998" s="25"/>
      <c r="EY998" s="25"/>
      <c r="EZ998" s="25"/>
      <c r="FA998" s="25"/>
      <c r="FB998" s="25"/>
      <c r="FC998" s="25"/>
      <c r="FD998" s="25"/>
      <c r="FE998" s="25"/>
      <c r="FF998" s="25"/>
      <c r="FG998" s="25"/>
      <c r="FH998" s="25"/>
      <c r="FI998" s="25"/>
      <c r="FJ998" s="25"/>
      <c r="FK998" s="25"/>
      <c r="FL998" s="25"/>
      <c r="FM998" s="25"/>
      <c r="FN998" s="25"/>
      <c r="FO998" s="25"/>
      <c r="FP998" s="25"/>
      <c r="FQ998" s="25"/>
      <c r="FR998" s="25"/>
      <c r="FS998" s="25"/>
      <c r="FT998" s="25"/>
      <c r="FU998" s="25"/>
      <c r="FV998" s="25"/>
      <c r="FW998" s="25"/>
      <c r="FX998" s="25"/>
      <c r="FY998" s="25"/>
      <c r="FZ998" s="25"/>
      <c r="GA998" s="25"/>
      <c r="GB998" s="25"/>
      <c r="GC998" s="25"/>
      <c r="GD998" s="25"/>
      <c r="GE998" s="25"/>
      <c r="GF998" s="25"/>
      <c r="GG998" s="25"/>
      <c r="GH998" s="25"/>
      <c r="GI998" s="25"/>
      <c r="GJ998" s="25"/>
      <c r="GK998" s="25"/>
      <c r="GL998" s="25"/>
      <c r="GM998" s="25"/>
      <c r="GN998" s="25"/>
      <c r="GO998" s="25"/>
      <c r="GP998" s="25"/>
      <c r="GQ998" s="25"/>
      <c r="GR998" s="25"/>
      <c r="GS998" s="25"/>
    </row>
    <row r="999">
      <c r="BD999" s="25"/>
      <c r="BE999" s="25"/>
      <c r="BF999" s="25"/>
      <c r="BG999" s="25"/>
      <c r="BH999" s="25"/>
      <c r="BI999" s="25"/>
      <c r="BJ999" s="25"/>
      <c r="BK999" s="25"/>
      <c r="BL999" s="25"/>
      <c r="BM999" s="25"/>
      <c r="BN999" s="25"/>
      <c r="BO999" s="25"/>
      <c r="BP999" s="25"/>
      <c r="BQ999" s="25"/>
      <c r="BR999" s="25"/>
      <c r="BS999" s="25"/>
      <c r="BT999" s="25"/>
      <c r="BU999" s="25"/>
      <c r="BV999" s="25"/>
      <c r="BW999" s="25"/>
      <c r="BX999" s="25"/>
      <c r="BY999" s="25"/>
      <c r="BZ999" s="25"/>
      <c r="CA999" s="25"/>
      <c r="CB999" s="25"/>
      <c r="CC999" s="25"/>
      <c r="CD999" s="25"/>
      <c r="CE999" s="25"/>
      <c r="CF999" s="25"/>
      <c r="CG999" s="25"/>
      <c r="CH999" s="25"/>
      <c r="CI999" s="25"/>
      <c r="CJ999" s="25"/>
      <c r="CK999" s="25"/>
      <c r="CL999" s="25"/>
      <c r="CM999" s="25"/>
      <c r="CN999" s="25"/>
      <c r="CO999" s="25"/>
      <c r="CP999" s="25"/>
      <c r="CQ999" s="25"/>
      <c r="CR999" s="25"/>
      <c r="CS999" s="25"/>
      <c r="CT999" s="25"/>
      <c r="CU999" s="25"/>
      <c r="CV999" s="25"/>
      <c r="CW999" s="25"/>
      <c r="CX999" s="25"/>
      <c r="CY999" s="25"/>
      <c r="EW999" s="25"/>
      <c r="EX999" s="25"/>
      <c r="EY999" s="25"/>
      <c r="EZ999" s="25"/>
      <c r="FA999" s="25"/>
      <c r="FB999" s="25"/>
      <c r="FC999" s="25"/>
      <c r="FD999" s="25"/>
      <c r="FE999" s="25"/>
      <c r="FF999" s="25"/>
      <c r="FG999" s="25"/>
      <c r="FH999" s="25"/>
      <c r="FI999" s="25"/>
      <c r="FJ999" s="25"/>
      <c r="FK999" s="25"/>
      <c r="FL999" s="25"/>
      <c r="FM999" s="25"/>
      <c r="FN999" s="25"/>
      <c r="FO999" s="25"/>
      <c r="FP999" s="25"/>
      <c r="FQ999" s="25"/>
      <c r="FR999" s="25"/>
      <c r="FS999" s="25"/>
      <c r="FT999" s="25"/>
      <c r="FU999" s="25"/>
      <c r="FV999" s="25"/>
      <c r="FW999" s="25"/>
      <c r="FX999" s="25"/>
      <c r="FY999" s="25"/>
      <c r="FZ999" s="25"/>
      <c r="GA999" s="25"/>
      <c r="GB999" s="25"/>
      <c r="GC999" s="25"/>
      <c r="GD999" s="25"/>
      <c r="GE999" s="25"/>
      <c r="GF999" s="25"/>
      <c r="GG999" s="25"/>
      <c r="GH999" s="25"/>
      <c r="GI999" s="25"/>
      <c r="GJ999" s="25"/>
      <c r="GK999" s="25"/>
      <c r="GL999" s="25"/>
      <c r="GM999" s="25"/>
      <c r="GN999" s="25"/>
      <c r="GO999" s="25"/>
      <c r="GP999" s="25"/>
      <c r="GQ999" s="25"/>
      <c r="GR999" s="25"/>
      <c r="GS999" s="25"/>
    </row>
    <row r="1000">
      <c r="BD1000" s="25"/>
      <c r="BE1000" s="25"/>
      <c r="BF1000" s="25"/>
      <c r="BG1000" s="25"/>
      <c r="BH1000" s="25"/>
      <c r="BI1000" s="25"/>
      <c r="BJ1000" s="25"/>
      <c r="BK1000" s="25"/>
      <c r="BL1000" s="25"/>
      <c r="BM1000" s="25"/>
      <c r="BN1000" s="25"/>
      <c r="BO1000" s="25"/>
      <c r="BP1000" s="25"/>
      <c r="BQ1000" s="25"/>
      <c r="BR1000" s="25"/>
      <c r="BS1000" s="25"/>
      <c r="BT1000" s="25"/>
      <c r="BU1000" s="25"/>
      <c r="BV1000" s="25"/>
      <c r="BW1000" s="25"/>
      <c r="BX1000" s="25"/>
      <c r="BY1000" s="25"/>
      <c r="BZ1000" s="25"/>
      <c r="CA1000" s="25"/>
      <c r="CB1000" s="25"/>
      <c r="CC1000" s="25"/>
      <c r="CD1000" s="25"/>
      <c r="CE1000" s="25"/>
      <c r="CF1000" s="25"/>
      <c r="CG1000" s="25"/>
      <c r="CH1000" s="25"/>
      <c r="CI1000" s="25"/>
      <c r="CJ1000" s="25"/>
      <c r="CK1000" s="25"/>
      <c r="CL1000" s="25"/>
      <c r="CM1000" s="25"/>
      <c r="CN1000" s="25"/>
      <c r="CO1000" s="25"/>
      <c r="CP1000" s="25"/>
      <c r="CQ1000" s="25"/>
      <c r="CR1000" s="25"/>
      <c r="CS1000" s="25"/>
      <c r="CT1000" s="25"/>
      <c r="CU1000" s="25"/>
      <c r="CV1000" s="25"/>
      <c r="CW1000" s="25"/>
      <c r="CX1000" s="25"/>
      <c r="CY1000" s="25"/>
      <c r="EW1000" s="25"/>
      <c r="EX1000" s="25"/>
      <c r="EY1000" s="25"/>
      <c r="EZ1000" s="25"/>
      <c r="FA1000" s="25"/>
      <c r="FB1000" s="25"/>
      <c r="FC1000" s="25"/>
      <c r="FD1000" s="25"/>
      <c r="FE1000" s="25"/>
      <c r="FF1000" s="25"/>
      <c r="FG1000" s="25"/>
      <c r="FH1000" s="25"/>
      <c r="FI1000" s="25"/>
      <c r="FJ1000" s="25"/>
      <c r="FK1000" s="25"/>
      <c r="FL1000" s="25"/>
      <c r="FM1000" s="25"/>
      <c r="FN1000" s="25"/>
      <c r="FO1000" s="25"/>
      <c r="FP1000" s="25"/>
      <c r="FQ1000" s="25"/>
      <c r="FR1000" s="25"/>
      <c r="FS1000" s="25"/>
      <c r="FT1000" s="25"/>
      <c r="FU1000" s="25"/>
      <c r="FV1000" s="25"/>
      <c r="FW1000" s="25"/>
      <c r="FX1000" s="25"/>
      <c r="FY1000" s="25"/>
      <c r="FZ1000" s="25"/>
      <c r="GA1000" s="25"/>
      <c r="GB1000" s="25"/>
      <c r="GC1000" s="25"/>
      <c r="GD1000" s="25"/>
      <c r="GE1000" s="25"/>
      <c r="GF1000" s="25"/>
      <c r="GG1000" s="25"/>
      <c r="GH1000" s="25"/>
      <c r="GI1000" s="25"/>
      <c r="GJ1000" s="25"/>
      <c r="GK1000" s="25"/>
      <c r="GL1000" s="25"/>
      <c r="GM1000" s="25"/>
      <c r="GN1000" s="25"/>
      <c r="GO1000" s="25"/>
      <c r="GP1000" s="25"/>
      <c r="GQ1000" s="25"/>
      <c r="GR1000" s="25"/>
      <c r="GS1000"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2.5"/>
    <col customWidth="1" min="2" max="2" width="8.0"/>
    <col customWidth="1" min="3" max="3" width="9.38"/>
    <col customWidth="1" min="4" max="4" width="56.75"/>
    <col customWidth="1" min="5" max="5" width="37.25"/>
    <col customWidth="1" min="6" max="6" width="53.25"/>
    <col customWidth="1" min="7" max="7" width="42.38"/>
  </cols>
  <sheetData>
    <row r="1">
      <c r="A1" s="1" t="s">
        <v>996</v>
      </c>
      <c r="B1" s="2" t="s">
        <v>1</v>
      </c>
      <c r="C1" s="3" t="s">
        <v>2</v>
      </c>
      <c r="D1" s="1" t="s">
        <v>3</v>
      </c>
      <c r="E1" s="1" t="s">
        <v>4</v>
      </c>
      <c r="F1" s="1" t="s">
        <v>5</v>
      </c>
      <c r="G1" s="1" t="s">
        <v>997</v>
      </c>
    </row>
    <row r="2">
      <c r="A2" s="4" t="s">
        <v>998</v>
      </c>
      <c r="B2" s="5">
        <v>0.03958333333333333</v>
      </c>
      <c r="C2" s="7" t="s">
        <v>999</v>
      </c>
      <c r="D2" s="4" t="s">
        <v>1000</v>
      </c>
      <c r="E2" s="4" t="s">
        <v>1001</v>
      </c>
      <c r="F2" s="8" t="s">
        <v>1002</v>
      </c>
      <c r="G2" s="4" t="s">
        <v>1003</v>
      </c>
    </row>
    <row r="3">
      <c r="A3" s="9" t="s">
        <v>1004</v>
      </c>
      <c r="B3" s="10">
        <v>0.02361111111111111</v>
      </c>
      <c r="C3" s="6" t="s">
        <v>1005</v>
      </c>
      <c r="D3" s="9" t="s">
        <v>1006</v>
      </c>
      <c r="E3" s="9" t="s">
        <v>1007</v>
      </c>
      <c r="F3" s="17" t="s">
        <v>1008</v>
      </c>
      <c r="G3" s="9" t="s">
        <v>1009</v>
      </c>
    </row>
    <row r="4">
      <c r="A4" s="9" t="s">
        <v>1010</v>
      </c>
      <c r="B4" s="10">
        <v>0.021527777777777778</v>
      </c>
      <c r="C4" s="6" t="s">
        <v>1011</v>
      </c>
      <c r="D4" s="9" t="s">
        <v>1012</v>
      </c>
      <c r="E4" s="9" t="s">
        <v>1007</v>
      </c>
      <c r="F4" s="17" t="s">
        <v>1008</v>
      </c>
      <c r="G4" s="9" t="s">
        <v>1009</v>
      </c>
    </row>
    <row r="5">
      <c r="A5" s="4" t="s">
        <v>1013</v>
      </c>
      <c r="B5" s="5">
        <v>0.004861111111111111</v>
      </c>
      <c r="C5" s="7" t="s">
        <v>1014</v>
      </c>
      <c r="D5" s="4" t="s">
        <v>1015</v>
      </c>
      <c r="E5" s="4" t="s">
        <v>1016</v>
      </c>
      <c r="F5" s="8" t="s">
        <v>1017</v>
      </c>
      <c r="G5" s="4"/>
    </row>
    <row r="6">
      <c r="A6" s="4" t="s">
        <v>1018</v>
      </c>
      <c r="B6" s="5">
        <v>0.014583333333333334</v>
      </c>
      <c r="C6" s="7" t="s">
        <v>1019</v>
      </c>
      <c r="D6" s="4" t="s">
        <v>1020</v>
      </c>
      <c r="E6" s="4" t="s">
        <v>1021</v>
      </c>
      <c r="F6" s="4" t="s">
        <v>1022</v>
      </c>
      <c r="G6" s="4" t="s">
        <v>1022</v>
      </c>
    </row>
    <row r="7">
      <c r="A7" s="9" t="s">
        <v>940</v>
      </c>
      <c r="B7" s="10">
        <v>0.008333333333333333</v>
      </c>
      <c r="C7" s="6" t="s">
        <v>941</v>
      </c>
      <c r="D7" s="9" t="s">
        <v>1023</v>
      </c>
      <c r="E7" s="14"/>
      <c r="F7" s="9" t="s">
        <v>1024</v>
      </c>
      <c r="G7" s="9" t="s">
        <v>1024</v>
      </c>
    </row>
    <row r="8">
      <c r="A8" s="9" t="s">
        <v>1025</v>
      </c>
      <c r="B8" s="10">
        <v>0.010416666666666666</v>
      </c>
      <c r="C8" s="6" t="s">
        <v>1026</v>
      </c>
      <c r="D8" s="9" t="s">
        <v>1027</v>
      </c>
      <c r="E8" s="9" t="s">
        <v>1028</v>
      </c>
      <c r="F8" s="9" t="s">
        <v>1022</v>
      </c>
      <c r="G8" s="9" t="s">
        <v>1022</v>
      </c>
    </row>
    <row r="9">
      <c r="A9" s="9" t="s">
        <v>1029</v>
      </c>
      <c r="B9" s="10">
        <v>0.05694444444444444</v>
      </c>
      <c r="C9" s="6" t="s">
        <v>1030</v>
      </c>
      <c r="D9" s="9" t="s">
        <v>1031</v>
      </c>
      <c r="E9" s="9" t="s">
        <v>1032</v>
      </c>
      <c r="F9" s="17" t="s">
        <v>1033</v>
      </c>
      <c r="G9" s="9" t="s">
        <v>1034</v>
      </c>
    </row>
    <row r="10">
      <c r="A10" s="4" t="s">
        <v>1035</v>
      </c>
      <c r="B10" s="5">
        <v>0.058333333333333334</v>
      </c>
      <c r="C10" s="7" t="s">
        <v>1036</v>
      </c>
      <c r="D10" s="4" t="s">
        <v>1037</v>
      </c>
      <c r="E10" s="4" t="s">
        <v>1038</v>
      </c>
      <c r="F10" s="8" t="s">
        <v>1039</v>
      </c>
      <c r="G10" s="4" t="s">
        <v>1040</v>
      </c>
    </row>
    <row r="11">
      <c r="A11" s="9" t="s">
        <v>1041</v>
      </c>
      <c r="B11" s="10">
        <v>0.04861111111111111</v>
      </c>
      <c r="C11" s="6" t="s">
        <v>1042</v>
      </c>
      <c r="D11" s="9" t="s">
        <v>1043</v>
      </c>
      <c r="E11" s="9" t="s">
        <v>1044</v>
      </c>
      <c r="F11" s="17" t="s">
        <v>1045</v>
      </c>
      <c r="G11" s="9" t="s">
        <v>1046</v>
      </c>
    </row>
    <row r="12">
      <c r="A12" s="4" t="s">
        <v>1047</v>
      </c>
      <c r="B12" s="5">
        <v>0.07222222222222222</v>
      </c>
      <c r="C12" s="7" t="s">
        <v>1048</v>
      </c>
      <c r="D12" s="4" t="s">
        <v>1049</v>
      </c>
      <c r="E12" s="4" t="s">
        <v>1038</v>
      </c>
      <c r="F12" s="8" t="s">
        <v>1050</v>
      </c>
      <c r="G12" s="4" t="s">
        <v>1051</v>
      </c>
    </row>
    <row r="13">
      <c r="A13" s="9" t="s">
        <v>1052</v>
      </c>
      <c r="B13" s="10">
        <v>0.04722222222222222</v>
      </c>
      <c r="C13" s="6" t="s">
        <v>1053</v>
      </c>
      <c r="D13" s="9" t="s">
        <v>1054</v>
      </c>
      <c r="E13" s="9" t="s">
        <v>1055</v>
      </c>
      <c r="F13" s="17" t="s">
        <v>1056</v>
      </c>
      <c r="G13" s="9" t="s">
        <v>1057</v>
      </c>
    </row>
    <row r="14">
      <c r="A14" s="4" t="s">
        <v>257</v>
      </c>
      <c r="B14" s="5">
        <v>0.024305555555555556</v>
      </c>
      <c r="C14" s="7" t="s">
        <v>258</v>
      </c>
      <c r="D14" s="4" t="s">
        <v>1058</v>
      </c>
      <c r="E14" s="4"/>
      <c r="F14" s="4" t="s">
        <v>1024</v>
      </c>
      <c r="G14" s="4" t="s">
        <v>1024</v>
      </c>
    </row>
    <row r="15">
      <c r="A15" s="9" t="s">
        <v>827</v>
      </c>
      <c r="B15" s="10">
        <v>0.034027777777777775</v>
      </c>
      <c r="C15" s="6" t="s">
        <v>828</v>
      </c>
      <c r="D15" s="9" t="s">
        <v>1059</v>
      </c>
      <c r="E15" s="14"/>
      <c r="F15" s="9" t="s">
        <v>1024</v>
      </c>
      <c r="G15" s="9" t="s">
        <v>1024</v>
      </c>
    </row>
    <row r="16">
      <c r="A16" s="9" t="s">
        <v>1060</v>
      </c>
      <c r="B16" s="10">
        <v>0.029861111111111113</v>
      </c>
      <c r="C16" s="6" t="s">
        <v>1061</v>
      </c>
      <c r="D16" s="9" t="s">
        <v>1062</v>
      </c>
      <c r="E16" s="14"/>
      <c r="F16" s="17" t="s">
        <v>1063</v>
      </c>
      <c r="G16" s="9" t="s">
        <v>1064</v>
      </c>
    </row>
    <row r="17">
      <c r="A17" s="9" t="s">
        <v>1065</v>
      </c>
      <c r="B17" s="10">
        <v>0.044444444444444446</v>
      </c>
      <c r="C17" s="6" t="s">
        <v>1066</v>
      </c>
      <c r="D17" s="9" t="s">
        <v>1067</v>
      </c>
      <c r="E17" s="9" t="s">
        <v>1068</v>
      </c>
      <c r="F17" s="17" t="s">
        <v>1069</v>
      </c>
      <c r="G17" s="9" t="s">
        <v>1070</v>
      </c>
    </row>
    <row r="18">
      <c r="A18" s="9" t="s">
        <v>1071</v>
      </c>
      <c r="B18" s="10">
        <v>0.059722222222222225</v>
      </c>
      <c r="C18" s="6" t="s">
        <v>1072</v>
      </c>
      <c r="D18" s="9" t="s">
        <v>1073</v>
      </c>
      <c r="E18" s="9" t="s">
        <v>1068</v>
      </c>
      <c r="F18" s="17" t="s">
        <v>1074</v>
      </c>
      <c r="G18" s="9" t="s">
        <v>1075</v>
      </c>
    </row>
    <row r="19">
      <c r="A19" s="9" t="s">
        <v>1076</v>
      </c>
      <c r="B19" s="10">
        <v>0.020833333333333332</v>
      </c>
      <c r="C19" s="6" t="s">
        <v>1077</v>
      </c>
      <c r="D19" s="9" t="s">
        <v>1078</v>
      </c>
      <c r="E19" s="9" t="s">
        <v>1068</v>
      </c>
      <c r="F19" s="17" t="s">
        <v>1063</v>
      </c>
      <c r="G19" s="9" t="s">
        <v>1079</v>
      </c>
    </row>
    <row r="20">
      <c r="A20" s="9" t="s">
        <v>936</v>
      </c>
      <c r="B20" s="10">
        <v>0.006944444444444444</v>
      </c>
      <c r="C20" s="6" t="s">
        <v>937</v>
      </c>
      <c r="D20" s="9" t="s">
        <v>1080</v>
      </c>
      <c r="E20" s="14"/>
      <c r="F20" s="9" t="s">
        <v>1024</v>
      </c>
      <c r="G20" s="9" t="s">
        <v>1024</v>
      </c>
    </row>
    <row r="21">
      <c r="A21" s="4" t="s">
        <v>1081</v>
      </c>
      <c r="B21" s="5">
        <v>0.11805555555555555</v>
      </c>
      <c r="C21" s="7" t="s">
        <v>1082</v>
      </c>
      <c r="D21" s="4" t="s">
        <v>1083</v>
      </c>
      <c r="E21" s="4" t="s">
        <v>1038</v>
      </c>
      <c r="F21" s="8" t="s">
        <v>1084</v>
      </c>
      <c r="G21" s="4" t="s">
        <v>1085</v>
      </c>
    </row>
    <row r="22">
      <c r="A22" s="4" t="s">
        <v>1086</v>
      </c>
      <c r="B22" s="5">
        <v>0.11666666666666667</v>
      </c>
      <c r="C22" s="7" t="s">
        <v>1087</v>
      </c>
      <c r="D22" s="4" t="s">
        <v>1088</v>
      </c>
      <c r="E22" s="4" t="s">
        <v>1089</v>
      </c>
      <c r="F22" s="8" t="s">
        <v>1090</v>
      </c>
      <c r="G22" s="4" t="s">
        <v>1091</v>
      </c>
    </row>
    <row r="23">
      <c r="A23" s="4" t="s">
        <v>1092</v>
      </c>
      <c r="B23" s="5">
        <v>0.013888888888888888</v>
      </c>
      <c r="C23" s="7" t="s">
        <v>1093</v>
      </c>
      <c r="D23" s="4" t="s">
        <v>1094</v>
      </c>
      <c r="E23" s="4" t="s">
        <v>1095</v>
      </c>
      <c r="F23" s="8" t="s">
        <v>1096</v>
      </c>
      <c r="G23" s="4" t="s">
        <v>1097</v>
      </c>
    </row>
    <row r="24">
      <c r="A24" s="9" t="s">
        <v>1098</v>
      </c>
      <c r="B24" s="10">
        <v>0.06597222222222222</v>
      </c>
      <c r="C24" s="6" t="s">
        <v>1099</v>
      </c>
      <c r="D24" s="9" t="s">
        <v>1100</v>
      </c>
      <c r="E24" s="14"/>
      <c r="F24" s="17" t="s">
        <v>1101</v>
      </c>
      <c r="G24" s="9" t="s">
        <v>1102</v>
      </c>
    </row>
    <row r="25">
      <c r="A25" s="9" t="s">
        <v>1103</v>
      </c>
      <c r="B25" s="9" t="s">
        <v>1104</v>
      </c>
      <c r="C25" s="6" t="s">
        <v>1104</v>
      </c>
      <c r="D25" s="9" t="s">
        <v>1105</v>
      </c>
      <c r="E25" s="9" t="s">
        <v>1106</v>
      </c>
      <c r="F25" s="9" t="s">
        <v>1104</v>
      </c>
      <c r="G25" s="9" t="s">
        <v>1104</v>
      </c>
    </row>
    <row r="26">
      <c r="A26" s="4" t="s">
        <v>1107</v>
      </c>
      <c r="B26" s="5">
        <v>0.027777777777777776</v>
      </c>
      <c r="C26" s="7" t="s">
        <v>1108</v>
      </c>
      <c r="D26" s="4" t="s">
        <v>1109</v>
      </c>
      <c r="E26" s="4" t="s">
        <v>1110</v>
      </c>
      <c r="F26" s="8" t="s">
        <v>1111</v>
      </c>
      <c r="G26" s="4" t="s">
        <v>1112</v>
      </c>
    </row>
    <row r="27">
      <c r="A27" s="9" t="s">
        <v>1113</v>
      </c>
      <c r="B27" s="10">
        <v>0.017361111111111112</v>
      </c>
      <c r="C27" s="6" t="s">
        <v>1114</v>
      </c>
      <c r="D27" s="9" t="s">
        <v>1115</v>
      </c>
      <c r="E27" s="9" t="s">
        <v>1116</v>
      </c>
      <c r="F27" s="17" t="s">
        <v>1117</v>
      </c>
      <c r="G27" s="9" t="s">
        <v>1118</v>
      </c>
    </row>
    <row r="28">
      <c r="A28" s="9" t="s">
        <v>1119</v>
      </c>
      <c r="B28" s="10">
        <v>0.04236111111111111</v>
      </c>
      <c r="C28" s="6" t="s">
        <v>1120</v>
      </c>
      <c r="D28" s="9" t="s">
        <v>1121</v>
      </c>
      <c r="E28" s="9" t="s">
        <v>1122</v>
      </c>
      <c r="F28" s="17" t="s">
        <v>1123</v>
      </c>
      <c r="G28" s="9" t="s">
        <v>1022</v>
      </c>
    </row>
    <row r="29">
      <c r="A29" s="9" t="s">
        <v>1124</v>
      </c>
      <c r="B29" s="10">
        <v>0.03819444444444445</v>
      </c>
      <c r="C29" s="6" t="s">
        <v>1125</v>
      </c>
      <c r="D29" s="9" t="s">
        <v>1126</v>
      </c>
      <c r="E29" s="9" t="s">
        <v>1127</v>
      </c>
      <c r="F29" s="17" t="s">
        <v>1128</v>
      </c>
      <c r="G29" s="9" t="s">
        <v>1022</v>
      </c>
    </row>
    <row r="30">
      <c r="A30" s="9" t="s">
        <v>1129</v>
      </c>
      <c r="B30" s="10">
        <v>0.11388888888888889</v>
      </c>
      <c r="C30" s="6" t="s">
        <v>1130</v>
      </c>
      <c r="D30" s="9" t="s">
        <v>1131</v>
      </c>
      <c r="E30" s="9" t="s">
        <v>1132</v>
      </c>
      <c r="F30" s="17" t="s">
        <v>1133</v>
      </c>
      <c r="G30" s="9" t="s">
        <v>1134</v>
      </c>
    </row>
    <row r="31">
      <c r="A31" s="9" t="s">
        <v>1135</v>
      </c>
      <c r="B31" s="10">
        <v>0.07152777777777777</v>
      </c>
      <c r="C31" s="6" t="s">
        <v>1136</v>
      </c>
      <c r="D31" s="9" t="s">
        <v>1137</v>
      </c>
      <c r="E31" s="9" t="s">
        <v>1138</v>
      </c>
      <c r="F31" s="17" t="s">
        <v>1139</v>
      </c>
      <c r="G31" s="9" t="s">
        <v>1140</v>
      </c>
    </row>
    <row r="32">
      <c r="A32" s="9" t="s">
        <v>1141</v>
      </c>
      <c r="B32" s="10">
        <v>0.05416666666666667</v>
      </c>
      <c r="C32" s="6" t="s">
        <v>1142</v>
      </c>
      <c r="D32" s="9" t="s">
        <v>1143</v>
      </c>
      <c r="E32" s="9" t="s">
        <v>1144</v>
      </c>
      <c r="F32" s="17" t="s">
        <v>1145</v>
      </c>
      <c r="G32" s="9" t="s">
        <v>1146</v>
      </c>
    </row>
    <row r="33">
      <c r="A33" s="9" t="s">
        <v>924</v>
      </c>
      <c r="B33" s="10">
        <v>0.022222222222222223</v>
      </c>
      <c r="C33" s="6" t="s">
        <v>925</v>
      </c>
      <c r="D33" s="9" t="s">
        <v>1147</v>
      </c>
      <c r="E33" s="14"/>
      <c r="F33" s="9" t="s">
        <v>1024</v>
      </c>
      <c r="G33" s="9" t="s">
        <v>1024</v>
      </c>
    </row>
    <row r="34">
      <c r="A34" s="9" t="s">
        <v>1148</v>
      </c>
      <c r="B34" s="10">
        <v>0.1451388888888889</v>
      </c>
      <c r="C34" s="6" t="s">
        <v>1149</v>
      </c>
      <c r="D34" s="9" t="s">
        <v>1150</v>
      </c>
      <c r="E34" s="14"/>
      <c r="F34" s="17" t="s">
        <v>1151</v>
      </c>
      <c r="G34" s="9" t="s">
        <v>1152</v>
      </c>
    </row>
    <row r="35">
      <c r="A35" s="9" t="s">
        <v>1153</v>
      </c>
      <c r="B35" s="10">
        <v>0.10694444444444444</v>
      </c>
      <c r="C35" s="6" t="s">
        <v>1154</v>
      </c>
      <c r="D35" s="9" t="s">
        <v>1155</v>
      </c>
      <c r="E35" s="14"/>
      <c r="F35" s="17" t="s">
        <v>1156</v>
      </c>
      <c r="G35" s="9" t="s">
        <v>1157</v>
      </c>
    </row>
    <row r="36">
      <c r="A36" s="9" t="s">
        <v>1158</v>
      </c>
      <c r="B36" s="10">
        <v>0.11527777777777778</v>
      </c>
      <c r="C36" s="6" t="s">
        <v>1159</v>
      </c>
      <c r="D36" s="9" t="s">
        <v>1160</v>
      </c>
      <c r="E36" s="14"/>
      <c r="F36" s="17" t="s">
        <v>1161</v>
      </c>
      <c r="G36" s="9" t="s">
        <v>1162</v>
      </c>
    </row>
    <row r="37">
      <c r="A37" s="9" t="s">
        <v>1163</v>
      </c>
      <c r="B37" s="10">
        <v>0.06875</v>
      </c>
      <c r="C37" s="6" t="s">
        <v>1164</v>
      </c>
      <c r="D37" s="9" t="s">
        <v>1165</v>
      </c>
      <c r="E37" s="9" t="s">
        <v>1166</v>
      </c>
      <c r="F37" s="17" t="s">
        <v>1167</v>
      </c>
      <c r="G37" s="9" t="s">
        <v>1168</v>
      </c>
    </row>
    <row r="38">
      <c r="A38" s="9" t="s">
        <v>1169</v>
      </c>
      <c r="B38" s="10">
        <v>0.019444444444444445</v>
      </c>
      <c r="C38" s="6" t="s">
        <v>1170</v>
      </c>
      <c r="D38" s="9" t="s">
        <v>1171</v>
      </c>
      <c r="E38" s="9" t="s">
        <v>1172</v>
      </c>
      <c r="F38" s="17" t="s">
        <v>1173</v>
      </c>
      <c r="G38" s="9" t="s">
        <v>1174</v>
      </c>
    </row>
    <row r="39">
      <c r="A39" s="4" t="s">
        <v>539</v>
      </c>
      <c r="B39" s="5">
        <v>0.011805555555555555</v>
      </c>
      <c r="C39" s="7" t="s">
        <v>540</v>
      </c>
      <c r="D39" s="4" t="s">
        <v>1175</v>
      </c>
      <c r="E39" s="4" t="s">
        <v>1038</v>
      </c>
      <c r="F39" s="4" t="s">
        <v>1024</v>
      </c>
      <c r="G39" s="4" t="s">
        <v>1024</v>
      </c>
    </row>
    <row r="40">
      <c r="A40" s="9" t="s">
        <v>1176</v>
      </c>
      <c r="B40" s="9" t="s">
        <v>1104</v>
      </c>
      <c r="C40" s="6" t="s">
        <v>1104</v>
      </c>
      <c r="D40" s="9" t="s">
        <v>1177</v>
      </c>
      <c r="E40" s="9" t="s">
        <v>1178</v>
      </c>
      <c r="F40" s="9" t="s">
        <v>1104</v>
      </c>
      <c r="G40" s="9" t="s">
        <v>1104</v>
      </c>
    </row>
    <row r="41">
      <c r="A41" s="4" t="s">
        <v>1179</v>
      </c>
      <c r="B41" s="5">
        <v>0.10694444444444444</v>
      </c>
      <c r="C41" s="7" t="s">
        <v>1154</v>
      </c>
      <c r="D41" s="4" t="s">
        <v>1180</v>
      </c>
      <c r="E41" s="4" t="s">
        <v>1181</v>
      </c>
      <c r="F41" s="8" t="s">
        <v>1156</v>
      </c>
      <c r="G41" s="4" t="s">
        <v>1157</v>
      </c>
    </row>
    <row r="42">
      <c r="A42" s="9" t="s">
        <v>1182</v>
      </c>
      <c r="B42" s="10">
        <v>0.04236111111111111</v>
      </c>
      <c r="C42" s="6" t="s">
        <v>1183</v>
      </c>
      <c r="D42" s="9" t="s">
        <v>1184</v>
      </c>
      <c r="E42" s="9" t="s">
        <v>1185</v>
      </c>
      <c r="F42" s="17" t="s">
        <v>1186</v>
      </c>
      <c r="G42" s="9" t="s">
        <v>1187</v>
      </c>
    </row>
    <row r="43">
      <c r="A43" s="9" t="s">
        <v>1188</v>
      </c>
      <c r="B43" s="10">
        <v>0.015277777777777777</v>
      </c>
      <c r="C43" s="6" t="s">
        <v>1189</v>
      </c>
      <c r="D43" s="9" t="s">
        <v>1190</v>
      </c>
      <c r="E43" s="9" t="s">
        <v>1191</v>
      </c>
      <c r="F43" s="17" t="s">
        <v>1192</v>
      </c>
      <c r="G43" s="9" t="s">
        <v>1193</v>
      </c>
    </row>
    <row r="44">
      <c r="A44" s="4" t="s">
        <v>1194</v>
      </c>
      <c r="B44" s="5">
        <v>0.041666666666666664</v>
      </c>
      <c r="C44" s="7" t="s">
        <v>1195</v>
      </c>
      <c r="D44" s="4" t="s">
        <v>1196</v>
      </c>
      <c r="E44" s="4" t="s">
        <v>1197</v>
      </c>
      <c r="F44" s="8" t="s">
        <v>1198</v>
      </c>
      <c r="G44" s="4" t="s">
        <v>1199</v>
      </c>
    </row>
    <row r="45">
      <c r="A45" s="4" t="s">
        <v>1200</v>
      </c>
      <c r="B45" s="5">
        <v>0.04236111111111111</v>
      </c>
      <c r="C45" s="7" t="s">
        <v>1201</v>
      </c>
      <c r="D45" s="4" t="s">
        <v>1202</v>
      </c>
      <c r="E45" s="4" t="s">
        <v>1197</v>
      </c>
      <c r="F45" s="8" t="s">
        <v>1203</v>
      </c>
      <c r="G45" s="4" t="s">
        <v>1204</v>
      </c>
    </row>
    <row r="46">
      <c r="A46" s="4" t="s">
        <v>1205</v>
      </c>
      <c r="B46" s="5">
        <v>0.06875</v>
      </c>
      <c r="C46" s="7" t="s">
        <v>1206</v>
      </c>
      <c r="D46" s="4" t="s">
        <v>1207</v>
      </c>
      <c r="E46" s="4" t="s">
        <v>1038</v>
      </c>
      <c r="F46" s="8" t="s">
        <v>1208</v>
      </c>
      <c r="G46" s="4" t="s">
        <v>1209</v>
      </c>
    </row>
    <row r="47">
      <c r="A47" s="4" t="s">
        <v>1210</v>
      </c>
      <c r="B47" s="5">
        <v>0.0375</v>
      </c>
      <c r="C47" s="7" t="s">
        <v>1211</v>
      </c>
      <c r="D47" s="4" t="s">
        <v>1212</v>
      </c>
      <c r="E47" s="4" t="s">
        <v>1213</v>
      </c>
      <c r="F47" s="8" t="s">
        <v>1214</v>
      </c>
      <c r="G47" s="4" t="s">
        <v>1215</v>
      </c>
    </row>
    <row r="48">
      <c r="A48" s="9" t="s">
        <v>920</v>
      </c>
      <c r="B48" s="10">
        <v>0.003472222222222222</v>
      </c>
      <c r="C48" s="6" t="s">
        <v>921</v>
      </c>
      <c r="D48" s="9" t="s">
        <v>1216</v>
      </c>
      <c r="E48" s="14"/>
      <c r="F48" s="9" t="s">
        <v>1024</v>
      </c>
      <c r="G48" s="9" t="s">
        <v>1024</v>
      </c>
    </row>
    <row r="49">
      <c r="A49" s="9" t="s">
        <v>1217</v>
      </c>
      <c r="B49" s="10">
        <v>0.0798611111111111</v>
      </c>
      <c r="C49" s="6" t="s">
        <v>1218</v>
      </c>
      <c r="D49" s="9" t="s">
        <v>1219</v>
      </c>
      <c r="E49" s="9" t="s">
        <v>1220</v>
      </c>
      <c r="F49" s="17" t="s">
        <v>1221</v>
      </c>
      <c r="G49" s="9" t="s">
        <v>1222</v>
      </c>
    </row>
    <row r="50">
      <c r="A50" s="9" t="s">
        <v>1223</v>
      </c>
      <c r="B50" s="10">
        <v>0.050694444444444445</v>
      </c>
      <c r="C50" s="6" t="s">
        <v>1224</v>
      </c>
      <c r="D50" s="9" t="s">
        <v>1225</v>
      </c>
      <c r="E50" s="9" t="s">
        <v>1226</v>
      </c>
      <c r="F50" s="17" t="s">
        <v>1227</v>
      </c>
      <c r="G50" s="9" t="s">
        <v>1228</v>
      </c>
    </row>
    <row r="51">
      <c r="A51" s="9" t="s">
        <v>543</v>
      </c>
      <c r="B51" s="10">
        <v>0.011805555555555555</v>
      </c>
      <c r="C51" s="6" t="s">
        <v>544</v>
      </c>
      <c r="D51" s="9" t="s">
        <v>1229</v>
      </c>
      <c r="E51" s="9" t="s">
        <v>1038</v>
      </c>
      <c r="F51" s="9" t="s">
        <v>1024</v>
      </c>
      <c r="G51" s="9" t="s">
        <v>1024</v>
      </c>
    </row>
    <row r="52">
      <c r="A52" s="9" t="s">
        <v>1230</v>
      </c>
      <c r="B52" s="9" t="s">
        <v>1104</v>
      </c>
      <c r="C52" s="7" t="s">
        <v>1104</v>
      </c>
      <c r="D52" s="9" t="s">
        <v>1231</v>
      </c>
      <c r="E52" s="9" t="s">
        <v>1232</v>
      </c>
      <c r="F52" s="9" t="s">
        <v>1104</v>
      </c>
      <c r="G52" s="9" t="s">
        <v>1104</v>
      </c>
    </row>
    <row r="53">
      <c r="A53" s="9" t="s">
        <v>1233</v>
      </c>
      <c r="B53" s="10">
        <v>0.03333333333333333</v>
      </c>
      <c r="C53" s="6" t="s">
        <v>1234</v>
      </c>
      <c r="D53" s="9" t="s">
        <v>1235</v>
      </c>
      <c r="E53" s="9" t="s">
        <v>1236</v>
      </c>
      <c r="F53" s="17" t="s">
        <v>1237</v>
      </c>
      <c r="G53" s="9" t="s">
        <v>1238</v>
      </c>
    </row>
    <row r="54">
      <c r="A54" s="9" t="s">
        <v>1239</v>
      </c>
      <c r="B54" s="10">
        <v>0.1</v>
      </c>
      <c r="C54" s="6" t="s">
        <v>1240</v>
      </c>
      <c r="D54" s="9" t="s">
        <v>1241</v>
      </c>
      <c r="E54" s="9" t="s">
        <v>1242</v>
      </c>
      <c r="F54" s="17" t="s">
        <v>1243</v>
      </c>
      <c r="G54" s="4" t="s">
        <v>1244</v>
      </c>
    </row>
    <row r="55">
      <c r="A55" s="4" t="s">
        <v>1245</v>
      </c>
      <c r="B55" s="5">
        <v>0.1451388888888889</v>
      </c>
      <c r="C55" s="7" t="s">
        <v>1149</v>
      </c>
      <c r="D55" s="4" t="s">
        <v>1246</v>
      </c>
      <c r="E55" s="4" t="s">
        <v>1181</v>
      </c>
      <c r="F55" s="17" t="s">
        <v>1151</v>
      </c>
      <c r="G55" s="9" t="s">
        <v>1152</v>
      </c>
    </row>
    <row r="56">
      <c r="A56" s="9" t="s">
        <v>1247</v>
      </c>
      <c r="B56" s="10">
        <v>0.034027777777777775</v>
      </c>
      <c r="C56" s="6" t="s">
        <v>1248</v>
      </c>
      <c r="D56" s="9" t="s">
        <v>1249</v>
      </c>
      <c r="E56" s="9" t="s">
        <v>1250</v>
      </c>
      <c r="F56" s="17" t="s">
        <v>1251</v>
      </c>
      <c r="G56" s="9" t="s">
        <v>1252</v>
      </c>
    </row>
    <row r="57">
      <c r="A57" s="9" t="s">
        <v>1253</v>
      </c>
      <c r="B57" s="10">
        <v>0.03263888888888889</v>
      </c>
      <c r="C57" s="6" t="s">
        <v>1254</v>
      </c>
      <c r="D57" s="9" t="s">
        <v>1255</v>
      </c>
      <c r="E57" s="9" t="s">
        <v>1256</v>
      </c>
      <c r="F57" s="17" t="s">
        <v>1257</v>
      </c>
      <c r="G57" s="9" t="s">
        <v>1258</v>
      </c>
    </row>
    <row r="58">
      <c r="A58" s="9" t="s">
        <v>1259</v>
      </c>
      <c r="B58" s="10">
        <v>0.04722222222222222</v>
      </c>
      <c r="C58" s="6" t="s">
        <v>1260</v>
      </c>
      <c r="D58" s="9" t="s">
        <v>1261</v>
      </c>
      <c r="E58" s="9" t="s">
        <v>1262</v>
      </c>
      <c r="F58" s="17" t="s">
        <v>1263</v>
      </c>
      <c r="G58" s="9" t="s">
        <v>1264</v>
      </c>
    </row>
    <row r="59">
      <c r="A59" s="9" t="s">
        <v>624</v>
      </c>
      <c r="B59" s="10">
        <v>0.004861111111111111</v>
      </c>
      <c r="C59" s="6" t="s">
        <v>625</v>
      </c>
      <c r="D59" s="9" t="s">
        <v>1265</v>
      </c>
      <c r="E59" s="14"/>
      <c r="F59" s="9" t="s">
        <v>1024</v>
      </c>
      <c r="G59" s="9" t="s">
        <v>1024</v>
      </c>
    </row>
    <row r="60">
      <c r="A60" s="9" t="s">
        <v>1266</v>
      </c>
      <c r="B60" s="10">
        <v>0.03333333333333333</v>
      </c>
      <c r="C60" s="6" t="s">
        <v>1267</v>
      </c>
      <c r="D60" s="9" t="s">
        <v>1268</v>
      </c>
      <c r="E60" s="9" t="s">
        <v>1269</v>
      </c>
      <c r="F60" s="17" t="s">
        <v>1270</v>
      </c>
      <c r="G60" s="9" t="s">
        <v>1271</v>
      </c>
    </row>
    <row r="61">
      <c r="A61" s="4" t="s">
        <v>1272</v>
      </c>
      <c r="B61" s="5">
        <v>0.02361111111111111</v>
      </c>
      <c r="C61" s="7" t="s">
        <v>1273</v>
      </c>
      <c r="D61" s="4" t="s">
        <v>1274</v>
      </c>
      <c r="E61" s="4" t="s">
        <v>1275</v>
      </c>
      <c r="F61" s="8" t="s">
        <v>1276</v>
      </c>
      <c r="G61" s="4" t="s">
        <v>1277</v>
      </c>
    </row>
    <row r="62">
      <c r="A62" s="4" t="s">
        <v>1278</v>
      </c>
      <c r="B62" s="5">
        <v>0.0875</v>
      </c>
      <c r="C62" s="7" t="s">
        <v>1279</v>
      </c>
      <c r="D62" s="4" t="s">
        <v>1280</v>
      </c>
      <c r="E62" s="4" t="s">
        <v>1038</v>
      </c>
      <c r="F62" s="8" t="s">
        <v>1281</v>
      </c>
      <c r="G62" s="4" t="s">
        <v>1282</v>
      </c>
    </row>
    <row r="63">
      <c r="A63" s="4" t="s">
        <v>1283</v>
      </c>
      <c r="B63" s="5">
        <v>0.1361111111111111</v>
      </c>
      <c r="C63" s="7" t="s">
        <v>1284</v>
      </c>
      <c r="D63" s="4" t="s">
        <v>1285</v>
      </c>
      <c r="E63" s="4" t="s">
        <v>1089</v>
      </c>
      <c r="F63" s="8" t="s">
        <v>1286</v>
      </c>
      <c r="G63" s="4" t="s">
        <v>1287</v>
      </c>
    </row>
    <row r="64">
      <c r="A64" s="9" t="s">
        <v>1288</v>
      </c>
      <c r="B64" s="10">
        <v>0.08958333333333333</v>
      </c>
      <c r="C64" s="6" t="s">
        <v>1289</v>
      </c>
      <c r="D64" s="9" t="s">
        <v>1290</v>
      </c>
      <c r="E64" s="14"/>
      <c r="F64" s="17" t="s">
        <v>1291</v>
      </c>
      <c r="G64" s="9" t="s">
        <v>1292</v>
      </c>
    </row>
    <row r="65">
      <c r="A65" s="9" t="s">
        <v>620</v>
      </c>
      <c r="B65" s="10">
        <v>0.003472222222222222</v>
      </c>
      <c r="C65" s="6" t="s">
        <v>621</v>
      </c>
      <c r="D65" s="9" t="s">
        <v>1293</v>
      </c>
      <c r="E65" s="14"/>
      <c r="F65" s="9" t="s">
        <v>1024</v>
      </c>
      <c r="G65" s="9" t="s">
        <v>1024</v>
      </c>
    </row>
    <row r="66">
      <c r="A66" s="4" t="s">
        <v>462</v>
      </c>
      <c r="B66" s="5">
        <v>0.01875</v>
      </c>
      <c r="C66" s="7" t="s">
        <v>463</v>
      </c>
      <c r="D66" s="4" t="s">
        <v>1294</v>
      </c>
      <c r="E66" s="4" t="s">
        <v>1295</v>
      </c>
      <c r="F66" s="4" t="s">
        <v>1024</v>
      </c>
      <c r="G66" s="4" t="s">
        <v>1024</v>
      </c>
    </row>
    <row r="67">
      <c r="A67" s="4" t="s">
        <v>1296</v>
      </c>
      <c r="B67" s="5">
        <v>0.12222222222222222</v>
      </c>
      <c r="C67" s="7" t="s">
        <v>1297</v>
      </c>
      <c r="D67" s="4" t="s">
        <v>1298</v>
      </c>
      <c r="E67" s="4" t="s">
        <v>1038</v>
      </c>
      <c r="F67" s="8" t="s">
        <v>1299</v>
      </c>
      <c r="G67" s="4" t="s">
        <v>1300</v>
      </c>
    </row>
    <row r="68">
      <c r="A68" s="4" t="s">
        <v>1301</v>
      </c>
      <c r="B68" s="5">
        <v>0.1423611111111111</v>
      </c>
      <c r="C68" s="7" t="s">
        <v>1302</v>
      </c>
      <c r="D68" s="4" t="s">
        <v>1303</v>
      </c>
      <c r="E68" s="4" t="s">
        <v>1304</v>
      </c>
      <c r="F68" s="17" t="s">
        <v>1305</v>
      </c>
      <c r="G68" s="9" t="s">
        <v>1306</v>
      </c>
    </row>
    <row r="69">
      <c r="A69" s="9" t="s">
        <v>1307</v>
      </c>
      <c r="B69" s="10">
        <v>0.07291666666666667</v>
      </c>
      <c r="C69" s="6" t="s">
        <v>1308</v>
      </c>
      <c r="D69" s="9" t="s">
        <v>1309</v>
      </c>
      <c r="E69" s="9" t="s">
        <v>1038</v>
      </c>
      <c r="F69" s="17" t="s">
        <v>1310</v>
      </c>
      <c r="G69" s="9" t="s">
        <v>1311</v>
      </c>
    </row>
    <row r="70">
      <c r="A70" s="4" t="s">
        <v>1312</v>
      </c>
      <c r="B70" s="5">
        <v>0.16111111111111112</v>
      </c>
      <c r="C70" s="7" t="s">
        <v>1313</v>
      </c>
      <c r="D70" s="4" t="s">
        <v>1314</v>
      </c>
      <c r="E70" s="4" t="s">
        <v>1315</v>
      </c>
      <c r="F70" s="8" t="s">
        <v>1316</v>
      </c>
      <c r="G70" s="4" t="s">
        <v>1317</v>
      </c>
    </row>
    <row r="71">
      <c r="A71" s="9" t="s">
        <v>1318</v>
      </c>
      <c r="B71" s="10">
        <v>0.035416666666666666</v>
      </c>
      <c r="C71" s="6" t="s">
        <v>1319</v>
      </c>
      <c r="D71" s="9" t="s">
        <v>1235</v>
      </c>
      <c r="E71" s="9" t="s">
        <v>1320</v>
      </c>
      <c r="F71" s="17" t="s">
        <v>1321</v>
      </c>
      <c r="G71" s="9" t="s">
        <v>1320</v>
      </c>
    </row>
    <row r="72">
      <c r="A72" s="4" t="s">
        <v>1322</v>
      </c>
      <c r="B72" s="5">
        <v>0.11527777777777778</v>
      </c>
      <c r="C72" s="7" t="s">
        <v>1159</v>
      </c>
      <c r="D72" s="4" t="s">
        <v>1323</v>
      </c>
      <c r="E72" s="4" t="s">
        <v>1181</v>
      </c>
      <c r="F72" s="8" t="s">
        <v>1161</v>
      </c>
      <c r="G72" s="4" t="s">
        <v>1162</v>
      </c>
    </row>
    <row r="73">
      <c r="A73" s="4" t="s">
        <v>1324</v>
      </c>
      <c r="B73" s="5">
        <v>0.04375</v>
      </c>
      <c r="C73" s="7" t="s">
        <v>1325</v>
      </c>
      <c r="D73" s="4" t="s">
        <v>1326</v>
      </c>
      <c r="E73" s="4" t="s">
        <v>1197</v>
      </c>
      <c r="F73" s="8" t="s">
        <v>1327</v>
      </c>
      <c r="G73" s="4" t="s">
        <v>1328</v>
      </c>
    </row>
    <row r="74">
      <c r="A74" s="4" t="s">
        <v>1329</v>
      </c>
      <c r="B74" s="5">
        <v>0.035416666666666666</v>
      </c>
      <c r="C74" s="7" t="s">
        <v>1330</v>
      </c>
      <c r="D74" s="4" t="s">
        <v>1331</v>
      </c>
      <c r="E74" s="4" t="s">
        <v>1332</v>
      </c>
      <c r="F74" s="8" t="s">
        <v>1333</v>
      </c>
      <c r="G74" s="4" t="s">
        <v>1334</v>
      </c>
    </row>
    <row r="75">
      <c r="A75" s="9" t="s">
        <v>790</v>
      </c>
      <c r="B75" s="10">
        <v>0.007638888888888889</v>
      </c>
      <c r="C75" s="6" t="s">
        <v>791</v>
      </c>
      <c r="D75" s="9" t="s">
        <v>1335</v>
      </c>
      <c r="E75" s="9" t="s">
        <v>1336</v>
      </c>
      <c r="F75" s="9" t="s">
        <v>1024</v>
      </c>
      <c r="G75" s="9" t="s">
        <v>1024</v>
      </c>
    </row>
    <row r="76">
      <c r="A76" s="4" t="s">
        <v>1337</v>
      </c>
      <c r="B76" s="5">
        <v>0.017361111111111112</v>
      </c>
      <c r="C76" s="7" t="s">
        <v>1338</v>
      </c>
      <c r="D76" s="4" t="s">
        <v>1339</v>
      </c>
      <c r="E76" s="4" t="s">
        <v>1340</v>
      </c>
      <c r="F76" s="8" t="s">
        <v>1341</v>
      </c>
      <c r="G76" s="4" t="s">
        <v>1342</v>
      </c>
    </row>
    <row r="77">
      <c r="A77" s="9" t="s">
        <v>1343</v>
      </c>
      <c r="B77" s="10">
        <v>0.05625</v>
      </c>
      <c r="C77" s="6" t="s">
        <v>1344</v>
      </c>
      <c r="D77" s="9" t="s">
        <v>1345</v>
      </c>
      <c r="E77" s="9" t="s">
        <v>1346</v>
      </c>
      <c r="F77" s="17" t="s">
        <v>1347</v>
      </c>
      <c r="G77" s="9" t="s">
        <v>1348</v>
      </c>
    </row>
    <row r="78">
      <c r="A78" s="9" t="s">
        <v>1349</v>
      </c>
      <c r="B78" s="9" t="s">
        <v>1104</v>
      </c>
      <c r="C78" s="6" t="s">
        <v>1104</v>
      </c>
      <c r="D78" s="9" t="s">
        <v>1350</v>
      </c>
      <c r="E78" s="9" t="s">
        <v>1104</v>
      </c>
      <c r="F78" s="9" t="s">
        <v>1104</v>
      </c>
      <c r="G78" s="9" t="s">
        <v>1104</v>
      </c>
    </row>
    <row r="79">
      <c r="A79" s="4" t="s">
        <v>1351</v>
      </c>
      <c r="B79" s="5">
        <v>0.010416666666666666</v>
      </c>
      <c r="C79" s="7" t="s">
        <v>1352</v>
      </c>
      <c r="D79" s="4" t="s">
        <v>1353</v>
      </c>
      <c r="E79" s="4" t="s">
        <v>1354</v>
      </c>
      <c r="F79" s="8" t="s">
        <v>1355</v>
      </c>
      <c r="G79" s="4" t="s">
        <v>1356</v>
      </c>
    </row>
    <row r="80">
      <c r="A80" s="4" t="s">
        <v>1357</v>
      </c>
      <c r="B80" s="5">
        <v>0.04583333333333333</v>
      </c>
      <c r="C80" s="7" t="s">
        <v>1358</v>
      </c>
      <c r="D80" s="4" t="s">
        <v>1359</v>
      </c>
      <c r="E80" s="4" t="s">
        <v>1021</v>
      </c>
      <c r="F80" s="4" t="s">
        <v>1022</v>
      </c>
      <c r="G80" s="4" t="s">
        <v>1022</v>
      </c>
    </row>
    <row r="81">
      <c r="A81" s="4" t="s">
        <v>1360</v>
      </c>
      <c r="B81" s="5">
        <v>0.07083333333333333</v>
      </c>
      <c r="C81" s="7" t="s">
        <v>1361</v>
      </c>
      <c r="D81" s="4" t="s">
        <v>1362</v>
      </c>
      <c r="E81" s="4" t="s">
        <v>1038</v>
      </c>
      <c r="F81" s="8" t="s">
        <v>1363</v>
      </c>
      <c r="G81" s="4" t="s">
        <v>1364</v>
      </c>
    </row>
    <row r="82">
      <c r="A82" s="9" t="s">
        <v>601</v>
      </c>
      <c r="B82" s="10">
        <v>0.002777777777777778</v>
      </c>
      <c r="C82" s="7" t="s">
        <v>602</v>
      </c>
      <c r="D82" s="9" t="s">
        <v>1365</v>
      </c>
      <c r="E82" s="9"/>
      <c r="F82" s="9" t="s">
        <v>1024</v>
      </c>
      <c r="G82" s="9" t="s">
        <v>1024</v>
      </c>
    </row>
    <row r="83">
      <c r="A83" s="4" t="s">
        <v>1366</v>
      </c>
      <c r="B83" s="5">
        <v>0.05694444444444444</v>
      </c>
      <c r="C83" s="7" t="s">
        <v>1367</v>
      </c>
      <c r="D83" s="4" t="s">
        <v>1368</v>
      </c>
      <c r="E83" s="4" t="s">
        <v>1369</v>
      </c>
      <c r="F83" s="8" t="s">
        <v>1370</v>
      </c>
      <c r="G83" s="4" t="s">
        <v>1371</v>
      </c>
    </row>
    <row r="84">
      <c r="A84" s="9" t="s">
        <v>1372</v>
      </c>
      <c r="B84" s="10">
        <v>0.04791666666666667</v>
      </c>
      <c r="C84" s="6" t="s">
        <v>1373</v>
      </c>
      <c r="D84" s="9" t="s">
        <v>1374</v>
      </c>
      <c r="E84" s="9" t="s">
        <v>1375</v>
      </c>
      <c r="F84" s="17" t="s">
        <v>1376</v>
      </c>
      <c r="G84" s="9" t="s">
        <v>1377</v>
      </c>
    </row>
    <row r="85">
      <c r="A85" s="4" t="s">
        <v>1378</v>
      </c>
      <c r="B85" s="5">
        <v>0.043055555555555555</v>
      </c>
      <c r="C85" s="7" t="s">
        <v>1379</v>
      </c>
      <c r="D85" s="4" t="s">
        <v>1380</v>
      </c>
      <c r="E85" s="4" t="s">
        <v>1197</v>
      </c>
      <c r="F85" s="8" t="s">
        <v>1381</v>
      </c>
      <c r="G85" s="4" t="s">
        <v>1382</v>
      </c>
    </row>
    <row r="86">
      <c r="A86" s="9" t="s">
        <v>1383</v>
      </c>
      <c r="B86" s="10">
        <v>0.05416666666666667</v>
      </c>
      <c r="C86" s="6" t="s">
        <v>1384</v>
      </c>
      <c r="D86" s="9" t="s">
        <v>1385</v>
      </c>
      <c r="E86" s="9" t="s">
        <v>1386</v>
      </c>
      <c r="F86" s="17" t="s">
        <v>1387</v>
      </c>
      <c r="G86" s="9" t="s">
        <v>1388</v>
      </c>
    </row>
    <row r="87">
      <c r="A87" s="9" t="s">
        <v>1389</v>
      </c>
      <c r="B87" s="10">
        <v>0.050694444444444445</v>
      </c>
      <c r="C87" s="6" t="s">
        <v>1390</v>
      </c>
      <c r="D87" s="9" t="s">
        <v>1391</v>
      </c>
      <c r="E87" s="9" t="s">
        <v>1392</v>
      </c>
      <c r="F87" s="17" t="s">
        <v>1393</v>
      </c>
      <c r="G87" s="9" t="s">
        <v>1394</v>
      </c>
    </row>
    <row r="88">
      <c r="A88" s="4" t="s">
        <v>472</v>
      </c>
      <c r="B88" s="5">
        <v>0.021527777777777778</v>
      </c>
      <c r="C88" s="7" t="s">
        <v>473</v>
      </c>
      <c r="D88" s="4" t="s">
        <v>1395</v>
      </c>
      <c r="E88" s="4"/>
      <c r="F88" s="4" t="s">
        <v>1024</v>
      </c>
      <c r="G88" s="4" t="s">
        <v>1024</v>
      </c>
    </row>
    <row r="89">
      <c r="A89" s="9" t="s">
        <v>948</v>
      </c>
      <c r="B89" s="10">
        <v>0.010416666666666666</v>
      </c>
      <c r="C89" s="6" t="s">
        <v>949</v>
      </c>
      <c r="D89" s="9" t="s">
        <v>1396</v>
      </c>
      <c r="E89" s="14"/>
      <c r="F89" s="9" t="s">
        <v>1024</v>
      </c>
      <c r="G89" s="9" t="s">
        <v>1024</v>
      </c>
    </row>
    <row r="90">
      <c r="A90" s="9" t="s">
        <v>1397</v>
      </c>
      <c r="B90" s="5">
        <v>0.16111111111111112</v>
      </c>
      <c r="C90" s="7" t="s">
        <v>1313</v>
      </c>
      <c r="D90" s="9" t="s">
        <v>1398</v>
      </c>
      <c r="E90" s="14"/>
      <c r="F90" s="17" t="s">
        <v>1316</v>
      </c>
      <c r="G90" s="9" t="s">
        <v>1317</v>
      </c>
    </row>
    <row r="91">
      <c r="A91" s="4" t="s">
        <v>1399</v>
      </c>
      <c r="B91" s="5">
        <v>0.17916666666666667</v>
      </c>
      <c r="C91" s="7" t="s">
        <v>1400</v>
      </c>
      <c r="D91" s="4" t="s">
        <v>1401</v>
      </c>
      <c r="E91" s="4" t="s">
        <v>1315</v>
      </c>
      <c r="F91" s="8" t="s">
        <v>1402</v>
      </c>
      <c r="G91" s="9" t="s">
        <v>1403</v>
      </c>
    </row>
    <row r="92">
      <c r="A92" s="4" t="s">
        <v>1404</v>
      </c>
      <c r="B92" s="5">
        <v>0.1673611111111111</v>
      </c>
      <c r="C92" s="7" t="s">
        <v>1405</v>
      </c>
      <c r="D92" s="4" t="s">
        <v>1406</v>
      </c>
      <c r="E92" s="4" t="s">
        <v>1315</v>
      </c>
      <c r="F92" s="8" t="s">
        <v>1407</v>
      </c>
      <c r="G92" s="4" t="s">
        <v>1408</v>
      </c>
    </row>
    <row r="93">
      <c r="A93" s="9" t="s">
        <v>1409</v>
      </c>
      <c r="B93" s="9" t="s">
        <v>1104</v>
      </c>
      <c r="C93" s="6" t="s">
        <v>1104</v>
      </c>
      <c r="D93" s="9" t="s">
        <v>1410</v>
      </c>
      <c r="E93" s="14"/>
      <c r="F93" s="9" t="s">
        <v>1104</v>
      </c>
      <c r="G93" s="9" t="s">
        <v>1104</v>
      </c>
    </row>
    <row r="94">
      <c r="A94" s="4" t="s">
        <v>1411</v>
      </c>
      <c r="B94" s="5">
        <v>0.09375</v>
      </c>
      <c r="C94" s="7" t="s">
        <v>1412</v>
      </c>
      <c r="D94" s="4" t="s">
        <v>1413</v>
      </c>
      <c r="E94" s="4" t="s">
        <v>1315</v>
      </c>
      <c r="F94" s="8" t="s">
        <v>1414</v>
      </c>
      <c r="G94" s="4" t="s">
        <v>1415</v>
      </c>
    </row>
    <row r="95">
      <c r="A95" s="9" t="s">
        <v>980</v>
      </c>
      <c r="B95" s="10">
        <v>0.015277777777777777</v>
      </c>
      <c r="C95" s="6" t="s">
        <v>981</v>
      </c>
      <c r="D95" s="9" t="s">
        <v>982</v>
      </c>
      <c r="E95" s="14"/>
      <c r="F95" s="9" t="s">
        <v>1024</v>
      </c>
      <c r="G95" s="9" t="s">
        <v>1024</v>
      </c>
    </row>
    <row r="96">
      <c r="A96" s="9" t="s">
        <v>976</v>
      </c>
      <c r="B96" s="10">
        <v>0.008333333333333333</v>
      </c>
      <c r="C96" s="6" t="s">
        <v>977</v>
      </c>
      <c r="D96" s="9" t="s">
        <v>978</v>
      </c>
      <c r="E96" s="14"/>
      <c r="F96" s="9" t="s">
        <v>1024</v>
      </c>
      <c r="G96" s="9" t="s">
        <v>1024</v>
      </c>
    </row>
    <row r="97">
      <c r="A97" s="4" t="s">
        <v>960</v>
      </c>
      <c r="B97" s="10">
        <v>0.004861111111111111</v>
      </c>
      <c r="C97" s="6" t="s">
        <v>961</v>
      </c>
      <c r="D97" s="9" t="s">
        <v>962</v>
      </c>
      <c r="E97" s="9" t="s">
        <v>963</v>
      </c>
      <c r="F97" s="9" t="s">
        <v>1024</v>
      </c>
      <c r="G97" s="9" t="s">
        <v>1024</v>
      </c>
    </row>
    <row r="98">
      <c r="A98" s="4" t="s">
        <v>1416</v>
      </c>
      <c r="B98" s="5">
        <v>0.04097222222222222</v>
      </c>
      <c r="C98" s="7" t="s">
        <v>1417</v>
      </c>
      <c r="D98" s="4" t="s">
        <v>1418</v>
      </c>
      <c r="E98" s="4" t="s">
        <v>1021</v>
      </c>
      <c r="F98" s="4" t="s">
        <v>1022</v>
      </c>
      <c r="G98" s="4" t="s">
        <v>1022</v>
      </c>
    </row>
    <row r="99">
      <c r="A99" s="9" t="s">
        <v>1419</v>
      </c>
      <c r="B99" s="10">
        <v>0.03888888888888889</v>
      </c>
      <c r="C99" s="6" t="s">
        <v>1420</v>
      </c>
      <c r="D99" s="9" t="s">
        <v>1421</v>
      </c>
      <c r="E99" s="14"/>
      <c r="F99" s="17" t="s">
        <v>1422</v>
      </c>
      <c r="G99" s="9" t="s">
        <v>1423</v>
      </c>
    </row>
    <row r="100">
      <c r="A100" s="9" t="s">
        <v>928</v>
      </c>
      <c r="B100" s="10">
        <v>0.03333333333333333</v>
      </c>
      <c r="C100" s="6" t="s">
        <v>929</v>
      </c>
      <c r="D100" s="9" t="s">
        <v>1424</v>
      </c>
      <c r="E100" s="14"/>
      <c r="F100" s="9" t="s">
        <v>1024</v>
      </c>
      <c r="G100" s="9" t="s">
        <v>1024</v>
      </c>
    </row>
    <row r="101">
      <c r="A101" s="9" t="s">
        <v>1425</v>
      </c>
      <c r="B101" s="10">
        <v>0.1423611111111111</v>
      </c>
      <c r="C101" s="6" t="s">
        <v>1302</v>
      </c>
      <c r="D101" s="9" t="s">
        <v>1426</v>
      </c>
      <c r="E101" s="14"/>
      <c r="F101" s="17" t="s">
        <v>1305</v>
      </c>
      <c r="G101" s="9" t="s">
        <v>1306</v>
      </c>
    </row>
    <row r="102">
      <c r="A102" s="4" t="s">
        <v>1427</v>
      </c>
      <c r="B102" s="5">
        <v>0.1486111111111111</v>
      </c>
      <c r="C102" s="7" t="s">
        <v>1428</v>
      </c>
      <c r="D102" s="4" t="s">
        <v>1429</v>
      </c>
      <c r="E102" s="4" t="s">
        <v>1304</v>
      </c>
      <c r="F102" s="8" t="s">
        <v>1430</v>
      </c>
      <c r="G102" s="4" t="s">
        <v>1431</v>
      </c>
    </row>
    <row r="103">
      <c r="A103" s="9" t="s">
        <v>1432</v>
      </c>
      <c r="B103" s="10">
        <v>0.1375</v>
      </c>
      <c r="C103" s="6" t="s">
        <v>1433</v>
      </c>
      <c r="D103" s="9" t="s">
        <v>1434</v>
      </c>
      <c r="E103" s="14"/>
      <c r="F103" s="17" t="s">
        <v>1435</v>
      </c>
      <c r="G103" s="9" t="s">
        <v>1436</v>
      </c>
    </row>
    <row r="104">
      <c r="A104" s="9" t="s">
        <v>1437</v>
      </c>
      <c r="B104" s="10">
        <v>0.04375</v>
      </c>
      <c r="C104" s="6" t="s">
        <v>1438</v>
      </c>
      <c r="D104" s="9" t="s">
        <v>1439</v>
      </c>
      <c r="E104" s="9" t="s">
        <v>1440</v>
      </c>
      <c r="F104" s="17" t="s">
        <v>1441</v>
      </c>
      <c r="G104" s="9" t="s">
        <v>1442</v>
      </c>
    </row>
    <row r="105">
      <c r="A105" s="9" t="s">
        <v>1443</v>
      </c>
      <c r="B105" s="10">
        <v>0.035416666666666666</v>
      </c>
      <c r="C105" s="6" t="s">
        <v>1444</v>
      </c>
      <c r="D105" s="9" t="s">
        <v>1445</v>
      </c>
      <c r="E105" s="9" t="s">
        <v>1446</v>
      </c>
      <c r="F105" s="17" t="s">
        <v>1447</v>
      </c>
      <c r="G105" s="9" t="s">
        <v>1448</v>
      </c>
    </row>
    <row r="106">
      <c r="A106" s="9" t="s">
        <v>1449</v>
      </c>
      <c r="B106" s="10">
        <v>0.010416666666666666</v>
      </c>
      <c r="C106" s="6" t="s">
        <v>1450</v>
      </c>
      <c r="D106" s="9" t="s">
        <v>1451</v>
      </c>
      <c r="E106" s="9" t="s">
        <v>1452</v>
      </c>
      <c r="F106" s="17" t="s">
        <v>1453</v>
      </c>
      <c r="G106" s="9" t="s">
        <v>1454</v>
      </c>
    </row>
    <row r="107">
      <c r="A107" s="4" t="s">
        <v>1455</v>
      </c>
      <c r="B107" s="5">
        <v>0.034722222222222224</v>
      </c>
      <c r="C107" s="7" t="s">
        <v>1456</v>
      </c>
      <c r="D107" s="4" t="s">
        <v>1457</v>
      </c>
      <c r="E107" s="4" t="s">
        <v>1458</v>
      </c>
      <c r="F107" s="8" t="s">
        <v>1459</v>
      </c>
      <c r="G107" s="4" t="s">
        <v>1460</v>
      </c>
    </row>
    <row r="108">
      <c r="A108" s="4" t="s">
        <v>1461</v>
      </c>
      <c r="B108" s="5">
        <v>0.07083333333333333</v>
      </c>
      <c r="C108" s="7" t="s">
        <v>1462</v>
      </c>
      <c r="D108" s="4" t="s">
        <v>1463</v>
      </c>
      <c r="E108" s="4" t="s">
        <v>1038</v>
      </c>
      <c r="F108" s="8" t="s">
        <v>1464</v>
      </c>
      <c r="G108" s="4" t="s">
        <v>1465</v>
      </c>
    </row>
    <row r="109">
      <c r="A109" s="4" t="s">
        <v>1466</v>
      </c>
      <c r="B109" s="5">
        <v>0.1375</v>
      </c>
      <c r="C109" s="7" t="s">
        <v>1433</v>
      </c>
      <c r="D109" s="4" t="s">
        <v>1467</v>
      </c>
      <c r="E109" s="4" t="s">
        <v>1304</v>
      </c>
      <c r="F109" s="8" t="s">
        <v>1435</v>
      </c>
      <c r="G109" s="4" t="s">
        <v>1436</v>
      </c>
    </row>
    <row r="110">
      <c r="A110" s="9" t="s">
        <v>628</v>
      </c>
      <c r="B110" s="10">
        <v>0.003472222222222222</v>
      </c>
      <c r="C110" s="6" t="s">
        <v>629</v>
      </c>
      <c r="D110" s="9" t="s">
        <v>1468</v>
      </c>
      <c r="E110" s="14"/>
      <c r="F110" s="9" t="s">
        <v>1024</v>
      </c>
      <c r="G110" s="9" t="s">
        <v>1024</v>
      </c>
    </row>
    <row r="111">
      <c r="A111" s="4" t="s">
        <v>535</v>
      </c>
      <c r="B111" s="5">
        <v>0.022916666666666665</v>
      </c>
      <c r="C111" s="7" t="s">
        <v>536</v>
      </c>
      <c r="D111" s="4" t="s">
        <v>1469</v>
      </c>
      <c r="E111" s="4" t="s">
        <v>1038</v>
      </c>
      <c r="F111" s="4" t="s">
        <v>1024</v>
      </c>
      <c r="G111" s="4" t="s">
        <v>1024</v>
      </c>
    </row>
    <row r="112">
      <c r="A112" s="4" t="s">
        <v>1470</v>
      </c>
      <c r="B112" s="5">
        <v>0.0875</v>
      </c>
      <c r="C112" s="7" t="s">
        <v>1471</v>
      </c>
      <c r="D112" s="4" t="s">
        <v>1472</v>
      </c>
      <c r="E112" s="4" t="s">
        <v>1473</v>
      </c>
      <c r="F112" s="8" t="s">
        <v>1474</v>
      </c>
      <c r="G112" s="4" t="s">
        <v>1473</v>
      </c>
    </row>
    <row r="113">
      <c r="A113" s="4" t="s">
        <v>1475</v>
      </c>
      <c r="B113" s="5">
        <v>0.020833333333333332</v>
      </c>
      <c r="C113" s="7" t="s">
        <v>1476</v>
      </c>
      <c r="D113" s="4" t="s">
        <v>1477</v>
      </c>
      <c r="E113" s="4" t="s">
        <v>1478</v>
      </c>
      <c r="F113" s="8" t="s">
        <v>1479</v>
      </c>
      <c r="G113" s="4" t="s">
        <v>1480</v>
      </c>
    </row>
    <row r="114">
      <c r="A114" s="9" t="s">
        <v>972</v>
      </c>
      <c r="B114" s="10">
        <v>0.016666666666666666</v>
      </c>
      <c r="C114" s="6" t="s">
        <v>973</v>
      </c>
      <c r="D114" s="9" t="s">
        <v>974</v>
      </c>
      <c r="E114" s="14"/>
      <c r="F114" s="9" t="s">
        <v>1024</v>
      </c>
      <c r="G114" s="9" t="s">
        <v>1024</v>
      </c>
    </row>
    <row r="115">
      <c r="A115" s="9" t="s">
        <v>1481</v>
      </c>
      <c r="B115" s="10">
        <v>0.1361111111111111</v>
      </c>
      <c r="C115" s="6" t="s">
        <v>1284</v>
      </c>
      <c r="D115" s="9" t="s">
        <v>1482</v>
      </c>
      <c r="E115" s="14"/>
      <c r="F115" s="17" t="s">
        <v>1286</v>
      </c>
      <c r="G115" s="9" t="s">
        <v>1287</v>
      </c>
    </row>
    <row r="116">
      <c r="A116" s="9" t="s">
        <v>1483</v>
      </c>
      <c r="B116" s="10">
        <v>0.11666666666666667</v>
      </c>
      <c r="C116" s="6" t="s">
        <v>1087</v>
      </c>
      <c r="D116" s="9" t="s">
        <v>1484</v>
      </c>
      <c r="E116" s="14"/>
      <c r="F116" s="17" t="s">
        <v>1090</v>
      </c>
      <c r="G116" s="9" t="s">
        <v>1091</v>
      </c>
    </row>
    <row r="117">
      <c r="A117" s="4" t="s">
        <v>1485</v>
      </c>
      <c r="B117" s="5">
        <v>0.12569444444444444</v>
      </c>
      <c r="C117" s="7" t="s">
        <v>1486</v>
      </c>
      <c r="D117" s="4" t="s">
        <v>1487</v>
      </c>
      <c r="E117" s="4" t="s">
        <v>1089</v>
      </c>
      <c r="F117" s="8" t="s">
        <v>1488</v>
      </c>
      <c r="G117" s="4" t="s">
        <v>1489</v>
      </c>
    </row>
    <row r="118">
      <c r="A118" s="9" t="s">
        <v>1490</v>
      </c>
      <c r="B118" s="10">
        <v>0.034027777777777775</v>
      </c>
      <c r="C118" s="6" t="s">
        <v>1491</v>
      </c>
      <c r="D118" s="9" t="s">
        <v>1492</v>
      </c>
      <c r="E118" s="9" t="s">
        <v>1493</v>
      </c>
      <c r="F118" s="17" t="s">
        <v>1494</v>
      </c>
      <c r="G118" s="9" t="s">
        <v>1495</v>
      </c>
    </row>
    <row r="119">
      <c r="A119" s="9" t="s">
        <v>1496</v>
      </c>
      <c r="B119" s="10">
        <v>0.08263888888888889</v>
      </c>
      <c r="C119" s="6" t="s">
        <v>1497</v>
      </c>
      <c r="D119" s="9" t="s">
        <v>1498</v>
      </c>
      <c r="E119" s="9" t="s">
        <v>1499</v>
      </c>
      <c r="F119" s="17" t="s">
        <v>1500</v>
      </c>
      <c r="G119" s="9" t="s">
        <v>1501</v>
      </c>
    </row>
    <row r="120">
      <c r="A120" s="4" t="s">
        <v>1502</v>
      </c>
      <c r="B120" s="5">
        <v>0.07847222222222222</v>
      </c>
      <c r="C120" s="7" t="s">
        <v>1503</v>
      </c>
      <c r="D120" s="4" t="s">
        <v>1504</v>
      </c>
      <c r="E120" s="4" t="s">
        <v>1038</v>
      </c>
      <c r="F120" s="8" t="s">
        <v>1505</v>
      </c>
      <c r="G120" s="4" t="s">
        <v>1506</v>
      </c>
    </row>
    <row r="121">
      <c r="A121" s="18" t="s">
        <v>443</v>
      </c>
      <c r="B121" s="19"/>
      <c r="C121" s="20"/>
      <c r="D121" s="21"/>
      <c r="E121" s="22"/>
      <c r="F121" s="22"/>
      <c r="G121" s="22" t="s">
        <v>1507</v>
      </c>
    </row>
    <row r="122">
      <c r="A122" s="18" t="s">
        <v>761</v>
      </c>
      <c r="B122" s="23"/>
      <c r="C122" s="24"/>
      <c r="D122" s="18"/>
      <c r="E122" s="25"/>
      <c r="F122" s="25"/>
      <c r="G122" s="25" t="s">
        <v>1508</v>
      </c>
    </row>
    <row r="123">
      <c r="A123" s="18" t="s">
        <v>1509</v>
      </c>
      <c r="B123" s="23"/>
      <c r="C123" s="24"/>
      <c r="D123" s="18"/>
      <c r="E123" s="26" t="s">
        <v>1510</v>
      </c>
      <c r="F123" s="25"/>
      <c r="G123" s="4" t="s">
        <v>1244</v>
      </c>
    </row>
    <row r="124">
      <c r="A124" s="18" t="s">
        <v>1511</v>
      </c>
      <c r="B124" s="23"/>
      <c r="C124" s="24"/>
      <c r="D124" s="18"/>
      <c r="E124" s="25" t="s">
        <v>1512</v>
      </c>
      <c r="F124" s="25"/>
      <c r="G124" s="25" t="s">
        <v>1513</v>
      </c>
    </row>
    <row r="125">
      <c r="A125" s="18" t="s">
        <v>1514</v>
      </c>
      <c r="B125" s="23"/>
      <c r="C125" s="24"/>
      <c r="D125" s="18"/>
      <c r="E125" s="25" t="s">
        <v>1515</v>
      </c>
      <c r="F125" s="25"/>
      <c r="G125" s="25" t="s">
        <v>1516</v>
      </c>
    </row>
    <row r="126">
      <c r="A126" s="18" t="s">
        <v>1517</v>
      </c>
      <c r="B126" s="23"/>
      <c r="C126" s="24"/>
      <c r="D126" s="18"/>
      <c r="E126" s="25" t="s">
        <v>1518</v>
      </c>
      <c r="F126" s="25"/>
      <c r="G126" s="25" t="s">
        <v>1519</v>
      </c>
    </row>
    <row r="127">
      <c r="A127" s="18" t="s">
        <v>1520</v>
      </c>
      <c r="B127" s="23"/>
      <c r="C127" s="24"/>
      <c r="D127" s="18"/>
      <c r="E127" s="25" t="s">
        <v>1521</v>
      </c>
      <c r="F127" s="25"/>
      <c r="G127" s="25" t="s">
        <v>1522</v>
      </c>
    </row>
    <row r="128">
      <c r="A128" s="18" t="s">
        <v>1523</v>
      </c>
      <c r="B128" s="23"/>
      <c r="C128" s="24"/>
      <c r="D128" s="18"/>
      <c r="E128" s="25" t="s">
        <v>1521</v>
      </c>
      <c r="F128" s="25"/>
      <c r="G128" s="25" t="s">
        <v>1524</v>
      </c>
    </row>
    <row r="129">
      <c r="A129" s="18" t="s">
        <v>1525</v>
      </c>
      <c r="B129" s="23"/>
      <c r="C129" s="24"/>
      <c r="D129" s="18"/>
      <c r="E129" s="25" t="s">
        <v>1521</v>
      </c>
      <c r="F129" s="25"/>
      <c r="G129" s="25" t="s">
        <v>1526</v>
      </c>
    </row>
    <row r="130">
      <c r="A130" s="18" t="s">
        <v>1527</v>
      </c>
      <c r="B130" s="23"/>
      <c r="C130" s="24"/>
      <c r="D130" s="18"/>
      <c r="E130" s="25" t="s">
        <v>1521</v>
      </c>
      <c r="F130" s="25"/>
      <c r="G130" s="25" t="s">
        <v>1528</v>
      </c>
    </row>
    <row r="131">
      <c r="A131" s="18" t="s">
        <v>1529</v>
      </c>
      <c r="B131" s="23"/>
      <c r="C131" s="24"/>
      <c r="D131" s="18"/>
      <c r="E131" s="25" t="s">
        <v>1521</v>
      </c>
      <c r="F131" s="25"/>
      <c r="G131" s="25" t="s">
        <v>1530</v>
      </c>
    </row>
    <row r="132">
      <c r="A132" s="18" t="s">
        <v>1531</v>
      </c>
      <c r="B132" s="23"/>
      <c r="C132" s="24"/>
      <c r="D132" s="18"/>
      <c r="E132" s="25" t="s">
        <v>1532</v>
      </c>
      <c r="F132" s="25"/>
      <c r="G132" s="25" t="s">
        <v>1533</v>
      </c>
    </row>
    <row r="133">
      <c r="A133" s="18" t="s">
        <v>1534</v>
      </c>
      <c r="B133" s="23"/>
      <c r="C133" s="24"/>
      <c r="D133" s="18"/>
      <c r="E133" s="25" t="s">
        <v>1535</v>
      </c>
      <c r="F133" s="25"/>
      <c r="G133" s="25" t="s">
        <v>1536</v>
      </c>
    </row>
    <row r="134">
      <c r="A134" s="18" t="s">
        <v>1537</v>
      </c>
      <c r="B134" s="23"/>
      <c r="C134" s="24"/>
      <c r="D134" s="18"/>
      <c r="E134" s="25" t="s">
        <v>1538</v>
      </c>
      <c r="F134" s="25"/>
      <c r="G134" s="25" t="s">
        <v>1539</v>
      </c>
    </row>
    <row r="135">
      <c r="A135" s="18" t="s">
        <v>1540</v>
      </c>
      <c r="B135" s="23"/>
      <c r="C135" s="24"/>
      <c r="D135" s="18"/>
      <c r="E135" s="25" t="s">
        <v>1541</v>
      </c>
      <c r="F135" s="25"/>
      <c r="G135" s="25" t="s">
        <v>1542</v>
      </c>
    </row>
    <row r="136">
      <c r="A136" s="18" t="s">
        <v>1543</v>
      </c>
      <c r="B136" s="23"/>
      <c r="C136" s="24"/>
      <c r="D136" s="18"/>
      <c r="E136" s="25" t="s">
        <v>1544</v>
      </c>
      <c r="F136" s="25"/>
      <c r="G136" s="25" t="s">
        <v>1545</v>
      </c>
    </row>
    <row r="137">
      <c r="A137" s="18" t="s">
        <v>1546</v>
      </c>
      <c r="B137" s="23"/>
      <c r="C137" s="24"/>
      <c r="D137" s="18"/>
      <c r="E137" s="25" t="s">
        <v>1547</v>
      </c>
      <c r="F137" s="25"/>
      <c r="G137" s="25" t="s">
        <v>1548</v>
      </c>
    </row>
    <row r="138">
      <c r="A138" s="18" t="s">
        <v>1549</v>
      </c>
      <c r="B138" s="23"/>
      <c r="C138" s="24"/>
      <c r="D138" s="18"/>
      <c r="E138" s="25" t="s">
        <v>1550</v>
      </c>
      <c r="F138" s="25"/>
      <c r="G138" s="25" t="s">
        <v>1551</v>
      </c>
    </row>
    <row r="139">
      <c r="A139" s="18" t="s">
        <v>1552</v>
      </c>
      <c r="B139" s="23"/>
      <c r="C139" s="24"/>
      <c r="D139" s="18"/>
      <c r="E139" s="25" t="s">
        <v>1553</v>
      </c>
      <c r="F139" s="25"/>
      <c r="G139" s="25" t="s">
        <v>1554</v>
      </c>
    </row>
  </sheetData>
  <conditionalFormatting sqref="A2:G139">
    <cfRule type="expression" dxfId="1" priority="1">
      <formula>ISEVEN(ROW())</formula>
    </cfRule>
  </conditionalFormatting>
  <conditionalFormatting sqref="A2:G139">
    <cfRule type="expression" dxfId="0" priority="2">
      <formula>ISODD(ROW())</formula>
    </cfRule>
  </conditionalFormatting>
  <hyperlinks>
    <hyperlink r:id="rId2" ref="F2"/>
    <hyperlink r:id="rId3" ref="F3"/>
    <hyperlink r:id="rId4" ref="F4"/>
    <hyperlink r:id="rId5" ref="F5"/>
    <hyperlink r:id="rId6" ref="F9"/>
    <hyperlink r:id="rId7" ref="F10"/>
    <hyperlink r:id="rId8" ref="F11"/>
    <hyperlink r:id="rId9" ref="F12"/>
    <hyperlink r:id="rId10" ref="F13"/>
    <hyperlink r:id="rId11" ref="F16"/>
    <hyperlink r:id="rId12" ref="F17"/>
    <hyperlink r:id="rId13" ref="F18"/>
    <hyperlink r:id="rId14" ref="F19"/>
    <hyperlink r:id="rId15" ref="F21"/>
    <hyperlink r:id="rId16" ref="F22"/>
    <hyperlink r:id="rId17" ref="F23"/>
    <hyperlink r:id="rId18" ref="F24"/>
    <hyperlink r:id="rId19" ref="F26"/>
    <hyperlink r:id="rId20" ref="F27"/>
    <hyperlink r:id="rId21" ref="F28"/>
    <hyperlink r:id="rId22" ref="F29"/>
    <hyperlink r:id="rId23" ref="F30"/>
    <hyperlink r:id="rId24" ref="F31"/>
    <hyperlink r:id="rId25" ref="F32"/>
    <hyperlink r:id="rId26" ref="F34"/>
    <hyperlink r:id="rId27" ref="F35"/>
    <hyperlink r:id="rId28" ref="F36"/>
    <hyperlink r:id="rId29" ref="F37"/>
    <hyperlink r:id="rId30" ref="F38"/>
    <hyperlink r:id="rId31" ref="F41"/>
    <hyperlink r:id="rId32" ref="F42"/>
    <hyperlink r:id="rId33" ref="F43"/>
    <hyperlink r:id="rId34" ref="F44"/>
    <hyperlink r:id="rId35" ref="F45"/>
    <hyperlink r:id="rId36" ref="F46"/>
    <hyperlink r:id="rId37" ref="F47"/>
    <hyperlink r:id="rId38" ref="F49"/>
    <hyperlink r:id="rId39" ref="F50"/>
    <hyperlink r:id="rId40" ref="F53"/>
    <hyperlink r:id="rId41" ref="F54"/>
    <hyperlink r:id="rId42" ref="F55"/>
    <hyperlink r:id="rId43" ref="F56"/>
    <hyperlink r:id="rId44" ref="F57"/>
    <hyperlink r:id="rId45" ref="F58"/>
    <hyperlink r:id="rId46" ref="F60"/>
    <hyperlink r:id="rId47" ref="F61"/>
    <hyperlink r:id="rId48" ref="F62"/>
    <hyperlink r:id="rId49" ref="F63"/>
    <hyperlink r:id="rId50" ref="F64"/>
    <hyperlink r:id="rId51" ref="F67"/>
    <hyperlink r:id="rId52" ref="F68"/>
    <hyperlink r:id="rId53" ref="F69"/>
    <hyperlink r:id="rId54" ref="F70"/>
    <hyperlink r:id="rId55" ref="F71"/>
    <hyperlink r:id="rId56" ref="F72"/>
    <hyperlink r:id="rId57" ref="F73"/>
    <hyperlink r:id="rId58" ref="F74"/>
    <hyperlink r:id="rId59" ref="F76"/>
    <hyperlink r:id="rId60" ref="F77"/>
    <hyperlink r:id="rId61" ref="F79"/>
    <hyperlink r:id="rId62" ref="F81"/>
    <hyperlink r:id="rId63" ref="F83"/>
    <hyperlink r:id="rId64" ref="F84"/>
    <hyperlink r:id="rId65" ref="F85"/>
    <hyperlink r:id="rId66" ref="F86"/>
    <hyperlink r:id="rId67" ref="F87"/>
    <hyperlink r:id="rId68" ref="F90"/>
    <hyperlink r:id="rId69" ref="F91"/>
    <hyperlink r:id="rId70" ref="F92"/>
    <hyperlink r:id="rId71" ref="F94"/>
    <hyperlink r:id="rId72" ref="F99"/>
    <hyperlink r:id="rId73" ref="F101"/>
    <hyperlink r:id="rId74" ref="F102"/>
    <hyperlink r:id="rId75" ref="F103"/>
    <hyperlink r:id="rId76" ref="F104"/>
    <hyperlink r:id="rId77" ref="F105"/>
    <hyperlink r:id="rId78" ref="F106"/>
    <hyperlink r:id="rId79" ref="F107"/>
    <hyperlink r:id="rId80" ref="F108"/>
    <hyperlink r:id="rId81" ref="F109"/>
    <hyperlink r:id="rId82" ref="F112"/>
    <hyperlink r:id="rId83" ref="F113"/>
    <hyperlink r:id="rId84" ref="F115"/>
    <hyperlink r:id="rId85" ref="F116"/>
    <hyperlink r:id="rId86" ref="F117"/>
    <hyperlink r:id="rId87" ref="F118"/>
    <hyperlink r:id="rId88" ref="F119"/>
    <hyperlink r:id="rId89" ref="F120"/>
  </hyperlinks>
  <drawing r:id="rId90"/>
  <legacyDrawing r:id="rId9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21.25"/>
    <col customWidth="1" min="3" max="3" width="5.13"/>
    <col customWidth="1" min="4" max="4" width="7.25"/>
    <col customWidth="1" min="5" max="6" width="9.88"/>
    <col customWidth="1" min="7" max="7" width="21.13"/>
    <col customWidth="1" min="8" max="8" width="68.13"/>
    <col customWidth="1" min="9" max="9" width="8.0"/>
    <col customWidth="1" min="10" max="10" width="8.25"/>
    <col customWidth="1" min="11" max="11" width="7.88"/>
    <col customWidth="1" min="12" max="12" width="61.88"/>
    <col customWidth="1" min="13" max="26" width="67.0"/>
  </cols>
  <sheetData>
    <row r="1">
      <c r="A1" s="27" t="s">
        <v>1555</v>
      </c>
      <c r="B1" s="28" t="s">
        <v>1556</v>
      </c>
      <c r="C1" s="28" t="s">
        <v>1557</v>
      </c>
      <c r="D1" s="28" t="s">
        <v>1558</v>
      </c>
      <c r="E1" s="28" t="s">
        <v>1559</v>
      </c>
      <c r="F1" s="28" t="s">
        <v>1560</v>
      </c>
      <c r="G1" s="28" t="s">
        <v>1561</v>
      </c>
      <c r="H1" s="28" t="s">
        <v>1562</v>
      </c>
      <c r="I1" s="28" t="s">
        <v>1563</v>
      </c>
      <c r="J1" s="28" t="s">
        <v>1564</v>
      </c>
      <c r="K1" s="28" t="s">
        <v>1565</v>
      </c>
      <c r="L1" s="29" t="s">
        <v>1566</v>
      </c>
      <c r="M1" s="28"/>
      <c r="N1" s="28"/>
      <c r="O1" s="28"/>
      <c r="P1" s="28"/>
      <c r="Q1" s="28"/>
      <c r="R1" s="28"/>
      <c r="S1" s="28"/>
      <c r="T1" s="28"/>
      <c r="U1" s="28"/>
      <c r="V1" s="28"/>
      <c r="W1" s="28"/>
      <c r="X1" s="28"/>
      <c r="Y1" s="28"/>
      <c r="Z1" s="28"/>
    </row>
    <row r="2">
      <c r="A2" s="30">
        <v>0.0</v>
      </c>
      <c r="B2" s="31" t="s">
        <v>1567</v>
      </c>
      <c r="C2" s="32" t="s">
        <v>1568</v>
      </c>
      <c r="D2" s="32" t="s">
        <v>1569</v>
      </c>
      <c r="E2" s="31" t="s">
        <v>1570</v>
      </c>
      <c r="F2" s="33"/>
      <c r="G2" s="31" t="s">
        <v>1567</v>
      </c>
      <c r="H2" s="31" t="s">
        <v>1571</v>
      </c>
      <c r="L2" s="31" t="s">
        <v>1572</v>
      </c>
      <c r="M2" s="31"/>
      <c r="N2" s="31"/>
      <c r="O2" s="34"/>
      <c r="P2" s="34"/>
      <c r="Q2" s="34"/>
      <c r="R2" s="34"/>
      <c r="S2" s="34"/>
      <c r="T2" s="34"/>
      <c r="U2" s="34"/>
      <c r="V2" s="34"/>
      <c r="W2" s="34"/>
      <c r="X2" s="34"/>
      <c r="Y2" s="34"/>
      <c r="Z2" s="34"/>
    </row>
    <row r="3">
      <c r="A3" s="30">
        <v>2.0</v>
      </c>
      <c r="B3" s="31" t="s">
        <v>1573</v>
      </c>
      <c r="C3" s="32" t="s">
        <v>1568</v>
      </c>
      <c r="D3" s="32" t="s">
        <v>1574</v>
      </c>
      <c r="E3" s="31" t="s">
        <v>1570</v>
      </c>
      <c r="F3" s="33"/>
      <c r="G3" s="31" t="s">
        <v>1573</v>
      </c>
      <c r="H3" s="35" t="s">
        <v>1575</v>
      </c>
      <c r="L3" s="31" t="s">
        <v>1576</v>
      </c>
      <c r="M3" s="31"/>
      <c r="N3" s="31"/>
      <c r="O3" s="34"/>
      <c r="P3" s="34"/>
      <c r="Q3" s="34"/>
      <c r="R3" s="34"/>
      <c r="S3" s="34"/>
      <c r="T3" s="34"/>
      <c r="U3" s="34"/>
      <c r="V3" s="34"/>
      <c r="W3" s="34"/>
      <c r="X3" s="34"/>
      <c r="Y3" s="34"/>
      <c r="Z3" s="34"/>
    </row>
    <row r="4">
      <c r="A4" s="30">
        <v>4.0</v>
      </c>
      <c r="B4" s="31" t="s">
        <v>1573</v>
      </c>
      <c r="C4" s="32" t="s">
        <v>1568</v>
      </c>
      <c r="D4" s="32" t="s">
        <v>1574</v>
      </c>
      <c r="E4" s="31" t="s">
        <v>1570</v>
      </c>
      <c r="F4" s="33"/>
      <c r="G4" s="31" t="s">
        <v>1573</v>
      </c>
      <c r="H4" s="35" t="s">
        <v>1577</v>
      </c>
      <c r="L4" s="31" t="s">
        <v>1578</v>
      </c>
      <c r="M4" s="31"/>
      <c r="N4" s="31"/>
      <c r="O4" s="34"/>
      <c r="P4" s="34"/>
      <c r="Q4" s="34"/>
      <c r="R4" s="34"/>
      <c r="S4" s="34"/>
      <c r="T4" s="34"/>
      <c r="U4" s="34"/>
      <c r="V4" s="34"/>
      <c r="W4" s="34"/>
      <c r="X4" s="34"/>
      <c r="Y4" s="34"/>
      <c r="Z4" s="34"/>
    </row>
    <row r="5">
      <c r="A5" s="30">
        <v>16.0</v>
      </c>
      <c r="B5" s="31" t="s">
        <v>1579</v>
      </c>
      <c r="C5" s="32" t="s">
        <v>1580</v>
      </c>
      <c r="D5" s="32" t="s">
        <v>1581</v>
      </c>
      <c r="E5" s="31" t="s">
        <v>1570</v>
      </c>
      <c r="F5" s="32" t="s">
        <v>1582</v>
      </c>
      <c r="G5" s="31" t="s">
        <v>1579</v>
      </c>
      <c r="H5" s="31" t="s">
        <v>1583</v>
      </c>
      <c r="L5" s="31" t="s">
        <v>1584</v>
      </c>
      <c r="M5" s="31"/>
      <c r="N5" s="31"/>
      <c r="O5" s="34"/>
      <c r="P5" s="34"/>
      <c r="Q5" s="34"/>
      <c r="R5" s="34"/>
      <c r="S5" s="34"/>
      <c r="T5" s="34"/>
      <c r="U5" s="34"/>
      <c r="V5" s="34"/>
      <c r="W5" s="34"/>
      <c r="X5" s="34"/>
      <c r="Y5" s="34"/>
      <c r="Z5" s="34"/>
    </row>
    <row r="6">
      <c r="A6" s="30">
        <v>18.0</v>
      </c>
      <c r="B6" s="31" t="s">
        <v>1585</v>
      </c>
      <c r="C6" s="32" t="s">
        <v>1586</v>
      </c>
      <c r="D6" s="32" t="s">
        <v>1568</v>
      </c>
      <c r="E6" s="31" t="s">
        <v>1570</v>
      </c>
      <c r="F6" s="32" t="s">
        <v>1582</v>
      </c>
      <c r="G6" s="31" t="s">
        <v>1585</v>
      </c>
      <c r="H6" s="35" t="s">
        <v>1587</v>
      </c>
      <c r="L6" s="31" t="s">
        <v>1588</v>
      </c>
      <c r="M6" s="31"/>
      <c r="N6" s="31"/>
      <c r="O6" s="34"/>
      <c r="P6" s="34"/>
      <c r="Q6" s="34"/>
      <c r="R6" s="34"/>
      <c r="S6" s="34"/>
      <c r="T6" s="34"/>
      <c r="U6" s="34"/>
      <c r="V6" s="34"/>
      <c r="W6" s="34"/>
      <c r="X6" s="34"/>
      <c r="Y6" s="34"/>
      <c r="Z6" s="34"/>
    </row>
    <row r="7">
      <c r="A7" s="30">
        <v>20.0</v>
      </c>
      <c r="B7" s="31" t="s">
        <v>1589</v>
      </c>
      <c r="C7" s="32" t="s">
        <v>1590</v>
      </c>
      <c r="D7" s="32" t="s">
        <v>1591</v>
      </c>
      <c r="E7" s="31" t="s">
        <v>1570</v>
      </c>
      <c r="F7" s="32" t="s">
        <v>1582</v>
      </c>
      <c r="G7" s="31" t="s">
        <v>1589</v>
      </c>
      <c r="H7" s="31" t="s">
        <v>1592</v>
      </c>
      <c r="L7" s="31" t="s">
        <v>1593</v>
      </c>
      <c r="M7" s="31"/>
      <c r="N7" s="31"/>
      <c r="O7" s="34"/>
      <c r="P7" s="34"/>
      <c r="Q7" s="34"/>
      <c r="R7" s="34"/>
      <c r="S7" s="34"/>
      <c r="T7" s="34"/>
      <c r="U7" s="34"/>
      <c r="V7" s="34"/>
      <c r="W7" s="34"/>
      <c r="X7" s="34"/>
      <c r="Y7" s="34"/>
      <c r="Z7" s="34"/>
    </row>
    <row r="8">
      <c r="A8" s="30">
        <v>22.0</v>
      </c>
      <c r="B8" s="31" t="s">
        <v>1594</v>
      </c>
      <c r="C8" s="32" t="s">
        <v>1595</v>
      </c>
      <c r="D8" s="32" t="s">
        <v>1596</v>
      </c>
      <c r="E8" s="31" t="s">
        <v>1570</v>
      </c>
      <c r="F8" s="32" t="s">
        <v>1582</v>
      </c>
      <c r="G8" s="31" t="s">
        <v>1594</v>
      </c>
      <c r="H8" s="35" t="s">
        <v>1597</v>
      </c>
      <c r="L8" s="31" t="s">
        <v>1598</v>
      </c>
      <c r="M8" s="31"/>
      <c r="N8" s="31"/>
      <c r="O8" s="34"/>
      <c r="P8" s="34"/>
      <c r="Q8" s="34"/>
      <c r="R8" s="34"/>
      <c r="S8" s="34"/>
      <c r="T8" s="34"/>
      <c r="U8" s="34"/>
      <c r="V8" s="34"/>
      <c r="W8" s="34"/>
      <c r="X8" s="34"/>
      <c r="Y8" s="34"/>
      <c r="Z8" s="34"/>
    </row>
    <row r="9">
      <c r="A9" s="30">
        <v>24.0</v>
      </c>
      <c r="B9" s="31" t="s">
        <v>1599</v>
      </c>
      <c r="C9" s="32" t="s">
        <v>1600</v>
      </c>
      <c r="D9" s="32" t="s">
        <v>1596</v>
      </c>
      <c r="E9" s="31" t="s">
        <v>1570</v>
      </c>
      <c r="F9" s="32" t="s">
        <v>1601</v>
      </c>
      <c r="G9" s="31" t="s">
        <v>1599</v>
      </c>
      <c r="H9" s="35" t="s">
        <v>1602</v>
      </c>
      <c r="L9" s="31" t="s">
        <v>1603</v>
      </c>
      <c r="M9" s="31"/>
      <c r="N9" s="31"/>
      <c r="O9" s="34"/>
      <c r="P9" s="34"/>
      <c r="Q9" s="34"/>
      <c r="R9" s="34"/>
      <c r="S9" s="34"/>
      <c r="T9" s="34"/>
      <c r="U9" s="34"/>
      <c r="V9" s="34"/>
      <c r="W9" s="34"/>
      <c r="X9" s="34"/>
      <c r="Y9" s="34"/>
      <c r="Z9" s="34"/>
    </row>
    <row r="10">
      <c r="A10" s="30">
        <v>30.0</v>
      </c>
      <c r="B10" s="31" t="s">
        <v>1604</v>
      </c>
      <c r="C10" s="32" t="s">
        <v>1605</v>
      </c>
      <c r="D10" s="32" t="s">
        <v>1596</v>
      </c>
      <c r="E10" s="31" t="s">
        <v>1570</v>
      </c>
      <c r="F10" s="33"/>
      <c r="G10" s="31" t="s">
        <v>1604</v>
      </c>
      <c r="H10" s="35" t="s">
        <v>1606</v>
      </c>
      <c r="L10" s="31" t="s">
        <v>1607</v>
      </c>
      <c r="M10" s="31"/>
      <c r="N10" s="31"/>
      <c r="O10" s="34"/>
      <c r="P10" s="34"/>
      <c r="Q10" s="34"/>
      <c r="R10" s="34"/>
      <c r="S10" s="34"/>
      <c r="T10" s="34"/>
      <c r="U10" s="34"/>
      <c r="V10" s="34"/>
      <c r="W10" s="34"/>
      <c r="X10" s="34"/>
      <c r="Y10" s="34"/>
      <c r="Z10" s="34"/>
    </row>
    <row r="11">
      <c r="A11" s="30">
        <v>60.0</v>
      </c>
      <c r="B11" s="31" t="s">
        <v>1608</v>
      </c>
      <c r="C11" s="32" t="s">
        <v>1609</v>
      </c>
      <c r="D11" s="32" t="s">
        <v>1574</v>
      </c>
      <c r="E11" s="31" t="s">
        <v>1610</v>
      </c>
      <c r="F11" s="32" t="s">
        <v>1611</v>
      </c>
      <c r="G11" s="31" t="s">
        <v>1608</v>
      </c>
      <c r="H11" s="35" t="s">
        <v>1612</v>
      </c>
      <c r="L11" s="31" t="s">
        <v>1613</v>
      </c>
      <c r="M11" s="31"/>
      <c r="N11" s="31"/>
      <c r="O11" s="34"/>
      <c r="P11" s="34"/>
      <c r="Q11" s="34"/>
      <c r="R11" s="34"/>
      <c r="S11" s="34"/>
      <c r="T11" s="34"/>
      <c r="U11" s="34"/>
      <c r="V11" s="34"/>
      <c r="W11" s="34"/>
      <c r="X11" s="34"/>
      <c r="Y11" s="34"/>
      <c r="Z11" s="34"/>
    </row>
    <row r="12">
      <c r="A12" s="30">
        <v>62.0</v>
      </c>
      <c r="B12" s="31" t="s">
        <v>1614</v>
      </c>
      <c r="C12" s="32" t="s">
        <v>1615</v>
      </c>
      <c r="D12" s="32" t="s">
        <v>1574</v>
      </c>
      <c r="E12" s="31" t="s">
        <v>1610</v>
      </c>
      <c r="F12" s="32" t="s">
        <v>1611</v>
      </c>
      <c r="G12" s="31" t="s">
        <v>1614</v>
      </c>
      <c r="H12" s="31" t="s">
        <v>1616</v>
      </c>
      <c r="L12" s="31" t="s">
        <v>1617</v>
      </c>
      <c r="M12" s="31"/>
      <c r="N12" s="31"/>
      <c r="O12" s="34"/>
      <c r="P12" s="34"/>
      <c r="Q12" s="34"/>
      <c r="R12" s="34"/>
      <c r="S12" s="34"/>
      <c r="T12" s="34"/>
      <c r="U12" s="34"/>
      <c r="V12" s="34"/>
      <c r="W12" s="34"/>
      <c r="X12" s="34"/>
      <c r="Y12" s="34"/>
      <c r="Z12" s="34"/>
    </row>
    <row r="13">
      <c r="A13" s="30">
        <v>64.0</v>
      </c>
      <c r="B13" s="31" t="s">
        <v>1618</v>
      </c>
      <c r="C13" s="32" t="s">
        <v>1609</v>
      </c>
      <c r="D13" s="32" t="s">
        <v>1574</v>
      </c>
      <c r="E13" s="31" t="s">
        <v>1610</v>
      </c>
      <c r="F13" s="32" t="s">
        <v>1611</v>
      </c>
      <c r="G13" s="31" t="s">
        <v>1618</v>
      </c>
      <c r="H13" s="35" t="s">
        <v>1619</v>
      </c>
      <c r="L13" s="31" t="s">
        <v>1620</v>
      </c>
      <c r="M13" s="31"/>
      <c r="N13" s="31"/>
      <c r="O13" s="34"/>
      <c r="P13" s="34"/>
      <c r="Q13" s="34"/>
      <c r="R13" s="34"/>
      <c r="S13" s="34"/>
      <c r="T13" s="34"/>
      <c r="U13" s="34"/>
      <c r="V13" s="34"/>
      <c r="W13" s="34"/>
      <c r="X13" s="34"/>
      <c r="Y13" s="34"/>
      <c r="Z13" s="34"/>
    </row>
    <row r="14">
      <c r="A14" s="30">
        <v>66.0</v>
      </c>
      <c r="B14" s="31" t="s">
        <v>1621</v>
      </c>
      <c r="C14" s="32" t="s">
        <v>1622</v>
      </c>
      <c r="D14" s="32" t="s">
        <v>1574</v>
      </c>
      <c r="E14" s="31" t="s">
        <v>1610</v>
      </c>
      <c r="F14" s="32" t="s">
        <v>1611</v>
      </c>
      <c r="G14" s="31" t="s">
        <v>1621</v>
      </c>
      <c r="H14" s="35" t="s">
        <v>1623</v>
      </c>
      <c r="K14" s="33"/>
      <c r="L14" s="31" t="s">
        <v>1624</v>
      </c>
      <c r="M14" s="31"/>
      <c r="N14" s="31"/>
      <c r="O14" s="34"/>
      <c r="P14" s="34"/>
      <c r="Q14" s="34"/>
      <c r="R14" s="34"/>
      <c r="S14" s="34"/>
      <c r="T14" s="34"/>
      <c r="U14" s="34"/>
      <c r="V14" s="34"/>
      <c r="W14" s="34"/>
      <c r="X14" s="34"/>
      <c r="Y14" s="34"/>
      <c r="Z14" s="34"/>
    </row>
    <row r="15">
      <c r="A15" s="30">
        <v>68.0</v>
      </c>
      <c r="B15" s="31" t="s">
        <v>1625</v>
      </c>
      <c r="C15" s="32" t="s">
        <v>1626</v>
      </c>
      <c r="D15" s="32" t="s">
        <v>1574</v>
      </c>
      <c r="E15" s="31" t="s">
        <v>1610</v>
      </c>
      <c r="F15" s="32" t="s">
        <v>1611</v>
      </c>
      <c r="G15" s="31" t="s">
        <v>1625</v>
      </c>
      <c r="H15" s="35" t="s">
        <v>1627</v>
      </c>
      <c r="L15" s="31" t="s">
        <v>1628</v>
      </c>
      <c r="M15" s="31"/>
      <c r="N15" s="31"/>
      <c r="O15" s="34"/>
      <c r="P15" s="34"/>
      <c r="Q15" s="34"/>
      <c r="R15" s="34"/>
      <c r="S15" s="34"/>
      <c r="T15" s="34"/>
      <c r="U15" s="34"/>
      <c r="V15" s="34"/>
      <c r="W15" s="34"/>
      <c r="X15" s="34"/>
      <c r="Y15" s="34"/>
      <c r="Z15" s="34"/>
    </row>
    <row r="16">
      <c r="A16" s="30">
        <v>70.0</v>
      </c>
      <c r="B16" s="31" t="s">
        <v>1629</v>
      </c>
      <c r="C16" s="32" t="s">
        <v>1630</v>
      </c>
      <c r="D16" s="32" t="s">
        <v>1574</v>
      </c>
      <c r="E16" s="31" t="s">
        <v>1610</v>
      </c>
      <c r="F16" s="32" t="s">
        <v>1611</v>
      </c>
      <c r="G16" s="31" t="s">
        <v>1629</v>
      </c>
      <c r="H16" s="31" t="s">
        <v>1631</v>
      </c>
      <c r="L16" s="31" t="s">
        <v>1632</v>
      </c>
      <c r="M16" s="31"/>
      <c r="N16" s="31"/>
      <c r="O16" s="34"/>
      <c r="P16" s="34"/>
      <c r="Q16" s="34"/>
      <c r="R16" s="34"/>
      <c r="S16" s="34"/>
      <c r="T16" s="34"/>
      <c r="U16" s="34"/>
      <c r="V16" s="34"/>
      <c r="W16" s="34"/>
      <c r="X16" s="34"/>
      <c r="Y16" s="34"/>
      <c r="Z16" s="34"/>
    </row>
    <row r="17">
      <c r="A17" s="30">
        <v>71.0</v>
      </c>
      <c r="B17" s="31" t="s">
        <v>1633</v>
      </c>
      <c r="C17" s="32" t="s">
        <v>1568</v>
      </c>
      <c r="D17" s="32" t="s">
        <v>1574</v>
      </c>
      <c r="E17" s="31" t="s">
        <v>1634</v>
      </c>
      <c r="F17" s="33"/>
      <c r="G17" s="31" t="s">
        <v>1633</v>
      </c>
      <c r="H17" s="35" t="s">
        <v>1635</v>
      </c>
      <c r="L17" s="31" t="s">
        <v>1636</v>
      </c>
      <c r="M17" s="31"/>
      <c r="N17" s="31"/>
      <c r="O17" s="34"/>
      <c r="P17" s="34"/>
      <c r="Q17" s="34"/>
      <c r="R17" s="34"/>
      <c r="S17" s="34"/>
      <c r="T17" s="34"/>
      <c r="U17" s="34"/>
      <c r="V17" s="34"/>
      <c r="W17" s="34"/>
      <c r="X17" s="34"/>
      <c r="Y17" s="34"/>
      <c r="Z17" s="34"/>
    </row>
    <row r="18">
      <c r="A18" s="30">
        <v>72.0</v>
      </c>
      <c r="B18" s="31" t="s">
        <v>1637</v>
      </c>
      <c r="C18" s="32" t="s">
        <v>1638</v>
      </c>
      <c r="D18" s="32" t="s">
        <v>1574</v>
      </c>
      <c r="E18" s="31" t="s">
        <v>1610</v>
      </c>
      <c r="F18" s="32" t="s">
        <v>1611</v>
      </c>
      <c r="G18" s="31" t="s">
        <v>1637</v>
      </c>
      <c r="H18" s="35" t="s">
        <v>1639</v>
      </c>
      <c r="K18" s="33"/>
      <c r="L18" s="31" t="s">
        <v>1640</v>
      </c>
      <c r="M18" s="31"/>
      <c r="N18" s="31"/>
      <c r="O18" s="34"/>
      <c r="P18" s="34"/>
      <c r="Q18" s="34"/>
      <c r="R18" s="34"/>
      <c r="S18" s="34"/>
      <c r="T18" s="34"/>
      <c r="U18" s="34"/>
      <c r="V18" s="34"/>
      <c r="W18" s="34"/>
      <c r="X18" s="34"/>
      <c r="Y18" s="34"/>
      <c r="Z18" s="34"/>
    </row>
    <row r="19">
      <c r="A19" s="30">
        <v>74.0</v>
      </c>
      <c r="B19" s="31" t="s">
        <v>1641</v>
      </c>
      <c r="C19" s="32" t="s">
        <v>1642</v>
      </c>
      <c r="D19" s="32" t="s">
        <v>1574</v>
      </c>
      <c r="E19" s="31" t="s">
        <v>1610</v>
      </c>
      <c r="F19" s="32" t="s">
        <v>1611</v>
      </c>
      <c r="G19" s="31" t="s">
        <v>1641</v>
      </c>
      <c r="H19" s="35" t="s">
        <v>1643</v>
      </c>
      <c r="L19" s="31" t="s">
        <v>1644</v>
      </c>
      <c r="M19" s="31"/>
      <c r="N19" s="31"/>
      <c r="O19" s="34"/>
      <c r="P19" s="34"/>
      <c r="Q19" s="34"/>
      <c r="R19" s="34"/>
      <c r="S19" s="34"/>
      <c r="T19" s="34"/>
      <c r="U19" s="34"/>
      <c r="V19" s="34"/>
      <c r="W19" s="34"/>
      <c r="X19" s="34"/>
      <c r="Y19" s="34"/>
      <c r="Z19" s="34"/>
    </row>
    <row r="20">
      <c r="A20" s="30">
        <v>75.0</v>
      </c>
      <c r="B20" s="31" t="s">
        <v>1573</v>
      </c>
      <c r="C20" s="32" t="s">
        <v>1580</v>
      </c>
      <c r="D20" s="32" t="s">
        <v>1574</v>
      </c>
      <c r="E20" s="31" t="s">
        <v>1570</v>
      </c>
      <c r="F20" s="33"/>
      <c r="G20" s="31" t="s">
        <v>1573</v>
      </c>
      <c r="H20" s="31" t="s">
        <v>1645</v>
      </c>
      <c r="I20" s="33"/>
      <c r="J20" s="33"/>
      <c r="K20" s="33"/>
      <c r="L20" s="31" t="s">
        <v>1646</v>
      </c>
      <c r="M20" s="31"/>
      <c r="N20" s="31"/>
      <c r="O20" s="34"/>
      <c r="P20" s="34"/>
      <c r="Q20" s="34"/>
      <c r="R20" s="34"/>
      <c r="S20" s="34"/>
      <c r="T20" s="34"/>
      <c r="U20" s="34"/>
      <c r="V20" s="34"/>
      <c r="W20" s="34"/>
      <c r="X20" s="34"/>
      <c r="Y20" s="34"/>
      <c r="Z20" s="34"/>
    </row>
    <row r="21">
      <c r="A21" s="30">
        <v>76.0</v>
      </c>
      <c r="B21" s="31" t="s">
        <v>1573</v>
      </c>
      <c r="C21" s="32" t="s">
        <v>1580</v>
      </c>
      <c r="D21" s="32" t="s">
        <v>1574</v>
      </c>
      <c r="E21" s="31" t="s">
        <v>1570</v>
      </c>
      <c r="F21" s="33"/>
      <c r="G21" s="31" t="s">
        <v>1573</v>
      </c>
      <c r="H21" s="31" t="s">
        <v>1645</v>
      </c>
      <c r="I21" s="33"/>
      <c r="J21" s="33"/>
      <c r="K21" s="33"/>
      <c r="L21" s="31" t="s">
        <v>1646</v>
      </c>
      <c r="M21" s="31"/>
      <c r="N21" s="31"/>
      <c r="O21" s="34"/>
      <c r="P21" s="34"/>
      <c r="Q21" s="34"/>
      <c r="R21" s="34"/>
      <c r="S21" s="34"/>
      <c r="T21" s="34"/>
      <c r="U21" s="34"/>
      <c r="V21" s="34"/>
      <c r="W21" s="34"/>
      <c r="X21" s="34"/>
      <c r="Y21" s="34"/>
      <c r="Z21" s="34"/>
    </row>
    <row r="22">
      <c r="A22" s="30">
        <v>77.0</v>
      </c>
      <c r="B22" s="31" t="s">
        <v>1573</v>
      </c>
      <c r="C22" s="32" t="s">
        <v>1580</v>
      </c>
      <c r="D22" s="32" t="s">
        <v>1574</v>
      </c>
      <c r="E22" s="31" t="s">
        <v>1570</v>
      </c>
      <c r="F22" s="33"/>
      <c r="G22" s="31" t="s">
        <v>1573</v>
      </c>
      <c r="H22" s="31" t="s">
        <v>1645</v>
      </c>
      <c r="I22" s="33"/>
      <c r="J22" s="33"/>
      <c r="K22" s="33"/>
      <c r="L22" s="31" t="s">
        <v>1646</v>
      </c>
      <c r="M22" s="31"/>
      <c r="N22" s="31"/>
      <c r="O22" s="34"/>
      <c r="P22" s="34"/>
      <c r="Q22" s="34"/>
      <c r="R22" s="34"/>
      <c r="S22" s="34"/>
      <c r="T22" s="34"/>
      <c r="U22" s="34"/>
      <c r="V22" s="34"/>
      <c r="W22" s="34"/>
      <c r="X22" s="34"/>
      <c r="Y22" s="34"/>
      <c r="Z22" s="34"/>
    </row>
    <row r="23">
      <c r="A23" s="30">
        <v>78.0</v>
      </c>
      <c r="B23" s="31" t="s">
        <v>1647</v>
      </c>
      <c r="C23" s="32" t="s">
        <v>1648</v>
      </c>
      <c r="D23" s="32" t="s">
        <v>1649</v>
      </c>
      <c r="E23" s="31" t="s">
        <v>1570</v>
      </c>
      <c r="F23" s="32" t="s">
        <v>1582</v>
      </c>
      <c r="G23" s="31" t="s">
        <v>1647</v>
      </c>
      <c r="H23" s="35" t="s">
        <v>1650</v>
      </c>
      <c r="L23" s="31" t="s">
        <v>1651</v>
      </c>
      <c r="M23" s="31"/>
      <c r="N23" s="31"/>
      <c r="O23" s="34"/>
      <c r="P23" s="34"/>
      <c r="Q23" s="34"/>
      <c r="R23" s="34"/>
      <c r="S23" s="34"/>
      <c r="T23" s="34"/>
      <c r="U23" s="34"/>
      <c r="V23" s="34"/>
      <c r="W23" s="34"/>
      <c r="X23" s="34"/>
      <c r="Y23" s="34"/>
      <c r="Z23" s="34"/>
    </row>
    <row r="24">
      <c r="A24" s="30">
        <v>79.0</v>
      </c>
      <c r="B24" s="31" t="s">
        <v>1652</v>
      </c>
      <c r="C24" s="32" t="s">
        <v>1653</v>
      </c>
      <c r="D24" s="32" t="s">
        <v>1574</v>
      </c>
      <c r="E24" s="31" t="s">
        <v>1654</v>
      </c>
      <c r="F24" s="33"/>
      <c r="G24" s="31" t="s">
        <v>1652</v>
      </c>
      <c r="H24" s="31" t="s">
        <v>1655</v>
      </c>
      <c r="I24" s="31" t="s">
        <v>1656</v>
      </c>
      <c r="J24" s="31" t="s">
        <v>1657</v>
      </c>
      <c r="L24" s="31" t="s">
        <v>1658</v>
      </c>
      <c r="M24" s="31"/>
      <c r="N24" s="31"/>
      <c r="O24" s="34"/>
      <c r="P24" s="34"/>
      <c r="Q24" s="34"/>
      <c r="R24" s="34"/>
      <c r="S24" s="34"/>
      <c r="T24" s="34"/>
      <c r="U24" s="34"/>
      <c r="V24" s="34"/>
      <c r="W24" s="34"/>
      <c r="X24" s="34"/>
      <c r="Y24" s="34"/>
      <c r="Z24" s="34"/>
    </row>
    <row r="25">
      <c r="A25" s="30">
        <v>80.0</v>
      </c>
      <c r="B25" s="31" t="s">
        <v>1659</v>
      </c>
      <c r="C25" s="32" t="s">
        <v>1648</v>
      </c>
      <c r="D25" s="32" t="s">
        <v>1574</v>
      </c>
      <c r="E25" s="31" t="s">
        <v>1610</v>
      </c>
      <c r="F25" s="32" t="s">
        <v>1611</v>
      </c>
      <c r="G25" s="31" t="s">
        <v>1659</v>
      </c>
      <c r="H25" s="35" t="s">
        <v>1660</v>
      </c>
      <c r="L25" s="31" t="s">
        <v>1661</v>
      </c>
      <c r="M25" s="31"/>
      <c r="N25" s="31"/>
      <c r="O25" s="34"/>
      <c r="P25" s="34"/>
      <c r="Q25" s="34"/>
      <c r="R25" s="34"/>
      <c r="S25" s="34"/>
      <c r="T25" s="34"/>
      <c r="U25" s="34"/>
      <c r="V25" s="34"/>
      <c r="W25" s="34"/>
      <c r="X25" s="34"/>
      <c r="Y25" s="34"/>
      <c r="Z25" s="34"/>
    </row>
    <row r="26">
      <c r="A26" s="30">
        <v>82.0</v>
      </c>
      <c r="B26" s="31" t="s">
        <v>1662</v>
      </c>
      <c r="C26" s="32" t="s">
        <v>1622</v>
      </c>
      <c r="D26" s="32" t="s">
        <v>1574</v>
      </c>
      <c r="E26" s="31" t="s">
        <v>1610</v>
      </c>
      <c r="F26" s="32" t="s">
        <v>1611</v>
      </c>
      <c r="G26" s="31" t="s">
        <v>1662</v>
      </c>
      <c r="H26" s="35" t="s">
        <v>1663</v>
      </c>
      <c r="L26" s="31" t="s">
        <v>1664</v>
      </c>
      <c r="M26" s="31"/>
      <c r="N26" s="31"/>
      <c r="O26" s="34"/>
      <c r="P26" s="34"/>
      <c r="Q26" s="34"/>
      <c r="R26" s="34"/>
      <c r="S26" s="34"/>
      <c r="T26" s="34"/>
      <c r="U26" s="34"/>
      <c r="V26" s="34"/>
      <c r="W26" s="34"/>
      <c r="X26" s="34"/>
      <c r="Y26" s="34"/>
      <c r="Z26" s="34"/>
    </row>
    <row r="27">
      <c r="A27" s="30">
        <v>84.0</v>
      </c>
      <c r="B27" s="31" t="s">
        <v>1665</v>
      </c>
      <c r="C27" s="32" t="s">
        <v>1666</v>
      </c>
      <c r="D27" s="32" t="s">
        <v>1574</v>
      </c>
      <c r="E27" s="31" t="s">
        <v>1610</v>
      </c>
      <c r="F27" s="32" t="s">
        <v>1611</v>
      </c>
      <c r="G27" s="31" t="s">
        <v>1665</v>
      </c>
      <c r="H27" s="35" t="s">
        <v>1667</v>
      </c>
      <c r="L27" s="31" t="s">
        <v>1668</v>
      </c>
      <c r="M27" s="31"/>
      <c r="N27" s="31"/>
      <c r="O27" s="34"/>
      <c r="P27" s="34"/>
      <c r="Q27" s="34"/>
      <c r="R27" s="34"/>
      <c r="S27" s="34"/>
      <c r="T27" s="34"/>
      <c r="U27" s="34"/>
      <c r="V27" s="34"/>
      <c r="W27" s="34"/>
      <c r="X27" s="34"/>
      <c r="Y27" s="34"/>
      <c r="Z27" s="34"/>
    </row>
    <row r="28">
      <c r="A28" s="30">
        <v>86.0</v>
      </c>
      <c r="B28" s="31" t="s">
        <v>1669</v>
      </c>
      <c r="C28" s="32" t="s">
        <v>1580</v>
      </c>
      <c r="D28" s="32" t="s">
        <v>1574</v>
      </c>
      <c r="E28" s="31" t="s">
        <v>1610</v>
      </c>
      <c r="F28" s="32" t="s">
        <v>1611</v>
      </c>
      <c r="G28" s="31" t="s">
        <v>1669</v>
      </c>
      <c r="H28" s="35" t="s">
        <v>1670</v>
      </c>
      <c r="L28" s="31" t="s">
        <v>1671</v>
      </c>
      <c r="M28" s="31"/>
      <c r="N28" s="31"/>
      <c r="O28" s="34"/>
      <c r="P28" s="34"/>
      <c r="Q28" s="34"/>
      <c r="R28" s="34"/>
      <c r="S28" s="34"/>
      <c r="T28" s="34"/>
      <c r="U28" s="34"/>
      <c r="V28" s="34"/>
      <c r="W28" s="34"/>
      <c r="X28" s="34"/>
      <c r="Y28" s="34"/>
      <c r="Z28" s="34"/>
    </row>
    <row r="29">
      <c r="A29" s="30">
        <v>88.0</v>
      </c>
      <c r="B29" s="31" t="s">
        <v>1672</v>
      </c>
      <c r="C29" s="32" t="s">
        <v>1622</v>
      </c>
      <c r="D29" s="32" t="s">
        <v>1574</v>
      </c>
      <c r="E29" s="31" t="s">
        <v>1570</v>
      </c>
      <c r="F29" s="32" t="s">
        <v>1673</v>
      </c>
      <c r="G29" s="31" t="s">
        <v>1672</v>
      </c>
      <c r="H29" s="35" t="s">
        <v>1674</v>
      </c>
      <c r="L29" s="31" t="s">
        <v>1675</v>
      </c>
      <c r="M29" s="31"/>
      <c r="N29" s="31"/>
      <c r="O29" s="34"/>
      <c r="P29" s="34"/>
      <c r="Q29" s="34"/>
      <c r="R29" s="34"/>
      <c r="S29" s="34"/>
      <c r="T29" s="34"/>
      <c r="U29" s="34"/>
      <c r="V29" s="34"/>
      <c r="W29" s="34"/>
      <c r="X29" s="34"/>
      <c r="Y29" s="34"/>
      <c r="Z29" s="34"/>
    </row>
    <row r="30">
      <c r="A30" s="30">
        <v>90.0</v>
      </c>
      <c r="B30" s="31" t="s">
        <v>1676</v>
      </c>
      <c r="C30" s="32" t="s">
        <v>1666</v>
      </c>
      <c r="D30" s="32" t="s">
        <v>1586</v>
      </c>
      <c r="E30" s="31" t="s">
        <v>1570</v>
      </c>
      <c r="F30" s="32" t="s">
        <v>1673</v>
      </c>
      <c r="G30" s="31" t="s">
        <v>1676</v>
      </c>
      <c r="H30" s="35" t="s">
        <v>1677</v>
      </c>
      <c r="L30" s="31" t="s">
        <v>1678</v>
      </c>
      <c r="M30" s="31"/>
      <c r="N30" s="31"/>
      <c r="O30" s="34"/>
      <c r="P30" s="34"/>
      <c r="Q30" s="34"/>
      <c r="R30" s="34"/>
      <c r="S30" s="34"/>
      <c r="T30" s="34"/>
      <c r="U30" s="34"/>
      <c r="V30" s="34"/>
      <c r="W30" s="34"/>
      <c r="X30" s="34"/>
      <c r="Y30" s="34"/>
      <c r="Z30" s="34"/>
    </row>
    <row r="31">
      <c r="A31" s="30">
        <v>92.0</v>
      </c>
      <c r="B31" s="31" t="s">
        <v>1679</v>
      </c>
      <c r="C31" s="32" t="s">
        <v>1605</v>
      </c>
      <c r="D31" s="32" t="s">
        <v>1569</v>
      </c>
      <c r="E31" s="31" t="s">
        <v>1570</v>
      </c>
      <c r="F31" s="32" t="s">
        <v>1582</v>
      </c>
      <c r="G31" s="31" t="s">
        <v>1679</v>
      </c>
      <c r="H31" s="31" t="s">
        <v>1680</v>
      </c>
      <c r="L31" s="31" t="s">
        <v>1681</v>
      </c>
      <c r="M31" s="31"/>
      <c r="N31" s="31"/>
      <c r="O31" s="34"/>
      <c r="P31" s="34"/>
      <c r="Q31" s="34"/>
      <c r="R31" s="34"/>
      <c r="S31" s="34"/>
      <c r="T31" s="34"/>
      <c r="U31" s="34"/>
      <c r="V31" s="34"/>
      <c r="W31" s="34"/>
      <c r="X31" s="34"/>
      <c r="Y31" s="34"/>
      <c r="Z31" s="34"/>
    </row>
    <row r="32">
      <c r="A32" s="30">
        <v>93.0</v>
      </c>
      <c r="B32" s="31" t="s">
        <v>1682</v>
      </c>
      <c r="C32" s="32" t="s">
        <v>1581</v>
      </c>
      <c r="D32" s="32" t="s">
        <v>1574</v>
      </c>
      <c r="E32" s="31" t="s">
        <v>1683</v>
      </c>
      <c r="F32" s="33"/>
      <c r="G32" s="31" t="s">
        <v>1682</v>
      </c>
      <c r="H32" s="35" t="s">
        <v>1684</v>
      </c>
      <c r="L32" s="31" t="s">
        <v>1685</v>
      </c>
      <c r="M32" s="31"/>
      <c r="N32" s="31"/>
      <c r="O32" s="34"/>
      <c r="P32" s="34"/>
      <c r="Q32" s="34"/>
      <c r="R32" s="34"/>
      <c r="S32" s="34"/>
      <c r="T32" s="34"/>
      <c r="U32" s="34"/>
      <c r="V32" s="34"/>
      <c r="W32" s="34"/>
      <c r="X32" s="34"/>
      <c r="Y32" s="34"/>
      <c r="Z32" s="34"/>
    </row>
    <row r="33">
      <c r="A33" s="30">
        <v>94.0</v>
      </c>
      <c r="B33" s="31" t="s">
        <v>1686</v>
      </c>
      <c r="C33" s="32" t="s">
        <v>1581</v>
      </c>
      <c r="D33" s="32" t="s">
        <v>1574</v>
      </c>
      <c r="E33" s="31" t="s">
        <v>1683</v>
      </c>
      <c r="F33" s="33"/>
      <c r="G33" s="31" t="s">
        <v>1686</v>
      </c>
      <c r="H33" s="35" t="s">
        <v>1687</v>
      </c>
      <c r="L33" s="31" t="s">
        <v>1688</v>
      </c>
      <c r="M33" s="31"/>
      <c r="N33" s="31"/>
      <c r="O33" s="34"/>
      <c r="P33" s="34"/>
      <c r="Q33" s="34"/>
      <c r="R33" s="34"/>
      <c r="S33" s="34"/>
      <c r="T33" s="34"/>
      <c r="U33" s="34"/>
      <c r="V33" s="34"/>
      <c r="W33" s="34"/>
      <c r="X33" s="34"/>
      <c r="Y33" s="34"/>
      <c r="Z33" s="34"/>
    </row>
    <row r="34">
      <c r="A34" s="30">
        <v>96.0</v>
      </c>
      <c r="B34" s="31" t="s">
        <v>1689</v>
      </c>
      <c r="C34" s="32" t="s">
        <v>1653</v>
      </c>
      <c r="D34" s="32" t="s">
        <v>1574</v>
      </c>
      <c r="E34" s="31" t="s">
        <v>1690</v>
      </c>
      <c r="F34" s="33"/>
      <c r="G34" s="31" t="s">
        <v>1689</v>
      </c>
      <c r="H34" s="35" t="s">
        <v>1691</v>
      </c>
      <c r="J34" s="35" t="s">
        <v>1692</v>
      </c>
      <c r="L34" s="31" t="s">
        <v>1693</v>
      </c>
      <c r="M34" s="31"/>
      <c r="N34" s="31"/>
      <c r="O34" s="34"/>
      <c r="P34" s="34"/>
      <c r="Q34" s="34"/>
      <c r="R34" s="34"/>
      <c r="S34" s="34"/>
      <c r="T34" s="34"/>
      <c r="U34" s="34"/>
      <c r="V34" s="34"/>
      <c r="W34" s="34"/>
      <c r="X34" s="34"/>
      <c r="Y34" s="34"/>
      <c r="Z34" s="34"/>
    </row>
    <row r="35">
      <c r="A35" s="30">
        <v>97.0</v>
      </c>
      <c r="B35" s="31" t="s">
        <v>1694</v>
      </c>
      <c r="C35" s="32" t="s">
        <v>1653</v>
      </c>
      <c r="D35" s="32" t="s">
        <v>1574</v>
      </c>
      <c r="E35" s="31" t="s">
        <v>1690</v>
      </c>
      <c r="F35" s="33"/>
      <c r="G35" s="31" t="s">
        <v>1694</v>
      </c>
      <c r="H35" s="35" t="s">
        <v>1695</v>
      </c>
      <c r="J35" s="35" t="s">
        <v>1692</v>
      </c>
      <c r="L35" s="31" t="s">
        <v>1696</v>
      </c>
      <c r="M35" s="31"/>
      <c r="N35" s="31"/>
      <c r="O35" s="34"/>
      <c r="P35" s="34"/>
      <c r="Q35" s="34"/>
      <c r="R35" s="34"/>
      <c r="S35" s="34"/>
      <c r="T35" s="34"/>
      <c r="U35" s="34"/>
      <c r="V35" s="34"/>
      <c r="W35" s="34"/>
      <c r="X35" s="34"/>
      <c r="Y35" s="34"/>
      <c r="Z35" s="34"/>
    </row>
    <row r="36">
      <c r="A36" s="30">
        <v>98.0</v>
      </c>
      <c r="B36" s="31" t="s">
        <v>1697</v>
      </c>
      <c r="C36" s="32" t="s">
        <v>1653</v>
      </c>
      <c r="D36" s="32" t="s">
        <v>1574</v>
      </c>
      <c r="E36" s="31" t="s">
        <v>1690</v>
      </c>
      <c r="F36" s="33"/>
      <c r="G36" s="31" t="s">
        <v>1697</v>
      </c>
      <c r="H36" s="35" t="s">
        <v>1698</v>
      </c>
      <c r="J36" s="35" t="s">
        <v>1692</v>
      </c>
      <c r="L36" s="31" t="s">
        <v>1699</v>
      </c>
      <c r="M36" s="31"/>
      <c r="N36" s="31"/>
      <c r="O36" s="34"/>
      <c r="P36" s="34"/>
      <c r="Q36" s="34"/>
      <c r="R36" s="34"/>
      <c r="S36" s="34"/>
      <c r="T36" s="34"/>
      <c r="U36" s="34"/>
      <c r="V36" s="34"/>
      <c r="W36" s="34"/>
      <c r="X36" s="34"/>
      <c r="Y36" s="34"/>
      <c r="Z36" s="34"/>
    </row>
    <row r="37">
      <c r="A37" s="30">
        <v>99.0</v>
      </c>
      <c r="B37" s="31" t="s">
        <v>1700</v>
      </c>
      <c r="C37" s="32" t="s">
        <v>1653</v>
      </c>
      <c r="D37" s="32" t="s">
        <v>1574</v>
      </c>
      <c r="E37" s="31" t="s">
        <v>1690</v>
      </c>
      <c r="F37" s="33"/>
      <c r="G37" s="31" t="s">
        <v>1700</v>
      </c>
      <c r="H37" s="35" t="s">
        <v>1701</v>
      </c>
      <c r="J37" s="35" t="s">
        <v>1692</v>
      </c>
      <c r="L37" s="31" t="s">
        <v>1702</v>
      </c>
      <c r="M37" s="31"/>
      <c r="N37" s="31"/>
      <c r="O37" s="34"/>
      <c r="P37" s="34"/>
      <c r="Q37" s="34"/>
      <c r="R37" s="34"/>
      <c r="S37" s="34"/>
      <c r="T37" s="34"/>
      <c r="U37" s="34"/>
      <c r="V37" s="34"/>
      <c r="W37" s="34"/>
      <c r="X37" s="34"/>
      <c r="Y37" s="34"/>
      <c r="Z37" s="34"/>
    </row>
    <row r="38">
      <c r="A38" s="30">
        <v>100.0</v>
      </c>
      <c r="B38" s="31" t="s">
        <v>1703</v>
      </c>
      <c r="C38" s="32" t="s">
        <v>1595</v>
      </c>
      <c r="D38" s="32" t="s">
        <v>1574</v>
      </c>
      <c r="E38" s="31" t="s">
        <v>1690</v>
      </c>
      <c r="F38" s="33"/>
      <c r="G38" s="31" t="s">
        <v>1703</v>
      </c>
      <c r="H38" s="31" t="s">
        <v>1704</v>
      </c>
      <c r="I38" s="31" t="s">
        <v>1705</v>
      </c>
      <c r="J38" s="35" t="s">
        <v>1706</v>
      </c>
      <c r="L38" s="31" t="s">
        <v>1707</v>
      </c>
      <c r="M38" s="31"/>
      <c r="N38" s="31"/>
      <c r="O38" s="34"/>
      <c r="P38" s="34"/>
      <c r="Q38" s="34"/>
      <c r="R38" s="34"/>
      <c r="S38" s="34"/>
      <c r="T38" s="34"/>
      <c r="U38" s="34"/>
      <c r="V38" s="34"/>
      <c r="W38" s="34"/>
      <c r="X38" s="34"/>
      <c r="Y38" s="34"/>
      <c r="Z38" s="34"/>
    </row>
    <row r="39">
      <c r="A39" s="30">
        <v>101.0</v>
      </c>
      <c r="B39" s="31" t="s">
        <v>1708</v>
      </c>
      <c r="C39" s="32" t="s">
        <v>1595</v>
      </c>
      <c r="D39" s="32" t="s">
        <v>1574</v>
      </c>
      <c r="E39" s="31" t="s">
        <v>1690</v>
      </c>
      <c r="F39" s="33"/>
      <c r="G39" s="31" t="s">
        <v>1708</v>
      </c>
      <c r="H39" s="31" t="s">
        <v>1709</v>
      </c>
      <c r="I39" s="31" t="s">
        <v>1710</v>
      </c>
      <c r="J39" s="35" t="s">
        <v>1711</v>
      </c>
      <c r="L39" s="31" t="s">
        <v>1712</v>
      </c>
      <c r="M39" s="31"/>
      <c r="N39" s="31"/>
      <c r="O39" s="34"/>
      <c r="P39" s="34"/>
      <c r="Q39" s="34"/>
      <c r="R39" s="34"/>
      <c r="S39" s="34"/>
      <c r="T39" s="34"/>
      <c r="U39" s="34"/>
      <c r="V39" s="34"/>
      <c r="W39" s="34"/>
      <c r="X39" s="34"/>
      <c r="Y39" s="34"/>
      <c r="Z39" s="34"/>
    </row>
    <row r="40">
      <c r="A40" s="30">
        <v>102.0</v>
      </c>
      <c r="B40" s="31" t="s">
        <v>1713</v>
      </c>
      <c r="C40" s="32" t="s">
        <v>1580</v>
      </c>
      <c r="D40" s="32" t="s">
        <v>1574</v>
      </c>
      <c r="E40" s="31" t="s">
        <v>1654</v>
      </c>
      <c r="F40" s="33"/>
      <c r="G40" s="31" t="s">
        <v>1713</v>
      </c>
      <c r="H40" s="31" t="s">
        <v>1714</v>
      </c>
      <c r="I40" s="31" t="s">
        <v>1715</v>
      </c>
      <c r="J40" s="31" t="s">
        <v>1657</v>
      </c>
      <c r="L40" s="31" t="s">
        <v>1716</v>
      </c>
      <c r="M40" s="31"/>
      <c r="N40" s="31"/>
      <c r="O40" s="34"/>
      <c r="P40" s="34"/>
      <c r="Q40" s="34"/>
      <c r="R40" s="34"/>
      <c r="S40" s="34"/>
      <c r="T40" s="34"/>
      <c r="U40" s="34"/>
      <c r="V40" s="34"/>
      <c r="W40" s="34"/>
      <c r="X40" s="34"/>
      <c r="Y40" s="34"/>
      <c r="Z40" s="34"/>
    </row>
    <row r="41">
      <c r="A41" s="30">
        <v>103.0</v>
      </c>
      <c r="B41" s="31" t="s">
        <v>1717</v>
      </c>
      <c r="C41" s="32" t="s">
        <v>1590</v>
      </c>
      <c r="D41" s="32" t="s">
        <v>1574</v>
      </c>
      <c r="E41" s="31" t="s">
        <v>1690</v>
      </c>
      <c r="F41" s="33"/>
      <c r="G41" s="31" t="s">
        <v>1717</v>
      </c>
      <c r="H41" s="31" t="s">
        <v>1718</v>
      </c>
      <c r="I41" s="31" t="s">
        <v>1719</v>
      </c>
      <c r="J41" s="31" t="s">
        <v>1720</v>
      </c>
      <c r="L41" s="31" t="s">
        <v>1721</v>
      </c>
      <c r="M41" s="31"/>
      <c r="N41" s="31"/>
      <c r="O41" s="34"/>
      <c r="P41" s="34"/>
      <c r="Q41" s="34"/>
      <c r="R41" s="34"/>
      <c r="S41" s="34"/>
      <c r="T41" s="34"/>
      <c r="U41" s="34"/>
      <c r="V41" s="34"/>
      <c r="W41" s="34"/>
      <c r="X41" s="34"/>
      <c r="Y41" s="34"/>
      <c r="Z41" s="34"/>
    </row>
    <row r="42">
      <c r="A42" s="30">
        <v>104.0</v>
      </c>
      <c r="B42" s="31" t="s">
        <v>1722</v>
      </c>
      <c r="C42" s="32" t="s">
        <v>1630</v>
      </c>
      <c r="D42" s="32" t="s">
        <v>1574</v>
      </c>
      <c r="E42" s="31" t="s">
        <v>1690</v>
      </c>
      <c r="F42" s="33"/>
      <c r="G42" s="31" t="s">
        <v>1722</v>
      </c>
      <c r="H42" s="31" t="s">
        <v>1723</v>
      </c>
      <c r="I42" s="31" t="s">
        <v>1724</v>
      </c>
      <c r="J42" s="35" t="s">
        <v>1725</v>
      </c>
      <c r="L42" s="31" t="s">
        <v>1726</v>
      </c>
      <c r="M42" s="31"/>
      <c r="N42" s="31"/>
      <c r="O42" s="34"/>
      <c r="P42" s="34"/>
      <c r="Q42" s="34"/>
      <c r="R42" s="34"/>
      <c r="S42" s="34"/>
      <c r="T42" s="34"/>
      <c r="U42" s="34"/>
      <c r="V42" s="34"/>
      <c r="W42" s="34"/>
      <c r="X42" s="34"/>
      <c r="Y42" s="34"/>
      <c r="Z42" s="34"/>
    </row>
    <row r="43">
      <c r="A43" s="30">
        <v>105.0</v>
      </c>
      <c r="B43" s="31" t="s">
        <v>1727</v>
      </c>
      <c r="C43" s="32" t="s">
        <v>1580</v>
      </c>
      <c r="D43" s="32" t="s">
        <v>1574</v>
      </c>
      <c r="E43" s="31" t="s">
        <v>1690</v>
      </c>
      <c r="F43" s="33"/>
      <c r="G43" s="31" t="s">
        <v>1727</v>
      </c>
      <c r="H43" s="31" t="s">
        <v>1728</v>
      </c>
      <c r="I43" s="31" t="s">
        <v>1729</v>
      </c>
      <c r="J43" s="35" t="s">
        <v>1730</v>
      </c>
      <c r="L43" s="31" t="s">
        <v>1731</v>
      </c>
      <c r="M43" s="31"/>
      <c r="N43" s="31"/>
      <c r="O43" s="34"/>
      <c r="P43" s="34"/>
      <c r="Q43" s="34"/>
      <c r="R43" s="34"/>
      <c r="S43" s="34"/>
      <c r="T43" s="34"/>
      <c r="U43" s="34"/>
      <c r="V43" s="34"/>
      <c r="W43" s="34"/>
      <c r="X43" s="34"/>
      <c r="Y43" s="34"/>
      <c r="Z43" s="34"/>
    </row>
    <row r="44">
      <c r="A44" s="30">
        <v>106.0</v>
      </c>
      <c r="B44" s="31" t="s">
        <v>1732</v>
      </c>
      <c r="C44" s="32" t="s">
        <v>1733</v>
      </c>
      <c r="D44" s="32" t="s">
        <v>1574</v>
      </c>
      <c r="E44" s="31" t="s">
        <v>1690</v>
      </c>
      <c r="F44" s="33"/>
      <c r="G44" s="31" t="s">
        <v>1732</v>
      </c>
      <c r="H44" s="31" t="s">
        <v>1734</v>
      </c>
      <c r="I44" s="31" t="s">
        <v>1735</v>
      </c>
      <c r="J44" s="35" t="s">
        <v>1736</v>
      </c>
      <c r="L44" s="31" t="s">
        <v>1737</v>
      </c>
      <c r="M44" s="31"/>
      <c r="N44" s="31"/>
      <c r="O44" s="34"/>
      <c r="P44" s="34"/>
      <c r="Q44" s="34"/>
      <c r="R44" s="34"/>
      <c r="S44" s="34"/>
      <c r="T44" s="34"/>
      <c r="U44" s="34"/>
      <c r="V44" s="34"/>
      <c r="W44" s="34"/>
      <c r="X44" s="34"/>
      <c r="Y44" s="34"/>
      <c r="Z44" s="34"/>
    </row>
    <row r="45">
      <c r="A45" s="30">
        <v>107.0</v>
      </c>
      <c r="B45" s="31" t="s">
        <v>1738</v>
      </c>
      <c r="C45" s="32" t="s">
        <v>1739</v>
      </c>
      <c r="D45" s="32" t="s">
        <v>1574</v>
      </c>
      <c r="E45" s="31" t="s">
        <v>1690</v>
      </c>
      <c r="F45" s="33"/>
      <c r="G45" s="31" t="s">
        <v>1738</v>
      </c>
      <c r="H45" s="31" t="s">
        <v>1740</v>
      </c>
      <c r="I45" s="31" t="s">
        <v>1741</v>
      </c>
      <c r="J45" s="35" t="s">
        <v>1742</v>
      </c>
      <c r="L45" s="31" t="s">
        <v>1743</v>
      </c>
      <c r="M45" s="31"/>
      <c r="N45" s="31"/>
      <c r="O45" s="34"/>
      <c r="P45" s="34"/>
      <c r="Q45" s="34"/>
      <c r="R45" s="34"/>
      <c r="S45" s="34"/>
      <c r="T45" s="34"/>
      <c r="U45" s="34"/>
      <c r="V45" s="34"/>
      <c r="W45" s="34"/>
      <c r="X45" s="34"/>
      <c r="Y45" s="34"/>
      <c r="Z45" s="34"/>
    </row>
    <row r="46">
      <c r="A46" s="30">
        <v>108.0</v>
      </c>
      <c r="B46" s="31" t="s">
        <v>1744</v>
      </c>
      <c r="C46" s="32" t="s">
        <v>1733</v>
      </c>
      <c r="D46" s="32" t="s">
        <v>1574</v>
      </c>
      <c r="E46" s="31" t="s">
        <v>1690</v>
      </c>
      <c r="F46" s="33"/>
      <c r="G46" s="31" t="s">
        <v>1744</v>
      </c>
      <c r="H46" s="31" t="s">
        <v>1745</v>
      </c>
      <c r="I46" s="31" t="s">
        <v>1746</v>
      </c>
      <c r="J46" s="31" t="s">
        <v>1747</v>
      </c>
      <c r="L46" s="31" t="s">
        <v>1748</v>
      </c>
      <c r="M46" s="31"/>
      <c r="N46" s="31"/>
      <c r="O46" s="34"/>
      <c r="P46" s="34"/>
      <c r="Q46" s="34"/>
      <c r="R46" s="34"/>
      <c r="S46" s="34"/>
      <c r="T46" s="34"/>
      <c r="U46" s="34"/>
      <c r="V46" s="34"/>
      <c r="W46" s="34"/>
      <c r="X46" s="34"/>
      <c r="Y46" s="34"/>
      <c r="Z46" s="34"/>
    </row>
    <row r="47">
      <c r="A47" s="30">
        <v>109.0</v>
      </c>
      <c r="B47" s="31" t="s">
        <v>1749</v>
      </c>
      <c r="C47" s="32" t="s">
        <v>1622</v>
      </c>
      <c r="D47" s="32" t="s">
        <v>1574</v>
      </c>
      <c r="E47" s="31" t="s">
        <v>1690</v>
      </c>
      <c r="F47" s="33"/>
      <c r="G47" s="31" t="s">
        <v>1749</v>
      </c>
      <c r="H47" s="31" t="s">
        <v>1750</v>
      </c>
      <c r="I47" s="31" t="s">
        <v>1751</v>
      </c>
      <c r="J47" s="31" t="s">
        <v>1752</v>
      </c>
      <c r="L47" s="31" t="s">
        <v>1753</v>
      </c>
      <c r="M47" s="31"/>
      <c r="N47" s="31"/>
      <c r="O47" s="34"/>
      <c r="P47" s="34"/>
      <c r="Q47" s="34"/>
      <c r="R47" s="34"/>
      <c r="S47" s="34"/>
      <c r="T47" s="34"/>
      <c r="U47" s="34"/>
      <c r="V47" s="34"/>
      <c r="W47" s="34"/>
      <c r="X47" s="34"/>
      <c r="Y47" s="34"/>
      <c r="Z47" s="34"/>
    </row>
    <row r="48">
      <c r="A48" s="30">
        <v>110.0</v>
      </c>
      <c r="B48" s="31" t="s">
        <v>1754</v>
      </c>
      <c r="C48" s="32" t="s">
        <v>1648</v>
      </c>
      <c r="D48" s="32" t="s">
        <v>1574</v>
      </c>
      <c r="E48" s="31" t="s">
        <v>1690</v>
      </c>
      <c r="F48" s="33"/>
      <c r="G48" s="31" t="s">
        <v>1754</v>
      </c>
      <c r="H48" s="31" t="s">
        <v>1755</v>
      </c>
      <c r="I48" s="31" t="s">
        <v>1715</v>
      </c>
      <c r="J48" s="31" t="s">
        <v>1756</v>
      </c>
      <c r="L48" s="31" t="s">
        <v>1757</v>
      </c>
      <c r="M48" s="31"/>
      <c r="N48" s="31"/>
      <c r="O48" s="34"/>
      <c r="P48" s="34"/>
      <c r="Q48" s="34"/>
      <c r="R48" s="34"/>
      <c r="S48" s="34"/>
      <c r="T48" s="34"/>
      <c r="U48" s="34"/>
      <c r="V48" s="34"/>
      <c r="W48" s="34"/>
      <c r="X48" s="34"/>
      <c r="Y48" s="34"/>
      <c r="Z48" s="34"/>
    </row>
    <row r="49">
      <c r="A49" s="30">
        <v>111.0</v>
      </c>
      <c r="B49" s="31" t="s">
        <v>1758</v>
      </c>
      <c r="C49" s="32" t="s">
        <v>1648</v>
      </c>
      <c r="D49" s="32" t="s">
        <v>1574</v>
      </c>
      <c r="E49" s="31" t="s">
        <v>1690</v>
      </c>
      <c r="F49" s="33"/>
      <c r="G49" s="31" t="s">
        <v>1758</v>
      </c>
      <c r="H49" s="31" t="s">
        <v>1759</v>
      </c>
      <c r="I49" s="31" t="s">
        <v>1760</v>
      </c>
      <c r="J49" s="35" t="s">
        <v>1761</v>
      </c>
      <c r="L49" s="31" t="s">
        <v>1762</v>
      </c>
      <c r="M49" s="31"/>
      <c r="N49" s="31"/>
      <c r="O49" s="34"/>
      <c r="P49" s="34"/>
      <c r="Q49" s="34"/>
      <c r="R49" s="34"/>
      <c r="S49" s="34"/>
      <c r="T49" s="34"/>
      <c r="U49" s="34"/>
      <c r="V49" s="34"/>
      <c r="W49" s="34"/>
      <c r="X49" s="34"/>
      <c r="Y49" s="34"/>
      <c r="Z49" s="34"/>
    </row>
    <row r="50">
      <c r="A50" s="30">
        <v>112.0</v>
      </c>
      <c r="B50" s="31" t="s">
        <v>1763</v>
      </c>
      <c r="C50" s="32" t="s">
        <v>1648</v>
      </c>
      <c r="D50" s="32" t="s">
        <v>1574</v>
      </c>
      <c r="E50" s="31" t="s">
        <v>1690</v>
      </c>
      <c r="F50" s="33"/>
      <c r="G50" s="31" t="s">
        <v>1763</v>
      </c>
      <c r="H50" s="31" t="s">
        <v>1764</v>
      </c>
      <c r="I50" s="31" t="s">
        <v>1765</v>
      </c>
      <c r="J50" s="35" t="s">
        <v>1766</v>
      </c>
      <c r="L50" s="31" t="s">
        <v>1767</v>
      </c>
      <c r="M50" s="31"/>
      <c r="N50" s="31"/>
      <c r="O50" s="34"/>
      <c r="P50" s="34"/>
      <c r="Q50" s="34"/>
      <c r="R50" s="34"/>
      <c r="S50" s="34"/>
      <c r="T50" s="34"/>
      <c r="U50" s="34"/>
      <c r="V50" s="34"/>
      <c r="W50" s="34"/>
      <c r="X50" s="34"/>
      <c r="Y50" s="34"/>
      <c r="Z50" s="34"/>
    </row>
    <row r="51">
      <c r="A51" s="30">
        <v>113.0</v>
      </c>
      <c r="B51" s="31" t="s">
        <v>1768</v>
      </c>
      <c r="C51" s="32" t="s">
        <v>1580</v>
      </c>
      <c r="D51" s="32" t="s">
        <v>1574</v>
      </c>
      <c r="E51" s="31" t="s">
        <v>1690</v>
      </c>
      <c r="F51" s="33"/>
      <c r="G51" s="31" t="s">
        <v>1768</v>
      </c>
      <c r="H51" s="31" t="s">
        <v>1769</v>
      </c>
      <c r="I51" s="31" t="s">
        <v>1760</v>
      </c>
      <c r="J51" s="35" t="s">
        <v>1770</v>
      </c>
      <c r="L51" s="31" t="s">
        <v>1771</v>
      </c>
      <c r="M51" s="31"/>
      <c r="N51" s="31"/>
      <c r="O51" s="34"/>
      <c r="P51" s="34"/>
      <c r="Q51" s="34"/>
      <c r="R51" s="34"/>
      <c r="S51" s="34"/>
      <c r="T51" s="34"/>
      <c r="U51" s="34"/>
      <c r="V51" s="34"/>
      <c r="W51" s="34"/>
      <c r="X51" s="34"/>
      <c r="Y51" s="34"/>
      <c r="Z51" s="34"/>
    </row>
    <row r="52">
      <c r="A52" s="30">
        <v>114.0</v>
      </c>
      <c r="B52" s="31" t="s">
        <v>1772</v>
      </c>
      <c r="C52" s="32" t="s">
        <v>1581</v>
      </c>
      <c r="D52" s="32" t="s">
        <v>1574</v>
      </c>
      <c r="E52" s="31" t="s">
        <v>1690</v>
      </c>
      <c r="F52" s="33"/>
      <c r="G52" s="31" t="s">
        <v>1772</v>
      </c>
      <c r="H52" s="31" t="s">
        <v>1773</v>
      </c>
      <c r="I52" s="31" t="s">
        <v>1774</v>
      </c>
      <c r="J52" s="31" t="s">
        <v>1775</v>
      </c>
      <c r="L52" s="31" t="s">
        <v>1776</v>
      </c>
      <c r="M52" s="31"/>
      <c r="N52" s="31"/>
      <c r="O52" s="34"/>
      <c r="P52" s="34"/>
      <c r="Q52" s="34"/>
      <c r="R52" s="34"/>
      <c r="S52" s="34"/>
      <c r="T52" s="34"/>
      <c r="U52" s="34"/>
      <c r="V52" s="34"/>
      <c r="W52" s="34"/>
      <c r="X52" s="34"/>
      <c r="Y52" s="34"/>
      <c r="Z52" s="34"/>
    </row>
    <row r="53">
      <c r="A53" s="30">
        <v>115.0</v>
      </c>
      <c r="B53" s="31" t="s">
        <v>1777</v>
      </c>
      <c r="C53" s="32" t="s">
        <v>1580</v>
      </c>
      <c r="D53" s="32" t="s">
        <v>1574</v>
      </c>
      <c r="E53" s="31" t="s">
        <v>1690</v>
      </c>
      <c r="F53" s="33"/>
      <c r="G53" s="31" t="s">
        <v>1777</v>
      </c>
      <c r="H53" s="31" t="s">
        <v>1778</v>
      </c>
      <c r="I53" s="31" t="s">
        <v>1779</v>
      </c>
      <c r="J53" s="35" t="s">
        <v>1780</v>
      </c>
      <c r="L53" s="31" t="s">
        <v>1781</v>
      </c>
      <c r="M53" s="31"/>
      <c r="N53" s="31"/>
      <c r="O53" s="34"/>
      <c r="P53" s="34"/>
      <c r="Q53" s="34"/>
      <c r="R53" s="34"/>
      <c r="S53" s="34"/>
      <c r="T53" s="34"/>
      <c r="U53" s="34"/>
      <c r="V53" s="34"/>
      <c r="W53" s="34"/>
      <c r="X53" s="34"/>
      <c r="Y53" s="34"/>
      <c r="Z53" s="34"/>
    </row>
    <row r="54">
      <c r="A54" s="30">
        <v>116.0</v>
      </c>
      <c r="B54" s="31" t="s">
        <v>1782</v>
      </c>
      <c r="C54" s="32" t="s">
        <v>1595</v>
      </c>
      <c r="D54" s="32" t="s">
        <v>1574</v>
      </c>
      <c r="E54" s="31" t="s">
        <v>1690</v>
      </c>
      <c r="F54" s="33"/>
      <c r="G54" s="31" t="s">
        <v>1782</v>
      </c>
      <c r="H54" s="31" t="s">
        <v>1783</v>
      </c>
      <c r="I54" s="31" t="s">
        <v>1784</v>
      </c>
      <c r="J54" s="35" t="s">
        <v>1785</v>
      </c>
      <c r="L54" s="31" t="s">
        <v>1786</v>
      </c>
      <c r="M54" s="31"/>
      <c r="N54" s="31"/>
      <c r="O54" s="34"/>
      <c r="P54" s="34"/>
      <c r="Q54" s="34"/>
      <c r="R54" s="34"/>
      <c r="S54" s="34"/>
      <c r="T54" s="34"/>
      <c r="U54" s="34"/>
      <c r="V54" s="34"/>
      <c r="W54" s="34"/>
      <c r="X54" s="34"/>
      <c r="Y54" s="34"/>
      <c r="Z54" s="34"/>
    </row>
    <row r="55">
      <c r="A55" s="30">
        <v>117.0</v>
      </c>
      <c r="B55" s="31" t="s">
        <v>1787</v>
      </c>
      <c r="C55" s="32" t="s">
        <v>1622</v>
      </c>
      <c r="D55" s="32" t="s">
        <v>1574</v>
      </c>
      <c r="E55" s="31" t="s">
        <v>1690</v>
      </c>
      <c r="F55" s="33"/>
      <c r="G55" s="31" t="s">
        <v>1787</v>
      </c>
      <c r="H55" s="31" t="s">
        <v>1788</v>
      </c>
      <c r="I55" s="31" t="s">
        <v>1789</v>
      </c>
      <c r="J55" s="35" t="s">
        <v>1790</v>
      </c>
      <c r="L55" s="31" t="s">
        <v>1791</v>
      </c>
      <c r="M55" s="31"/>
      <c r="N55" s="31"/>
      <c r="O55" s="34"/>
      <c r="P55" s="34"/>
      <c r="Q55" s="34"/>
      <c r="R55" s="34"/>
      <c r="S55" s="34"/>
      <c r="T55" s="34"/>
      <c r="U55" s="34"/>
      <c r="V55" s="34"/>
      <c r="W55" s="34"/>
      <c r="X55" s="34"/>
      <c r="Y55" s="34"/>
      <c r="Z55" s="34"/>
    </row>
    <row r="56">
      <c r="A56" s="30">
        <v>118.0</v>
      </c>
      <c r="B56" s="31" t="s">
        <v>1792</v>
      </c>
      <c r="C56" s="32" t="s">
        <v>1793</v>
      </c>
      <c r="D56" s="32" t="s">
        <v>1574</v>
      </c>
      <c r="E56" s="31" t="s">
        <v>1690</v>
      </c>
      <c r="F56" s="33"/>
      <c r="G56" s="31" t="s">
        <v>1792</v>
      </c>
      <c r="H56" s="31" t="s">
        <v>1794</v>
      </c>
      <c r="I56" s="31" t="s">
        <v>1784</v>
      </c>
      <c r="J56" s="35" t="s">
        <v>1795</v>
      </c>
      <c r="L56" s="31" t="s">
        <v>1796</v>
      </c>
      <c r="M56" s="31"/>
      <c r="N56" s="31"/>
      <c r="O56" s="34"/>
      <c r="P56" s="34"/>
      <c r="Q56" s="34"/>
      <c r="R56" s="34"/>
      <c r="S56" s="34"/>
      <c r="T56" s="34"/>
      <c r="U56" s="34"/>
      <c r="V56" s="34"/>
      <c r="W56" s="34"/>
      <c r="X56" s="34"/>
      <c r="Y56" s="34"/>
      <c r="Z56" s="34"/>
    </row>
    <row r="57">
      <c r="A57" s="30">
        <v>119.0</v>
      </c>
      <c r="B57" s="31" t="s">
        <v>1797</v>
      </c>
      <c r="C57" s="32" t="s">
        <v>1622</v>
      </c>
      <c r="D57" s="32" t="s">
        <v>1574</v>
      </c>
      <c r="E57" s="31" t="s">
        <v>1690</v>
      </c>
      <c r="F57" s="33"/>
      <c r="G57" s="31" t="s">
        <v>1797</v>
      </c>
      <c r="H57" s="31" t="s">
        <v>1798</v>
      </c>
      <c r="I57" s="31" t="s">
        <v>1799</v>
      </c>
      <c r="J57" s="35" t="s">
        <v>1800</v>
      </c>
      <c r="L57" s="31" t="s">
        <v>1801</v>
      </c>
      <c r="M57" s="31"/>
      <c r="N57" s="31"/>
      <c r="O57" s="34"/>
      <c r="P57" s="34"/>
      <c r="Q57" s="34"/>
      <c r="R57" s="34"/>
      <c r="S57" s="34"/>
      <c r="T57" s="34"/>
      <c r="U57" s="34"/>
      <c r="V57" s="34"/>
      <c r="W57" s="34"/>
      <c r="X57" s="34"/>
      <c r="Y57" s="34"/>
      <c r="Z57" s="34"/>
    </row>
    <row r="58">
      <c r="A58" s="30">
        <v>120.0</v>
      </c>
      <c r="B58" s="31" t="s">
        <v>1802</v>
      </c>
      <c r="C58" s="32" t="s">
        <v>1580</v>
      </c>
      <c r="D58" s="32" t="s">
        <v>1574</v>
      </c>
      <c r="E58" s="31" t="s">
        <v>1690</v>
      </c>
      <c r="F58" s="33"/>
      <c r="G58" s="31" t="s">
        <v>1802</v>
      </c>
      <c r="H58" s="31" t="s">
        <v>1803</v>
      </c>
      <c r="I58" s="31" t="s">
        <v>1804</v>
      </c>
      <c r="J58" s="35" t="s">
        <v>1805</v>
      </c>
      <c r="L58" s="31" t="s">
        <v>1806</v>
      </c>
      <c r="M58" s="31"/>
      <c r="N58" s="31"/>
      <c r="O58" s="34"/>
      <c r="P58" s="34"/>
      <c r="Q58" s="34"/>
      <c r="R58" s="34"/>
      <c r="S58" s="34"/>
      <c r="T58" s="34"/>
      <c r="U58" s="34"/>
      <c r="V58" s="34"/>
      <c r="W58" s="34"/>
      <c r="X58" s="34"/>
      <c r="Y58" s="34"/>
      <c r="Z58" s="34"/>
    </row>
    <row r="59">
      <c r="A59" s="30">
        <v>121.0</v>
      </c>
      <c r="B59" s="31" t="s">
        <v>1807</v>
      </c>
      <c r="C59" s="32" t="s">
        <v>1622</v>
      </c>
      <c r="D59" s="32" t="s">
        <v>1574</v>
      </c>
      <c r="E59" s="31" t="s">
        <v>1690</v>
      </c>
      <c r="F59" s="33"/>
      <c r="G59" s="31" t="s">
        <v>1807</v>
      </c>
      <c r="H59" s="31" t="s">
        <v>1808</v>
      </c>
      <c r="I59" s="31" t="s">
        <v>1746</v>
      </c>
      <c r="J59" s="35" t="s">
        <v>1809</v>
      </c>
      <c r="L59" s="31" t="s">
        <v>1810</v>
      </c>
      <c r="M59" s="31"/>
      <c r="N59" s="31"/>
      <c r="O59" s="34"/>
      <c r="P59" s="34"/>
      <c r="Q59" s="34"/>
      <c r="R59" s="34"/>
      <c r="S59" s="34"/>
      <c r="T59" s="34"/>
      <c r="U59" s="34"/>
      <c r="V59" s="34"/>
      <c r="W59" s="34"/>
      <c r="X59" s="34"/>
      <c r="Y59" s="34"/>
      <c r="Z59" s="34"/>
    </row>
    <row r="60">
      <c r="A60" s="30">
        <v>122.0</v>
      </c>
      <c r="B60" s="31" t="s">
        <v>1811</v>
      </c>
      <c r="C60" s="32" t="s">
        <v>1630</v>
      </c>
      <c r="D60" s="32" t="s">
        <v>1574</v>
      </c>
      <c r="E60" s="31" t="s">
        <v>1690</v>
      </c>
      <c r="F60" s="33"/>
      <c r="G60" s="31" t="s">
        <v>1811</v>
      </c>
      <c r="H60" s="31" t="s">
        <v>1812</v>
      </c>
      <c r="I60" s="31" t="s">
        <v>1813</v>
      </c>
      <c r="J60" s="31" t="s">
        <v>1814</v>
      </c>
      <c r="L60" s="31" t="s">
        <v>1815</v>
      </c>
      <c r="M60" s="31"/>
      <c r="N60" s="31"/>
      <c r="O60" s="34"/>
      <c r="P60" s="34"/>
      <c r="Q60" s="34"/>
      <c r="R60" s="34"/>
      <c r="S60" s="34"/>
      <c r="T60" s="34"/>
      <c r="U60" s="34"/>
      <c r="V60" s="34"/>
      <c r="W60" s="34"/>
      <c r="X60" s="34"/>
      <c r="Y60" s="34"/>
      <c r="Z60" s="34"/>
    </row>
    <row r="61">
      <c r="A61" s="30">
        <v>123.0</v>
      </c>
      <c r="B61" s="31" t="s">
        <v>1816</v>
      </c>
      <c r="C61" s="32" t="s">
        <v>1622</v>
      </c>
      <c r="D61" s="32" t="s">
        <v>1574</v>
      </c>
      <c r="E61" s="31" t="s">
        <v>1690</v>
      </c>
      <c r="F61" s="33"/>
      <c r="G61" s="31" t="s">
        <v>1816</v>
      </c>
      <c r="H61" s="31" t="s">
        <v>1817</v>
      </c>
      <c r="I61" s="31" t="s">
        <v>1818</v>
      </c>
      <c r="J61" s="31" t="s">
        <v>1819</v>
      </c>
      <c r="L61" s="31" t="s">
        <v>1820</v>
      </c>
      <c r="M61" s="31"/>
      <c r="N61" s="31"/>
      <c r="O61" s="34"/>
      <c r="P61" s="34"/>
      <c r="Q61" s="34"/>
      <c r="R61" s="34"/>
      <c r="S61" s="34"/>
      <c r="T61" s="34"/>
      <c r="U61" s="34"/>
      <c r="V61" s="34"/>
      <c r="W61" s="34"/>
      <c r="X61" s="34"/>
      <c r="Y61" s="34"/>
      <c r="Z61" s="34"/>
    </row>
    <row r="62">
      <c r="A62" s="30">
        <v>124.0</v>
      </c>
      <c r="B62" s="31" t="s">
        <v>1821</v>
      </c>
      <c r="C62" s="32" t="s">
        <v>1822</v>
      </c>
      <c r="D62" s="32" t="s">
        <v>1574</v>
      </c>
      <c r="E62" s="31" t="s">
        <v>1690</v>
      </c>
      <c r="F62" s="33"/>
      <c r="G62" s="31" t="s">
        <v>1821</v>
      </c>
      <c r="H62" s="31" t="s">
        <v>1823</v>
      </c>
      <c r="I62" s="31" t="s">
        <v>1824</v>
      </c>
      <c r="J62" s="35" t="s">
        <v>1825</v>
      </c>
      <c r="L62" s="31" t="s">
        <v>1826</v>
      </c>
      <c r="M62" s="31"/>
      <c r="N62" s="31"/>
      <c r="O62" s="34"/>
      <c r="P62" s="34"/>
      <c r="Q62" s="34"/>
      <c r="R62" s="34"/>
      <c r="S62" s="34"/>
      <c r="T62" s="34"/>
      <c r="U62" s="34"/>
      <c r="V62" s="34"/>
      <c r="W62" s="34"/>
      <c r="X62" s="34"/>
      <c r="Y62" s="34"/>
      <c r="Z62" s="34"/>
    </row>
    <row r="63">
      <c r="A63" s="30">
        <v>125.0</v>
      </c>
      <c r="B63" s="31" t="s">
        <v>1827</v>
      </c>
      <c r="C63" s="32" t="s">
        <v>1609</v>
      </c>
      <c r="D63" s="32" t="s">
        <v>1574</v>
      </c>
      <c r="E63" s="31" t="s">
        <v>1690</v>
      </c>
      <c r="F63" s="33"/>
      <c r="G63" s="31" t="s">
        <v>1827</v>
      </c>
      <c r="H63" s="31" t="s">
        <v>1828</v>
      </c>
      <c r="I63" s="31" t="s">
        <v>1829</v>
      </c>
      <c r="J63" s="35" t="s">
        <v>1830</v>
      </c>
      <c r="L63" s="31" t="s">
        <v>1831</v>
      </c>
      <c r="M63" s="31"/>
      <c r="N63" s="31"/>
      <c r="O63" s="34"/>
      <c r="P63" s="34"/>
      <c r="Q63" s="34"/>
      <c r="R63" s="34"/>
      <c r="S63" s="34"/>
      <c r="T63" s="34"/>
      <c r="U63" s="34"/>
      <c r="V63" s="34"/>
      <c r="W63" s="34"/>
      <c r="X63" s="34"/>
      <c r="Y63" s="34"/>
      <c r="Z63" s="34"/>
    </row>
    <row r="64">
      <c r="A64" s="30">
        <v>126.0</v>
      </c>
      <c r="B64" s="31" t="s">
        <v>1832</v>
      </c>
      <c r="C64" s="32" t="s">
        <v>1833</v>
      </c>
      <c r="D64" s="32" t="s">
        <v>1574</v>
      </c>
      <c r="E64" s="31" t="s">
        <v>1690</v>
      </c>
      <c r="F64" s="33"/>
      <c r="G64" s="31" t="s">
        <v>1832</v>
      </c>
      <c r="H64" s="31" t="s">
        <v>1834</v>
      </c>
      <c r="I64" s="31" t="s">
        <v>1835</v>
      </c>
      <c r="J64" s="35" t="s">
        <v>1836</v>
      </c>
      <c r="L64" s="31" t="s">
        <v>1837</v>
      </c>
      <c r="M64" s="31"/>
      <c r="N64" s="31"/>
      <c r="O64" s="34"/>
      <c r="P64" s="34"/>
      <c r="Q64" s="34"/>
      <c r="R64" s="34"/>
      <c r="S64" s="34"/>
      <c r="T64" s="34"/>
      <c r="U64" s="34"/>
      <c r="V64" s="34"/>
      <c r="W64" s="34"/>
      <c r="X64" s="34"/>
      <c r="Y64" s="34"/>
      <c r="Z64" s="34"/>
    </row>
    <row r="65">
      <c r="A65" s="30">
        <v>127.0</v>
      </c>
      <c r="B65" s="31" t="s">
        <v>1832</v>
      </c>
      <c r="C65" s="32" t="s">
        <v>1833</v>
      </c>
      <c r="D65" s="32" t="s">
        <v>1574</v>
      </c>
      <c r="E65" s="31" t="s">
        <v>1690</v>
      </c>
      <c r="F65" s="33"/>
      <c r="G65" s="31" t="s">
        <v>1832</v>
      </c>
      <c r="H65" s="31" t="s">
        <v>1834</v>
      </c>
      <c r="I65" s="31" t="s">
        <v>1835</v>
      </c>
      <c r="J65" s="35" t="s">
        <v>1838</v>
      </c>
      <c r="L65" s="31" t="s">
        <v>1839</v>
      </c>
      <c r="M65" s="31"/>
      <c r="N65" s="31"/>
      <c r="O65" s="34"/>
      <c r="P65" s="34"/>
      <c r="Q65" s="34"/>
      <c r="R65" s="34"/>
      <c r="S65" s="34"/>
      <c r="T65" s="34"/>
      <c r="U65" s="34"/>
      <c r="V65" s="34"/>
      <c r="W65" s="34"/>
      <c r="X65" s="34"/>
      <c r="Y65" s="34"/>
      <c r="Z65" s="34"/>
    </row>
    <row r="66">
      <c r="A66" s="30">
        <v>128.0</v>
      </c>
      <c r="B66" s="31" t="s">
        <v>1840</v>
      </c>
      <c r="C66" s="32" t="s">
        <v>1630</v>
      </c>
      <c r="D66" s="32" t="s">
        <v>1841</v>
      </c>
      <c r="E66" s="31" t="s">
        <v>1842</v>
      </c>
      <c r="F66" s="32" t="s">
        <v>1843</v>
      </c>
      <c r="G66" s="31" t="s">
        <v>1840</v>
      </c>
      <c r="H66" s="31" t="s">
        <v>1844</v>
      </c>
      <c r="I66" s="35" t="s">
        <v>1845</v>
      </c>
      <c r="K66" s="33"/>
      <c r="L66" s="31" t="s">
        <v>1846</v>
      </c>
      <c r="M66" s="31"/>
      <c r="N66" s="31"/>
      <c r="O66" s="34"/>
      <c r="P66" s="34"/>
      <c r="Q66" s="34"/>
      <c r="R66" s="34"/>
      <c r="S66" s="34"/>
      <c r="T66" s="34"/>
      <c r="U66" s="34"/>
      <c r="V66" s="34"/>
      <c r="W66" s="34"/>
      <c r="X66" s="34"/>
      <c r="Y66" s="34"/>
      <c r="Z66" s="34"/>
    </row>
    <row r="67">
      <c r="A67" s="30">
        <v>129.0</v>
      </c>
      <c r="B67" s="31" t="s">
        <v>1847</v>
      </c>
      <c r="C67" s="32" t="s">
        <v>1586</v>
      </c>
      <c r="D67" s="32" t="s">
        <v>1581</v>
      </c>
      <c r="E67" s="31" t="s">
        <v>1842</v>
      </c>
      <c r="F67" s="32" t="s">
        <v>1843</v>
      </c>
      <c r="G67" s="31" t="s">
        <v>1847</v>
      </c>
      <c r="H67" s="31" t="s">
        <v>1848</v>
      </c>
      <c r="I67" s="35" t="s">
        <v>1849</v>
      </c>
      <c r="L67" s="31" t="s">
        <v>1850</v>
      </c>
      <c r="M67" s="31"/>
      <c r="N67" s="31"/>
      <c r="O67" s="34"/>
      <c r="P67" s="34"/>
      <c r="Q67" s="34"/>
      <c r="R67" s="34"/>
      <c r="S67" s="34"/>
      <c r="T67" s="34"/>
      <c r="U67" s="34"/>
      <c r="V67" s="34"/>
      <c r="W67" s="34"/>
      <c r="X67" s="34"/>
      <c r="Y67" s="34"/>
      <c r="Z67" s="34"/>
    </row>
    <row r="68">
      <c r="A68" s="30">
        <v>130.0</v>
      </c>
      <c r="B68" s="31" t="s">
        <v>1851</v>
      </c>
      <c r="C68" s="32" t="s">
        <v>1622</v>
      </c>
      <c r="D68" s="32" t="s">
        <v>1852</v>
      </c>
      <c r="E68" s="31" t="s">
        <v>1842</v>
      </c>
      <c r="F68" s="32" t="s">
        <v>1843</v>
      </c>
      <c r="G68" s="31" t="s">
        <v>1851</v>
      </c>
      <c r="H68" s="31" t="s">
        <v>1853</v>
      </c>
      <c r="I68" s="31" t="s">
        <v>1854</v>
      </c>
      <c r="L68" s="31" t="s">
        <v>1855</v>
      </c>
      <c r="M68" s="31"/>
      <c r="N68" s="31"/>
      <c r="O68" s="34"/>
      <c r="P68" s="34"/>
      <c r="Q68" s="34"/>
      <c r="R68" s="34"/>
      <c r="S68" s="34"/>
      <c r="T68" s="34"/>
      <c r="U68" s="34"/>
      <c r="V68" s="34"/>
      <c r="W68" s="34"/>
      <c r="X68" s="34"/>
      <c r="Y68" s="34"/>
      <c r="Z68" s="34"/>
    </row>
    <row r="69">
      <c r="A69" s="30">
        <v>131.0</v>
      </c>
      <c r="B69" s="31" t="s">
        <v>1856</v>
      </c>
      <c r="C69" s="32" t="s">
        <v>1595</v>
      </c>
      <c r="D69" s="32" t="s">
        <v>1581</v>
      </c>
      <c r="E69" s="31" t="s">
        <v>1842</v>
      </c>
      <c r="F69" s="32" t="s">
        <v>1843</v>
      </c>
      <c r="G69" s="31" t="s">
        <v>1856</v>
      </c>
      <c r="H69" s="31" t="s">
        <v>1857</v>
      </c>
      <c r="I69" s="35" t="s">
        <v>1858</v>
      </c>
      <c r="L69" s="31" t="s">
        <v>1859</v>
      </c>
      <c r="M69" s="31"/>
      <c r="N69" s="31"/>
      <c r="O69" s="34"/>
      <c r="P69" s="34"/>
      <c r="Q69" s="34"/>
      <c r="R69" s="34"/>
      <c r="S69" s="34"/>
      <c r="T69" s="34"/>
      <c r="U69" s="34"/>
      <c r="V69" s="34"/>
      <c r="W69" s="34"/>
      <c r="X69" s="34"/>
      <c r="Y69" s="34"/>
      <c r="Z69" s="34"/>
    </row>
    <row r="70">
      <c r="A70" s="30">
        <v>132.0</v>
      </c>
      <c r="B70" s="31" t="s">
        <v>1860</v>
      </c>
      <c r="C70" s="32" t="s">
        <v>1861</v>
      </c>
      <c r="D70" s="32" t="s">
        <v>1581</v>
      </c>
      <c r="E70" s="31" t="s">
        <v>1842</v>
      </c>
      <c r="F70" s="32" t="s">
        <v>1843</v>
      </c>
      <c r="G70" s="31" t="s">
        <v>1860</v>
      </c>
      <c r="H70" s="31" t="s">
        <v>1862</v>
      </c>
      <c r="I70" s="35" t="s">
        <v>1863</v>
      </c>
      <c r="L70" s="31" t="s">
        <v>1864</v>
      </c>
      <c r="M70" s="31"/>
      <c r="N70" s="31"/>
      <c r="O70" s="34"/>
      <c r="P70" s="34"/>
      <c r="Q70" s="34"/>
      <c r="R70" s="34"/>
      <c r="S70" s="34"/>
      <c r="T70" s="34"/>
      <c r="U70" s="34"/>
      <c r="V70" s="34"/>
      <c r="W70" s="34"/>
      <c r="X70" s="34"/>
      <c r="Y70" s="34"/>
      <c r="Z70" s="34"/>
    </row>
    <row r="71">
      <c r="A71" s="30">
        <v>136.0</v>
      </c>
      <c r="B71" s="31" t="s">
        <v>1865</v>
      </c>
      <c r="C71" s="32" t="s">
        <v>1622</v>
      </c>
      <c r="D71" s="32" t="s">
        <v>1852</v>
      </c>
      <c r="E71" s="31" t="s">
        <v>1842</v>
      </c>
      <c r="F71" s="32" t="s">
        <v>1843</v>
      </c>
      <c r="G71" s="31" t="s">
        <v>1865</v>
      </c>
      <c r="H71" s="31" t="s">
        <v>1866</v>
      </c>
      <c r="I71" s="35" t="s">
        <v>1858</v>
      </c>
      <c r="L71" s="31" t="s">
        <v>1867</v>
      </c>
      <c r="M71" s="31"/>
      <c r="N71" s="31"/>
      <c r="O71" s="34"/>
      <c r="P71" s="34"/>
      <c r="Q71" s="34"/>
      <c r="R71" s="34"/>
      <c r="S71" s="34"/>
      <c r="T71" s="34"/>
      <c r="U71" s="34"/>
      <c r="V71" s="34"/>
      <c r="W71" s="34"/>
      <c r="X71" s="34"/>
      <c r="Y71" s="34"/>
      <c r="Z71" s="34"/>
    </row>
    <row r="72">
      <c r="A72" s="30">
        <v>137.0</v>
      </c>
      <c r="B72" s="31" t="s">
        <v>1868</v>
      </c>
      <c r="C72" s="32" t="s">
        <v>1580</v>
      </c>
      <c r="D72" s="32" t="s">
        <v>1596</v>
      </c>
      <c r="E72" s="31" t="s">
        <v>1842</v>
      </c>
      <c r="F72" s="32" t="s">
        <v>1843</v>
      </c>
      <c r="G72" s="31" t="s">
        <v>1868</v>
      </c>
      <c r="H72" s="31" t="s">
        <v>1869</v>
      </c>
      <c r="I72" s="35" t="s">
        <v>1849</v>
      </c>
      <c r="L72" s="31" t="s">
        <v>1870</v>
      </c>
      <c r="M72" s="31"/>
      <c r="N72" s="31"/>
      <c r="O72" s="34"/>
      <c r="P72" s="34"/>
      <c r="Q72" s="34"/>
      <c r="R72" s="34"/>
      <c r="S72" s="34"/>
      <c r="T72" s="34"/>
      <c r="U72" s="34"/>
      <c r="V72" s="34"/>
      <c r="W72" s="34"/>
      <c r="X72" s="34"/>
      <c r="Y72" s="34"/>
      <c r="Z72" s="34"/>
    </row>
    <row r="73">
      <c r="A73" s="30">
        <v>138.0</v>
      </c>
      <c r="B73" s="31" t="s">
        <v>1871</v>
      </c>
      <c r="C73" s="32" t="s">
        <v>1872</v>
      </c>
      <c r="D73" s="32" t="s">
        <v>1596</v>
      </c>
      <c r="E73" s="31" t="s">
        <v>1842</v>
      </c>
      <c r="F73" s="32" t="s">
        <v>1843</v>
      </c>
      <c r="G73" s="31" t="s">
        <v>1871</v>
      </c>
      <c r="H73" s="31" t="s">
        <v>1873</v>
      </c>
      <c r="I73" s="35" t="s">
        <v>1845</v>
      </c>
      <c r="K73" s="33"/>
      <c r="L73" s="31" t="s">
        <v>1874</v>
      </c>
      <c r="M73" s="31"/>
      <c r="N73" s="31"/>
      <c r="O73" s="34"/>
      <c r="P73" s="34"/>
      <c r="Q73" s="34"/>
      <c r="R73" s="34"/>
      <c r="S73" s="34"/>
      <c r="T73" s="34"/>
      <c r="U73" s="34"/>
      <c r="V73" s="34"/>
      <c r="W73" s="34"/>
      <c r="X73" s="34"/>
      <c r="Y73" s="34"/>
      <c r="Z73" s="34"/>
    </row>
    <row r="74">
      <c r="A74" s="30">
        <v>139.0</v>
      </c>
      <c r="B74" s="31" t="s">
        <v>1875</v>
      </c>
      <c r="C74" s="32" t="s">
        <v>1666</v>
      </c>
      <c r="D74" s="32" t="s">
        <v>1852</v>
      </c>
      <c r="E74" s="31" t="s">
        <v>1842</v>
      </c>
      <c r="F74" s="32" t="s">
        <v>1843</v>
      </c>
      <c r="G74" s="31" t="s">
        <v>1875</v>
      </c>
      <c r="H74" s="31" t="s">
        <v>1876</v>
      </c>
      <c r="I74" s="31" t="s">
        <v>1877</v>
      </c>
      <c r="J74" s="33"/>
      <c r="K74" s="33"/>
      <c r="L74" s="31" t="s">
        <v>1878</v>
      </c>
      <c r="M74" s="31"/>
      <c r="N74" s="31"/>
      <c r="O74" s="34"/>
      <c r="P74" s="34"/>
      <c r="Q74" s="34"/>
      <c r="R74" s="34"/>
      <c r="S74" s="34"/>
      <c r="T74" s="34"/>
      <c r="U74" s="34"/>
      <c r="V74" s="34"/>
      <c r="W74" s="34"/>
      <c r="X74" s="34"/>
      <c r="Y74" s="34"/>
      <c r="Z74" s="34"/>
    </row>
    <row r="75">
      <c r="A75" s="30">
        <v>140.0</v>
      </c>
      <c r="B75" s="31" t="s">
        <v>1879</v>
      </c>
      <c r="C75" s="32" t="s">
        <v>1880</v>
      </c>
      <c r="D75" s="32" t="s">
        <v>1649</v>
      </c>
      <c r="E75" s="31" t="s">
        <v>1842</v>
      </c>
      <c r="F75" s="32" t="s">
        <v>1843</v>
      </c>
      <c r="G75" s="31" t="s">
        <v>1879</v>
      </c>
      <c r="H75" s="31" t="s">
        <v>1881</v>
      </c>
      <c r="I75" s="31" t="s">
        <v>1882</v>
      </c>
      <c r="L75" s="31" t="s">
        <v>1883</v>
      </c>
      <c r="M75" s="31"/>
      <c r="N75" s="31"/>
      <c r="O75" s="34"/>
      <c r="P75" s="34"/>
      <c r="Q75" s="34"/>
      <c r="R75" s="34"/>
      <c r="S75" s="34"/>
      <c r="T75" s="34"/>
      <c r="U75" s="34"/>
      <c r="V75" s="34"/>
      <c r="W75" s="34"/>
      <c r="X75" s="34"/>
      <c r="Y75" s="34"/>
      <c r="Z75" s="34"/>
    </row>
    <row r="76">
      <c r="A76" s="30">
        <v>141.0</v>
      </c>
      <c r="B76" s="31" t="s">
        <v>1884</v>
      </c>
      <c r="C76" s="32" t="s">
        <v>1885</v>
      </c>
      <c r="D76" s="32" t="s">
        <v>1596</v>
      </c>
      <c r="E76" s="31" t="s">
        <v>1842</v>
      </c>
      <c r="F76" s="32" t="s">
        <v>1843</v>
      </c>
      <c r="G76" s="31" t="s">
        <v>1884</v>
      </c>
      <c r="H76" s="31" t="s">
        <v>1886</v>
      </c>
      <c r="I76" s="31" t="s">
        <v>1887</v>
      </c>
      <c r="L76" s="31" t="s">
        <v>1888</v>
      </c>
      <c r="M76" s="31"/>
      <c r="N76" s="31"/>
      <c r="O76" s="34"/>
      <c r="P76" s="34"/>
      <c r="Q76" s="34"/>
      <c r="R76" s="34"/>
      <c r="S76" s="34"/>
      <c r="T76" s="34"/>
      <c r="U76" s="34"/>
      <c r="V76" s="34"/>
      <c r="W76" s="34"/>
      <c r="X76" s="34"/>
      <c r="Y76" s="34"/>
      <c r="Z76" s="34"/>
    </row>
    <row r="77">
      <c r="A77" s="30">
        <v>142.0</v>
      </c>
      <c r="B77" s="31" t="s">
        <v>1889</v>
      </c>
      <c r="C77" s="32" t="s">
        <v>1586</v>
      </c>
      <c r="D77" s="32" t="s">
        <v>1581</v>
      </c>
      <c r="E77" s="31" t="s">
        <v>1842</v>
      </c>
      <c r="F77" s="32" t="s">
        <v>1843</v>
      </c>
      <c r="G77" s="31" t="s">
        <v>1889</v>
      </c>
      <c r="H77" s="31" t="s">
        <v>1890</v>
      </c>
      <c r="I77" s="35" t="s">
        <v>1891</v>
      </c>
      <c r="L77" s="31" t="s">
        <v>1892</v>
      </c>
      <c r="M77" s="31"/>
      <c r="N77" s="31"/>
      <c r="O77" s="34"/>
      <c r="P77" s="34"/>
      <c r="Q77" s="34"/>
      <c r="R77" s="34"/>
      <c r="S77" s="34"/>
      <c r="T77" s="34"/>
      <c r="U77" s="34"/>
      <c r="V77" s="34"/>
      <c r="W77" s="34"/>
      <c r="X77" s="34"/>
      <c r="Y77" s="34"/>
      <c r="Z77" s="34"/>
    </row>
    <row r="78">
      <c r="A78" s="30">
        <v>143.0</v>
      </c>
      <c r="B78" s="31" t="s">
        <v>1893</v>
      </c>
      <c r="C78" s="32" t="s">
        <v>1630</v>
      </c>
      <c r="D78" s="32" t="s">
        <v>1793</v>
      </c>
      <c r="E78" s="31" t="s">
        <v>1842</v>
      </c>
      <c r="F78" s="32" t="s">
        <v>1843</v>
      </c>
      <c r="G78" s="31" t="s">
        <v>1893</v>
      </c>
      <c r="H78" s="31" t="s">
        <v>1894</v>
      </c>
      <c r="I78" s="35" t="s">
        <v>1895</v>
      </c>
      <c r="L78" s="31" t="s">
        <v>1896</v>
      </c>
      <c r="M78" s="31"/>
      <c r="N78" s="31"/>
      <c r="O78" s="34"/>
      <c r="P78" s="34"/>
      <c r="Q78" s="34"/>
      <c r="R78" s="34"/>
      <c r="S78" s="34"/>
      <c r="T78" s="34"/>
      <c r="U78" s="34"/>
      <c r="V78" s="34"/>
      <c r="W78" s="34"/>
      <c r="X78" s="34"/>
      <c r="Y78" s="34"/>
      <c r="Z78" s="34"/>
    </row>
    <row r="79">
      <c r="A79" s="30">
        <v>144.0</v>
      </c>
      <c r="B79" s="31" t="s">
        <v>1897</v>
      </c>
      <c r="C79" s="32" t="s">
        <v>1622</v>
      </c>
      <c r="D79" s="32" t="s">
        <v>1852</v>
      </c>
      <c r="E79" s="31" t="s">
        <v>1842</v>
      </c>
      <c r="F79" s="32" t="s">
        <v>1843</v>
      </c>
      <c r="G79" s="31" t="s">
        <v>1897</v>
      </c>
      <c r="H79" s="31" t="s">
        <v>1898</v>
      </c>
      <c r="I79" s="35" t="s">
        <v>1899</v>
      </c>
      <c r="L79" s="31" t="s">
        <v>1900</v>
      </c>
      <c r="M79" s="31"/>
      <c r="N79" s="31"/>
      <c r="O79" s="34"/>
      <c r="P79" s="34"/>
      <c r="Q79" s="34"/>
      <c r="R79" s="34"/>
      <c r="S79" s="34"/>
      <c r="T79" s="34"/>
      <c r="U79" s="34"/>
      <c r="V79" s="34"/>
      <c r="W79" s="34"/>
      <c r="X79" s="34"/>
      <c r="Y79" s="34"/>
      <c r="Z79" s="34"/>
    </row>
    <row r="80">
      <c r="A80" s="30">
        <v>145.0</v>
      </c>
      <c r="B80" s="31" t="s">
        <v>1901</v>
      </c>
      <c r="C80" s="32" t="s">
        <v>1586</v>
      </c>
      <c r="D80" s="32" t="s">
        <v>1581</v>
      </c>
      <c r="E80" s="31" t="s">
        <v>1842</v>
      </c>
      <c r="F80" s="32" t="s">
        <v>1843</v>
      </c>
      <c r="G80" s="31" t="s">
        <v>1901</v>
      </c>
      <c r="H80" s="31" t="s">
        <v>1902</v>
      </c>
      <c r="I80" s="31" t="s">
        <v>1903</v>
      </c>
      <c r="L80" s="31" t="s">
        <v>1904</v>
      </c>
      <c r="M80" s="31"/>
      <c r="N80" s="31"/>
      <c r="O80" s="34"/>
      <c r="P80" s="34"/>
      <c r="Q80" s="34"/>
      <c r="R80" s="34"/>
      <c r="S80" s="34"/>
      <c r="T80" s="34"/>
      <c r="U80" s="34"/>
      <c r="V80" s="34"/>
      <c r="W80" s="34"/>
      <c r="X80" s="34"/>
      <c r="Y80" s="34"/>
      <c r="Z80" s="34"/>
    </row>
    <row r="81">
      <c r="A81" s="30">
        <v>146.0</v>
      </c>
      <c r="B81" s="31" t="s">
        <v>1905</v>
      </c>
      <c r="C81" s="32" t="s">
        <v>1666</v>
      </c>
      <c r="D81" s="32" t="s">
        <v>1596</v>
      </c>
      <c r="E81" s="31" t="s">
        <v>1842</v>
      </c>
      <c r="F81" s="32" t="s">
        <v>1843</v>
      </c>
      <c r="G81" s="31" t="s">
        <v>1905</v>
      </c>
      <c r="H81" s="31" t="s">
        <v>1906</v>
      </c>
      <c r="I81" s="31" t="s">
        <v>1854</v>
      </c>
      <c r="L81" s="31" t="s">
        <v>1907</v>
      </c>
      <c r="M81" s="31"/>
      <c r="N81" s="31"/>
      <c r="O81" s="34"/>
      <c r="P81" s="34"/>
      <c r="Q81" s="34"/>
      <c r="R81" s="34"/>
      <c r="S81" s="34"/>
      <c r="T81" s="34"/>
      <c r="U81" s="34"/>
      <c r="V81" s="34"/>
      <c r="W81" s="34"/>
      <c r="X81" s="34"/>
      <c r="Y81" s="34"/>
      <c r="Z81" s="34"/>
    </row>
    <row r="82">
      <c r="A82" s="30">
        <v>147.0</v>
      </c>
      <c r="B82" s="31" t="s">
        <v>1908</v>
      </c>
      <c r="C82" s="32" t="s">
        <v>1586</v>
      </c>
      <c r="D82" s="32" t="s">
        <v>1581</v>
      </c>
      <c r="E82" s="31" t="s">
        <v>1842</v>
      </c>
      <c r="F82" s="32" t="s">
        <v>1843</v>
      </c>
      <c r="G82" s="31" t="s">
        <v>1908</v>
      </c>
      <c r="H82" s="31" t="s">
        <v>1857</v>
      </c>
      <c r="I82" s="35" t="s">
        <v>1909</v>
      </c>
      <c r="L82" s="31" t="s">
        <v>1910</v>
      </c>
      <c r="M82" s="31"/>
      <c r="N82" s="31"/>
      <c r="O82" s="34"/>
      <c r="P82" s="34"/>
      <c r="Q82" s="34"/>
      <c r="R82" s="34"/>
      <c r="S82" s="34"/>
      <c r="T82" s="34"/>
      <c r="U82" s="34"/>
      <c r="V82" s="34"/>
      <c r="W82" s="34"/>
      <c r="X82" s="34"/>
      <c r="Y82" s="34"/>
      <c r="Z82" s="34"/>
    </row>
    <row r="83">
      <c r="A83" s="30">
        <v>148.0</v>
      </c>
      <c r="B83" s="31" t="s">
        <v>1911</v>
      </c>
      <c r="C83" s="32" t="s">
        <v>1912</v>
      </c>
      <c r="D83" s="32" t="s">
        <v>1649</v>
      </c>
      <c r="E83" s="31" t="s">
        <v>1842</v>
      </c>
      <c r="F83" s="32" t="s">
        <v>1843</v>
      </c>
      <c r="G83" s="31" t="s">
        <v>1911</v>
      </c>
      <c r="H83" s="31" t="s">
        <v>1913</v>
      </c>
      <c r="I83" s="35" t="s">
        <v>1914</v>
      </c>
      <c r="L83" s="31" t="s">
        <v>1915</v>
      </c>
      <c r="M83" s="31"/>
      <c r="N83" s="31"/>
      <c r="O83" s="34"/>
      <c r="P83" s="34"/>
      <c r="Q83" s="34"/>
      <c r="R83" s="34"/>
      <c r="S83" s="34"/>
      <c r="T83" s="34"/>
      <c r="U83" s="34"/>
      <c r="V83" s="34"/>
      <c r="W83" s="34"/>
      <c r="X83" s="34"/>
      <c r="Y83" s="34"/>
      <c r="Z83" s="34"/>
    </row>
    <row r="84">
      <c r="A84" s="30">
        <v>149.0</v>
      </c>
      <c r="B84" s="31" t="s">
        <v>1916</v>
      </c>
      <c r="C84" s="32" t="s">
        <v>1917</v>
      </c>
      <c r="D84" s="32" t="s">
        <v>1574</v>
      </c>
      <c r="E84" s="31" t="s">
        <v>1842</v>
      </c>
      <c r="F84" s="32" t="s">
        <v>1843</v>
      </c>
      <c r="G84" s="31" t="s">
        <v>1916</v>
      </c>
      <c r="H84" s="31" t="s">
        <v>1918</v>
      </c>
      <c r="I84" s="35" t="s">
        <v>1845</v>
      </c>
      <c r="K84" s="33"/>
      <c r="L84" s="31" t="s">
        <v>1919</v>
      </c>
      <c r="M84" s="31"/>
      <c r="N84" s="31"/>
      <c r="O84" s="34"/>
      <c r="P84" s="34"/>
      <c r="Q84" s="34"/>
      <c r="R84" s="34"/>
      <c r="S84" s="34"/>
      <c r="T84" s="34"/>
      <c r="U84" s="34"/>
      <c r="V84" s="34"/>
      <c r="W84" s="34"/>
      <c r="X84" s="34"/>
      <c r="Y84" s="34"/>
      <c r="Z84" s="34"/>
    </row>
    <row r="85">
      <c r="A85" s="30">
        <v>150.0</v>
      </c>
      <c r="B85" s="31" t="s">
        <v>1920</v>
      </c>
      <c r="C85" s="32" t="s">
        <v>1580</v>
      </c>
      <c r="D85" s="32" t="s">
        <v>1596</v>
      </c>
      <c r="E85" s="31" t="s">
        <v>1842</v>
      </c>
      <c r="F85" s="32" t="s">
        <v>1843</v>
      </c>
      <c r="G85" s="31" t="s">
        <v>1920</v>
      </c>
      <c r="H85" s="31" t="s">
        <v>1921</v>
      </c>
      <c r="I85" s="35" t="s">
        <v>1922</v>
      </c>
      <c r="L85" s="31" t="s">
        <v>1923</v>
      </c>
      <c r="M85" s="31"/>
      <c r="N85" s="31"/>
      <c r="O85" s="34"/>
      <c r="P85" s="34"/>
      <c r="Q85" s="34"/>
      <c r="R85" s="34"/>
      <c r="S85" s="34"/>
      <c r="T85" s="34"/>
      <c r="U85" s="34"/>
      <c r="V85" s="34"/>
      <c r="W85" s="34"/>
      <c r="X85" s="34"/>
      <c r="Y85" s="34"/>
      <c r="Z85" s="34"/>
    </row>
    <row r="86">
      <c r="A86" s="30">
        <v>151.0</v>
      </c>
      <c r="B86" s="31" t="s">
        <v>1924</v>
      </c>
      <c r="C86" s="32" t="s">
        <v>1626</v>
      </c>
      <c r="D86" s="32" t="s">
        <v>1596</v>
      </c>
      <c r="E86" s="31" t="s">
        <v>1842</v>
      </c>
      <c r="F86" s="32" t="s">
        <v>1843</v>
      </c>
      <c r="G86" s="31" t="s">
        <v>1924</v>
      </c>
      <c r="H86" s="31" t="s">
        <v>1925</v>
      </c>
      <c r="I86" s="35" t="s">
        <v>1926</v>
      </c>
      <c r="K86" s="33"/>
      <c r="L86" s="31" t="s">
        <v>1927</v>
      </c>
      <c r="M86" s="31"/>
      <c r="N86" s="31"/>
      <c r="O86" s="34"/>
      <c r="P86" s="34"/>
      <c r="Q86" s="34"/>
      <c r="R86" s="34"/>
      <c r="S86" s="34"/>
      <c r="T86" s="34"/>
      <c r="U86" s="34"/>
      <c r="V86" s="34"/>
      <c r="W86" s="34"/>
      <c r="X86" s="34"/>
      <c r="Y86" s="34"/>
      <c r="Z86" s="34"/>
    </row>
    <row r="87">
      <c r="A87" s="30">
        <v>152.0</v>
      </c>
      <c r="B87" s="31" t="s">
        <v>1928</v>
      </c>
      <c r="C87" s="32" t="s">
        <v>1793</v>
      </c>
      <c r="D87" s="32" t="s">
        <v>1581</v>
      </c>
      <c r="E87" s="31" t="s">
        <v>1842</v>
      </c>
      <c r="F87" s="33"/>
      <c r="G87" s="31" t="s">
        <v>1928</v>
      </c>
      <c r="H87" s="31" t="s">
        <v>1929</v>
      </c>
      <c r="I87" s="35" t="s">
        <v>1930</v>
      </c>
      <c r="L87" s="31" t="s">
        <v>1931</v>
      </c>
      <c r="M87" s="31"/>
      <c r="N87" s="31"/>
      <c r="O87" s="34"/>
      <c r="P87" s="34"/>
      <c r="Q87" s="34"/>
      <c r="R87" s="34"/>
      <c r="S87" s="34"/>
      <c r="T87" s="34"/>
      <c r="U87" s="34"/>
      <c r="V87" s="34"/>
      <c r="W87" s="34"/>
      <c r="X87" s="34"/>
      <c r="Y87" s="34"/>
      <c r="Z87" s="34"/>
    </row>
    <row r="88">
      <c r="A88" s="30">
        <v>153.0</v>
      </c>
      <c r="B88" s="31" t="s">
        <v>1932</v>
      </c>
      <c r="C88" s="32" t="s">
        <v>1852</v>
      </c>
      <c r="D88" s="32" t="s">
        <v>1581</v>
      </c>
      <c r="E88" s="31" t="s">
        <v>1842</v>
      </c>
      <c r="F88" s="33"/>
      <c r="G88" s="31" t="s">
        <v>1932</v>
      </c>
      <c r="H88" s="31" t="s">
        <v>1933</v>
      </c>
      <c r="I88" s="35" t="s">
        <v>1930</v>
      </c>
      <c r="L88" s="31" t="s">
        <v>1934</v>
      </c>
      <c r="M88" s="31"/>
      <c r="N88" s="31"/>
      <c r="O88" s="34"/>
      <c r="P88" s="34"/>
      <c r="Q88" s="34"/>
      <c r="R88" s="34"/>
      <c r="S88" s="34"/>
      <c r="T88" s="34"/>
      <c r="U88" s="34"/>
      <c r="V88" s="34"/>
      <c r="W88" s="34"/>
      <c r="X88" s="34"/>
      <c r="Y88" s="34"/>
      <c r="Z88" s="34"/>
    </row>
    <row r="89">
      <c r="A89" s="30">
        <v>154.0</v>
      </c>
      <c r="B89" s="31" t="s">
        <v>1935</v>
      </c>
      <c r="C89" s="32" t="s">
        <v>1666</v>
      </c>
      <c r="D89" s="32" t="s">
        <v>1936</v>
      </c>
      <c r="E89" s="31" t="s">
        <v>1842</v>
      </c>
      <c r="F89" s="32" t="s">
        <v>1843</v>
      </c>
      <c r="G89" s="31" t="s">
        <v>1935</v>
      </c>
      <c r="H89" s="31" t="s">
        <v>1937</v>
      </c>
      <c r="I89" s="35" t="s">
        <v>1938</v>
      </c>
      <c r="L89" s="31" t="s">
        <v>1939</v>
      </c>
      <c r="M89" s="31"/>
      <c r="N89" s="31"/>
      <c r="O89" s="34"/>
      <c r="P89" s="34"/>
      <c r="Q89" s="34"/>
      <c r="R89" s="34"/>
      <c r="S89" s="34"/>
      <c r="T89" s="34"/>
      <c r="U89" s="34"/>
      <c r="V89" s="34"/>
      <c r="W89" s="34"/>
      <c r="X89" s="34"/>
      <c r="Y89" s="34"/>
      <c r="Z89" s="34"/>
    </row>
    <row r="90">
      <c r="A90" s="30">
        <v>155.0</v>
      </c>
      <c r="B90" s="31" t="s">
        <v>1940</v>
      </c>
      <c r="C90" s="32" t="s">
        <v>1609</v>
      </c>
      <c r="D90" s="32" t="s">
        <v>1580</v>
      </c>
      <c r="E90" s="31" t="s">
        <v>1842</v>
      </c>
      <c r="F90" s="32" t="s">
        <v>1843</v>
      </c>
      <c r="G90" s="31" t="s">
        <v>1940</v>
      </c>
      <c r="H90" s="31" t="s">
        <v>1941</v>
      </c>
      <c r="I90" s="35" t="s">
        <v>1942</v>
      </c>
      <c r="L90" s="31" t="s">
        <v>1943</v>
      </c>
      <c r="M90" s="31"/>
      <c r="N90" s="31"/>
      <c r="O90" s="34"/>
      <c r="P90" s="34"/>
      <c r="Q90" s="34"/>
      <c r="R90" s="34"/>
      <c r="S90" s="34"/>
      <c r="T90" s="34"/>
      <c r="U90" s="34"/>
      <c r="V90" s="34"/>
      <c r="W90" s="34"/>
      <c r="X90" s="34"/>
      <c r="Y90" s="34"/>
      <c r="Z90" s="34"/>
    </row>
    <row r="91">
      <c r="A91" s="30">
        <v>156.0</v>
      </c>
      <c r="B91" s="31" t="s">
        <v>1944</v>
      </c>
      <c r="C91" s="32" t="s">
        <v>1861</v>
      </c>
      <c r="D91" s="32" t="s">
        <v>1852</v>
      </c>
      <c r="E91" s="31" t="s">
        <v>1842</v>
      </c>
      <c r="F91" s="32" t="s">
        <v>1843</v>
      </c>
      <c r="G91" s="31" t="s">
        <v>1944</v>
      </c>
      <c r="H91" s="31" t="s">
        <v>1945</v>
      </c>
      <c r="I91" s="35" t="s">
        <v>1930</v>
      </c>
      <c r="L91" s="31" t="s">
        <v>1946</v>
      </c>
      <c r="M91" s="31"/>
      <c r="N91" s="31"/>
      <c r="O91" s="34"/>
      <c r="P91" s="34"/>
      <c r="Q91" s="34"/>
      <c r="R91" s="34"/>
      <c r="S91" s="34"/>
      <c r="T91" s="34"/>
      <c r="U91" s="34"/>
      <c r="V91" s="34"/>
      <c r="W91" s="34"/>
      <c r="X91" s="34"/>
      <c r="Y91" s="34"/>
      <c r="Z91" s="34"/>
    </row>
    <row r="92">
      <c r="A92" s="30">
        <v>157.0</v>
      </c>
      <c r="B92" s="31" t="s">
        <v>1947</v>
      </c>
      <c r="C92" s="32" t="s">
        <v>1648</v>
      </c>
      <c r="D92" s="32" t="s">
        <v>1948</v>
      </c>
      <c r="E92" s="31" t="s">
        <v>1842</v>
      </c>
      <c r="F92" s="33"/>
      <c r="G92" s="31" t="s">
        <v>1947</v>
      </c>
      <c r="H92" s="31" t="s">
        <v>1949</v>
      </c>
      <c r="I92" s="35" t="s">
        <v>1930</v>
      </c>
      <c r="L92" s="31" t="s">
        <v>1950</v>
      </c>
      <c r="M92" s="31"/>
      <c r="N92" s="31"/>
      <c r="O92" s="34"/>
      <c r="P92" s="34"/>
      <c r="Q92" s="34"/>
      <c r="R92" s="34"/>
      <c r="S92" s="34"/>
      <c r="T92" s="34"/>
      <c r="U92" s="34"/>
      <c r="V92" s="34"/>
      <c r="W92" s="34"/>
      <c r="X92" s="34"/>
      <c r="Y92" s="34"/>
      <c r="Z92" s="34"/>
    </row>
    <row r="93">
      <c r="A93" s="30">
        <v>158.0</v>
      </c>
      <c r="B93" s="31" t="s">
        <v>1951</v>
      </c>
      <c r="C93" s="32" t="s">
        <v>1733</v>
      </c>
      <c r="D93" s="32" t="s">
        <v>1574</v>
      </c>
      <c r="E93" s="31" t="s">
        <v>1842</v>
      </c>
      <c r="F93" s="32" t="s">
        <v>1843</v>
      </c>
      <c r="G93" s="31" t="s">
        <v>1951</v>
      </c>
      <c r="H93" s="31" t="s">
        <v>1952</v>
      </c>
      <c r="I93" s="35" t="s">
        <v>1930</v>
      </c>
      <c r="L93" s="31" t="s">
        <v>1953</v>
      </c>
      <c r="M93" s="31"/>
      <c r="N93" s="31"/>
      <c r="O93" s="34"/>
      <c r="P93" s="34"/>
      <c r="Q93" s="34"/>
      <c r="R93" s="34"/>
      <c r="S93" s="34"/>
      <c r="T93" s="34"/>
      <c r="U93" s="34"/>
      <c r="V93" s="34"/>
      <c r="W93" s="34"/>
      <c r="X93" s="34"/>
      <c r="Y93" s="34"/>
      <c r="Z93" s="34"/>
    </row>
    <row r="94">
      <c r="A94" s="30">
        <v>159.0</v>
      </c>
      <c r="B94" s="31" t="s">
        <v>1954</v>
      </c>
      <c r="C94" s="32" t="s">
        <v>1955</v>
      </c>
      <c r="D94" s="32" t="s">
        <v>1852</v>
      </c>
      <c r="E94" s="31" t="s">
        <v>1842</v>
      </c>
      <c r="F94" s="32" t="s">
        <v>1843</v>
      </c>
      <c r="G94" s="31" t="s">
        <v>1954</v>
      </c>
      <c r="H94" s="31" t="s">
        <v>1956</v>
      </c>
      <c r="I94" s="35" t="s">
        <v>1926</v>
      </c>
      <c r="K94" s="33"/>
      <c r="L94" s="31" t="s">
        <v>1957</v>
      </c>
      <c r="M94" s="31"/>
      <c r="N94" s="31"/>
      <c r="O94" s="34"/>
      <c r="P94" s="34"/>
      <c r="Q94" s="34"/>
      <c r="R94" s="34"/>
      <c r="S94" s="34"/>
      <c r="T94" s="34"/>
      <c r="U94" s="34"/>
      <c r="V94" s="34"/>
      <c r="W94" s="34"/>
      <c r="X94" s="34"/>
      <c r="Y94" s="34"/>
      <c r="Z94" s="34"/>
    </row>
    <row r="95">
      <c r="A95" s="30">
        <v>160.0</v>
      </c>
      <c r="B95" s="31" t="s">
        <v>1958</v>
      </c>
      <c r="C95" s="32" t="s">
        <v>1959</v>
      </c>
      <c r="D95" s="32" t="s">
        <v>1596</v>
      </c>
      <c r="E95" s="31" t="s">
        <v>1842</v>
      </c>
      <c r="F95" s="32" t="s">
        <v>1843</v>
      </c>
      <c r="G95" s="31" t="s">
        <v>1958</v>
      </c>
      <c r="H95" s="31" t="s">
        <v>1960</v>
      </c>
      <c r="I95" s="35" t="s">
        <v>1930</v>
      </c>
      <c r="L95" s="31" t="s">
        <v>1961</v>
      </c>
      <c r="M95" s="31"/>
      <c r="N95" s="31"/>
      <c r="O95" s="34"/>
      <c r="P95" s="34"/>
      <c r="Q95" s="34"/>
      <c r="R95" s="34"/>
      <c r="S95" s="34"/>
      <c r="T95" s="34"/>
      <c r="U95" s="34"/>
      <c r="V95" s="34"/>
      <c r="W95" s="34"/>
      <c r="X95" s="34"/>
      <c r="Y95" s="34"/>
      <c r="Z95" s="34"/>
    </row>
    <row r="96">
      <c r="A96" s="30">
        <v>161.0</v>
      </c>
      <c r="B96" s="31" t="s">
        <v>1962</v>
      </c>
      <c r="C96" s="32" t="s">
        <v>1822</v>
      </c>
      <c r="D96" s="32" t="s">
        <v>1852</v>
      </c>
      <c r="E96" s="31" t="s">
        <v>1842</v>
      </c>
      <c r="F96" s="32" t="s">
        <v>1843</v>
      </c>
      <c r="G96" s="31" t="s">
        <v>1962</v>
      </c>
      <c r="H96" s="31" t="s">
        <v>1963</v>
      </c>
      <c r="I96" s="35" t="s">
        <v>1930</v>
      </c>
      <c r="L96" s="31" t="s">
        <v>1964</v>
      </c>
      <c r="M96" s="31"/>
      <c r="N96" s="31"/>
      <c r="O96" s="34"/>
      <c r="P96" s="34"/>
      <c r="Q96" s="34"/>
      <c r="R96" s="34"/>
      <c r="S96" s="34"/>
      <c r="T96" s="34"/>
      <c r="U96" s="34"/>
      <c r="V96" s="34"/>
      <c r="W96" s="34"/>
      <c r="X96" s="34"/>
      <c r="Y96" s="34"/>
      <c r="Z96" s="34"/>
    </row>
    <row r="97">
      <c r="A97" s="30">
        <v>162.0</v>
      </c>
      <c r="B97" s="31" t="s">
        <v>1965</v>
      </c>
      <c r="C97" s="32" t="s">
        <v>1966</v>
      </c>
      <c r="D97" s="32" t="s">
        <v>1793</v>
      </c>
      <c r="E97" s="31" t="s">
        <v>1842</v>
      </c>
      <c r="F97" s="32" t="s">
        <v>1843</v>
      </c>
      <c r="G97" s="31" t="s">
        <v>1965</v>
      </c>
      <c r="H97" s="31" t="s">
        <v>1967</v>
      </c>
      <c r="I97" s="35" t="s">
        <v>1930</v>
      </c>
      <c r="L97" s="31" t="s">
        <v>1968</v>
      </c>
      <c r="M97" s="31"/>
      <c r="N97" s="31"/>
      <c r="O97" s="34"/>
      <c r="P97" s="34"/>
      <c r="Q97" s="34"/>
      <c r="R97" s="34"/>
      <c r="S97" s="34"/>
      <c r="T97" s="34"/>
      <c r="U97" s="34"/>
      <c r="V97" s="34"/>
      <c r="W97" s="34"/>
      <c r="X97" s="34"/>
      <c r="Y97" s="34"/>
      <c r="Z97" s="34"/>
    </row>
    <row r="98">
      <c r="A98" s="30">
        <v>163.0</v>
      </c>
      <c r="B98" s="31" t="s">
        <v>1969</v>
      </c>
      <c r="C98" s="32" t="s">
        <v>1970</v>
      </c>
      <c r="D98" s="32" t="s">
        <v>1630</v>
      </c>
      <c r="E98" s="31" t="s">
        <v>1842</v>
      </c>
      <c r="F98" s="32" t="s">
        <v>1843</v>
      </c>
      <c r="G98" s="31" t="s">
        <v>1969</v>
      </c>
      <c r="H98" s="31" t="s">
        <v>1971</v>
      </c>
      <c r="I98" s="35" t="s">
        <v>1926</v>
      </c>
      <c r="K98" s="33"/>
      <c r="L98" s="31" t="s">
        <v>1972</v>
      </c>
      <c r="M98" s="31"/>
      <c r="N98" s="31"/>
      <c r="O98" s="34"/>
      <c r="P98" s="34"/>
      <c r="Q98" s="34"/>
      <c r="R98" s="34"/>
      <c r="S98" s="34"/>
      <c r="T98" s="34"/>
      <c r="U98" s="34"/>
      <c r="V98" s="34"/>
      <c r="W98" s="34"/>
      <c r="X98" s="34"/>
      <c r="Y98" s="34"/>
      <c r="Z98" s="34"/>
    </row>
    <row r="99">
      <c r="A99" s="30">
        <v>164.0</v>
      </c>
      <c r="B99" s="31" t="s">
        <v>1973</v>
      </c>
      <c r="C99" s="32" t="s">
        <v>1666</v>
      </c>
      <c r="D99" s="32" t="s">
        <v>1581</v>
      </c>
      <c r="E99" s="31" t="s">
        <v>1842</v>
      </c>
      <c r="F99" s="32" t="s">
        <v>1843</v>
      </c>
      <c r="G99" s="31" t="s">
        <v>1973</v>
      </c>
      <c r="H99" s="31" t="s">
        <v>1974</v>
      </c>
      <c r="I99" s="35" t="s">
        <v>1930</v>
      </c>
      <c r="L99" s="31" t="s">
        <v>1975</v>
      </c>
      <c r="M99" s="31"/>
      <c r="N99" s="31"/>
      <c r="O99" s="34"/>
      <c r="P99" s="34"/>
      <c r="Q99" s="34"/>
      <c r="R99" s="34"/>
      <c r="S99" s="34"/>
      <c r="T99" s="34"/>
      <c r="U99" s="34"/>
      <c r="V99" s="34"/>
      <c r="W99" s="34"/>
      <c r="X99" s="34"/>
      <c r="Y99" s="34"/>
      <c r="Z99" s="34"/>
    </row>
    <row r="100">
      <c r="A100" s="30">
        <v>165.0</v>
      </c>
      <c r="B100" s="31" t="s">
        <v>1976</v>
      </c>
      <c r="C100" s="32" t="s">
        <v>1917</v>
      </c>
      <c r="D100" s="32" t="s">
        <v>1977</v>
      </c>
      <c r="E100" s="31" t="s">
        <v>1842</v>
      </c>
      <c r="F100" s="32" t="s">
        <v>1843</v>
      </c>
      <c r="G100" s="31" t="s">
        <v>1976</v>
      </c>
      <c r="H100" s="31" t="s">
        <v>1978</v>
      </c>
      <c r="I100" s="35" t="s">
        <v>1930</v>
      </c>
      <c r="L100" s="31" t="s">
        <v>1979</v>
      </c>
      <c r="M100" s="31"/>
      <c r="N100" s="31"/>
      <c r="O100" s="34"/>
      <c r="P100" s="34"/>
      <c r="Q100" s="34"/>
      <c r="R100" s="34"/>
      <c r="S100" s="34"/>
      <c r="T100" s="34"/>
      <c r="U100" s="34"/>
      <c r="V100" s="34"/>
      <c r="W100" s="34"/>
      <c r="X100" s="34"/>
      <c r="Y100" s="34"/>
      <c r="Z100" s="34"/>
    </row>
    <row r="101">
      <c r="A101" s="30">
        <v>166.0</v>
      </c>
      <c r="B101" s="31" t="s">
        <v>1980</v>
      </c>
      <c r="C101" s="32" t="s">
        <v>1970</v>
      </c>
      <c r="D101" s="32" t="s">
        <v>1574</v>
      </c>
      <c r="E101" s="31" t="s">
        <v>1570</v>
      </c>
      <c r="F101" s="33"/>
      <c r="G101" s="31" t="s">
        <v>1980</v>
      </c>
      <c r="H101" s="31" t="s">
        <v>1981</v>
      </c>
      <c r="I101" s="35" t="s">
        <v>1930</v>
      </c>
      <c r="L101" s="31" t="s">
        <v>1982</v>
      </c>
      <c r="M101" s="31"/>
      <c r="N101" s="31"/>
      <c r="O101" s="34"/>
      <c r="P101" s="34"/>
      <c r="Q101" s="34"/>
      <c r="R101" s="34"/>
      <c r="S101" s="34"/>
      <c r="T101" s="34"/>
      <c r="U101" s="34"/>
      <c r="V101" s="34"/>
      <c r="W101" s="34"/>
      <c r="X101" s="34"/>
      <c r="Y101" s="34"/>
      <c r="Z101" s="34"/>
    </row>
    <row r="102">
      <c r="A102" s="30">
        <v>167.0</v>
      </c>
      <c r="B102" s="31" t="s">
        <v>1983</v>
      </c>
      <c r="C102" s="32" t="s">
        <v>1648</v>
      </c>
      <c r="D102" s="32" t="s">
        <v>1581</v>
      </c>
      <c r="E102" s="31" t="s">
        <v>1842</v>
      </c>
      <c r="F102" s="32" t="s">
        <v>1984</v>
      </c>
      <c r="G102" s="31" t="s">
        <v>1983</v>
      </c>
      <c r="H102" s="31" t="s">
        <v>1985</v>
      </c>
      <c r="I102" s="31" t="s">
        <v>1986</v>
      </c>
      <c r="J102" s="31" t="s">
        <v>1987</v>
      </c>
      <c r="K102" s="32" t="s">
        <v>1568</v>
      </c>
      <c r="L102" s="31" t="s">
        <v>1988</v>
      </c>
      <c r="M102" s="31"/>
      <c r="N102" s="31"/>
      <c r="O102" s="34"/>
      <c r="P102" s="34"/>
      <c r="Q102" s="34"/>
      <c r="R102" s="34"/>
      <c r="S102" s="34"/>
      <c r="T102" s="34"/>
      <c r="U102" s="34"/>
      <c r="V102" s="34"/>
      <c r="W102" s="34"/>
      <c r="X102" s="34"/>
      <c r="Y102" s="34"/>
      <c r="Z102" s="34"/>
    </row>
    <row r="103">
      <c r="A103" s="30">
        <v>168.0</v>
      </c>
      <c r="B103" s="31" t="s">
        <v>1989</v>
      </c>
      <c r="C103" s="32" t="s">
        <v>1568</v>
      </c>
      <c r="D103" s="32" t="s">
        <v>1574</v>
      </c>
      <c r="E103" s="31" t="s">
        <v>1842</v>
      </c>
      <c r="F103" s="32" t="s">
        <v>1984</v>
      </c>
      <c r="G103" s="31" t="s">
        <v>1989</v>
      </c>
      <c r="H103" s="31" t="s">
        <v>1990</v>
      </c>
      <c r="I103" s="35" t="s">
        <v>1930</v>
      </c>
      <c r="L103" s="31" t="s">
        <v>1991</v>
      </c>
      <c r="M103" s="31"/>
      <c r="N103" s="31"/>
      <c r="O103" s="34"/>
      <c r="P103" s="34"/>
      <c r="Q103" s="34"/>
      <c r="R103" s="34"/>
      <c r="S103" s="34"/>
      <c r="T103" s="34"/>
      <c r="U103" s="34"/>
      <c r="V103" s="34"/>
      <c r="W103" s="34"/>
      <c r="X103" s="34"/>
      <c r="Y103" s="34"/>
      <c r="Z103" s="34"/>
    </row>
    <row r="104">
      <c r="A104" s="30">
        <v>169.0</v>
      </c>
      <c r="B104" s="31" t="s">
        <v>1992</v>
      </c>
      <c r="C104" s="32" t="s">
        <v>1568</v>
      </c>
      <c r="D104" s="32" t="s">
        <v>1574</v>
      </c>
      <c r="E104" s="31" t="s">
        <v>1842</v>
      </c>
      <c r="F104" s="32" t="s">
        <v>1984</v>
      </c>
      <c r="G104" s="31" t="s">
        <v>1992</v>
      </c>
      <c r="H104" s="31" t="s">
        <v>1993</v>
      </c>
      <c r="I104" s="35" t="s">
        <v>1930</v>
      </c>
      <c r="L104" s="31" t="s">
        <v>1994</v>
      </c>
      <c r="M104" s="31"/>
      <c r="N104" s="31"/>
      <c r="O104" s="34"/>
      <c r="P104" s="34"/>
      <c r="Q104" s="34"/>
      <c r="R104" s="34"/>
      <c r="S104" s="34"/>
      <c r="T104" s="34"/>
      <c r="U104" s="34"/>
      <c r="V104" s="34"/>
      <c r="W104" s="34"/>
      <c r="X104" s="34"/>
      <c r="Y104" s="34"/>
      <c r="Z104" s="34"/>
    </row>
    <row r="105">
      <c r="A105" s="30">
        <v>170.0</v>
      </c>
      <c r="B105" s="31" t="s">
        <v>1995</v>
      </c>
      <c r="C105" s="32" t="s">
        <v>1568</v>
      </c>
      <c r="D105" s="32" t="s">
        <v>1574</v>
      </c>
      <c r="E105" s="31" t="s">
        <v>1842</v>
      </c>
      <c r="F105" s="32" t="s">
        <v>1984</v>
      </c>
      <c r="G105" s="31" t="s">
        <v>1995</v>
      </c>
      <c r="H105" s="31" t="s">
        <v>1996</v>
      </c>
      <c r="I105" s="35" t="s">
        <v>1930</v>
      </c>
      <c r="L105" s="31" t="s">
        <v>1997</v>
      </c>
      <c r="M105" s="31"/>
      <c r="N105" s="31"/>
      <c r="O105" s="34"/>
      <c r="P105" s="34"/>
      <c r="Q105" s="34"/>
      <c r="R105" s="34"/>
      <c r="S105" s="34"/>
      <c r="T105" s="34"/>
      <c r="U105" s="34"/>
      <c r="V105" s="34"/>
      <c r="W105" s="34"/>
      <c r="X105" s="34"/>
      <c r="Y105" s="34"/>
      <c r="Z105" s="34"/>
    </row>
    <row r="106">
      <c r="A106" s="30">
        <v>171.0</v>
      </c>
      <c r="B106" s="31" t="s">
        <v>1998</v>
      </c>
      <c r="C106" s="32" t="s">
        <v>1568</v>
      </c>
      <c r="D106" s="32" t="s">
        <v>1574</v>
      </c>
      <c r="E106" s="31" t="s">
        <v>1842</v>
      </c>
      <c r="F106" s="32" t="s">
        <v>1984</v>
      </c>
      <c r="G106" s="31" t="s">
        <v>1998</v>
      </c>
      <c r="H106" s="31" t="s">
        <v>1999</v>
      </c>
      <c r="I106" s="35" t="s">
        <v>1930</v>
      </c>
      <c r="L106" s="31" t="s">
        <v>2000</v>
      </c>
      <c r="M106" s="31"/>
      <c r="N106" s="31"/>
      <c r="O106" s="34"/>
      <c r="P106" s="34"/>
      <c r="Q106" s="34"/>
      <c r="R106" s="34"/>
      <c r="S106" s="34"/>
      <c r="T106" s="34"/>
      <c r="U106" s="34"/>
      <c r="V106" s="34"/>
      <c r="W106" s="34"/>
      <c r="X106" s="34"/>
      <c r="Y106" s="34"/>
      <c r="Z106" s="34"/>
    </row>
    <row r="107">
      <c r="A107" s="30">
        <v>172.0</v>
      </c>
      <c r="B107" s="31" t="s">
        <v>2001</v>
      </c>
      <c r="C107" s="32" t="s">
        <v>1568</v>
      </c>
      <c r="D107" s="32" t="s">
        <v>1574</v>
      </c>
      <c r="E107" s="31" t="s">
        <v>1842</v>
      </c>
      <c r="F107" s="32" t="s">
        <v>1984</v>
      </c>
      <c r="G107" s="31" t="s">
        <v>2001</v>
      </c>
      <c r="H107" s="31" t="s">
        <v>2002</v>
      </c>
      <c r="I107" s="35" t="s">
        <v>1930</v>
      </c>
      <c r="L107" s="31" t="s">
        <v>2003</v>
      </c>
      <c r="M107" s="31"/>
      <c r="N107" s="31"/>
      <c r="O107" s="34"/>
      <c r="P107" s="34"/>
      <c r="Q107" s="34"/>
      <c r="R107" s="34"/>
      <c r="S107" s="34"/>
      <c r="T107" s="34"/>
      <c r="U107" s="34"/>
      <c r="V107" s="34"/>
      <c r="W107" s="34"/>
      <c r="X107" s="34"/>
      <c r="Y107" s="34"/>
      <c r="Z107" s="34"/>
    </row>
    <row r="108">
      <c r="A108" s="30">
        <v>174.0</v>
      </c>
      <c r="B108" s="31" t="s">
        <v>2004</v>
      </c>
      <c r="C108" s="32" t="s">
        <v>2005</v>
      </c>
      <c r="D108" s="32" t="s">
        <v>1852</v>
      </c>
      <c r="E108" s="31" t="s">
        <v>1570</v>
      </c>
      <c r="F108" s="32" t="s">
        <v>2006</v>
      </c>
      <c r="G108" s="31" t="s">
        <v>2004</v>
      </c>
      <c r="H108" s="35" t="s">
        <v>2007</v>
      </c>
      <c r="L108" s="31" t="s">
        <v>2008</v>
      </c>
      <c r="M108" s="31"/>
      <c r="N108" s="31"/>
      <c r="O108" s="34"/>
      <c r="P108" s="34"/>
      <c r="Q108" s="34"/>
      <c r="R108" s="34"/>
      <c r="S108" s="34"/>
      <c r="T108" s="34"/>
      <c r="U108" s="34"/>
      <c r="V108" s="34"/>
      <c r="W108" s="34"/>
      <c r="X108" s="34"/>
      <c r="Y108" s="34"/>
      <c r="Z108" s="34"/>
    </row>
    <row r="109">
      <c r="A109" s="30">
        <v>176.0</v>
      </c>
      <c r="B109" s="31" t="s">
        <v>2009</v>
      </c>
      <c r="C109" s="32" t="s">
        <v>1580</v>
      </c>
      <c r="D109" s="32" t="s">
        <v>1596</v>
      </c>
      <c r="E109" s="31" t="s">
        <v>1570</v>
      </c>
      <c r="F109" s="32" t="s">
        <v>2006</v>
      </c>
      <c r="G109" s="31" t="s">
        <v>2009</v>
      </c>
      <c r="H109" s="31" t="s">
        <v>2010</v>
      </c>
      <c r="L109" s="31" t="s">
        <v>2011</v>
      </c>
      <c r="M109" s="31"/>
      <c r="N109" s="31"/>
      <c r="O109" s="34"/>
      <c r="P109" s="34"/>
      <c r="Q109" s="34"/>
      <c r="R109" s="34"/>
      <c r="S109" s="34"/>
      <c r="T109" s="34"/>
      <c r="U109" s="34"/>
      <c r="V109" s="34"/>
      <c r="W109" s="34"/>
      <c r="X109" s="34"/>
      <c r="Y109" s="34"/>
      <c r="Z109" s="34"/>
    </row>
    <row r="110">
      <c r="A110" s="30">
        <v>178.0</v>
      </c>
      <c r="B110" s="31" t="s">
        <v>2012</v>
      </c>
      <c r="C110" s="32" t="s">
        <v>1568</v>
      </c>
      <c r="D110" s="32" t="s">
        <v>1574</v>
      </c>
      <c r="E110" s="31" t="s">
        <v>1570</v>
      </c>
      <c r="F110" s="33"/>
      <c r="G110" s="31" t="s">
        <v>2012</v>
      </c>
      <c r="H110" s="35" t="s">
        <v>2013</v>
      </c>
      <c r="L110" s="31" t="s">
        <v>2014</v>
      </c>
      <c r="M110" s="31"/>
      <c r="N110" s="31"/>
      <c r="O110" s="34"/>
      <c r="P110" s="34"/>
      <c r="Q110" s="34"/>
      <c r="R110" s="34"/>
      <c r="S110" s="34"/>
      <c r="T110" s="34"/>
      <c r="U110" s="34"/>
      <c r="V110" s="34"/>
      <c r="W110" s="34"/>
      <c r="X110" s="34"/>
      <c r="Y110" s="34"/>
      <c r="Z110" s="34"/>
    </row>
    <row r="111">
      <c r="A111" s="30">
        <v>180.0</v>
      </c>
      <c r="B111" s="31" t="s">
        <v>2009</v>
      </c>
      <c r="C111" s="32" t="s">
        <v>1580</v>
      </c>
      <c r="D111" s="32" t="s">
        <v>1596</v>
      </c>
      <c r="E111" s="31" t="s">
        <v>1570</v>
      </c>
      <c r="F111" s="32" t="s">
        <v>2006</v>
      </c>
      <c r="G111" s="31" t="s">
        <v>2009</v>
      </c>
      <c r="H111" s="31" t="s">
        <v>2015</v>
      </c>
      <c r="L111" s="31" t="s">
        <v>2016</v>
      </c>
      <c r="M111" s="31"/>
      <c r="N111" s="31"/>
      <c r="O111" s="34"/>
      <c r="P111" s="34"/>
      <c r="Q111" s="34"/>
      <c r="R111" s="34"/>
      <c r="S111" s="34"/>
      <c r="T111" s="34"/>
      <c r="U111" s="34"/>
      <c r="V111" s="34"/>
      <c r="W111" s="34"/>
      <c r="X111" s="34"/>
      <c r="Y111" s="34"/>
      <c r="Z111" s="34"/>
    </row>
    <row r="112">
      <c r="A112" s="30">
        <v>182.0</v>
      </c>
      <c r="B112" s="31" t="s">
        <v>2004</v>
      </c>
      <c r="C112" s="32" t="s">
        <v>2005</v>
      </c>
      <c r="D112" s="32" t="s">
        <v>1852</v>
      </c>
      <c r="E112" s="31" t="s">
        <v>1570</v>
      </c>
      <c r="F112" s="32" t="s">
        <v>2006</v>
      </c>
      <c r="G112" s="31" t="s">
        <v>2004</v>
      </c>
      <c r="H112" s="35" t="s">
        <v>2017</v>
      </c>
      <c r="L112" s="31" t="s">
        <v>2018</v>
      </c>
      <c r="M112" s="31"/>
      <c r="N112" s="31"/>
      <c r="O112" s="34"/>
      <c r="P112" s="34"/>
      <c r="Q112" s="34"/>
      <c r="R112" s="34"/>
      <c r="S112" s="34"/>
      <c r="T112" s="34"/>
      <c r="U112" s="34"/>
      <c r="V112" s="34"/>
      <c r="W112" s="34"/>
      <c r="X112" s="34"/>
      <c r="Y112" s="34"/>
      <c r="Z112" s="34"/>
    </row>
    <row r="113">
      <c r="A113" s="30">
        <v>184.0</v>
      </c>
      <c r="B113" s="31" t="s">
        <v>2019</v>
      </c>
      <c r="C113" s="32" t="s">
        <v>2020</v>
      </c>
      <c r="D113" s="32" t="s">
        <v>1852</v>
      </c>
      <c r="E113" s="31" t="s">
        <v>1570</v>
      </c>
      <c r="F113" s="32" t="s">
        <v>2021</v>
      </c>
      <c r="G113" s="31" t="s">
        <v>2019</v>
      </c>
      <c r="H113" s="31" t="s">
        <v>2022</v>
      </c>
      <c r="I113" s="31" t="s">
        <v>1986</v>
      </c>
      <c r="J113" s="31" t="s">
        <v>1987</v>
      </c>
      <c r="K113" s="32" t="s">
        <v>1568</v>
      </c>
      <c r="L113" s="31" t="s">
        <v>2023</v>
      </c>
      <c r="M113" s="31"/>
      <c r="N113" s="31"/>
      <c r="O113" s="34"/>
      <c r="P113" s="34"/>
      <c r="Q113" s="34"/>
      <c r="R113" s="34"/>
      <c r="S113" s="34"/>
      <c r="T113" s="34"/>
      <c r="U113" s="34"/>
      <c r="V113" s="34"/>
      <c r="W113" s="34"/>
      <c r="X113" s="34"/>
      <c r="Y113" s="34"/>
      <c r="Z113" s="34"/>
    </row>
    <row r="114">
      <c r="A114" s="30">
        <v>186.0</v>
      </c>
      <c r="B114" s="31" t="s">
        <v>2024</v>
      </c>
      <c r="C114" s="32" t="s">
        <v>2025</v>
      </c>
      <c r="D114" s="32" t="s">
        <v>1793</v>
      </c>
      <c r="E114" s="31" t="s">
        <v>1570</v>
      </c>
      <c r="F114" s="32" t="s">
        <v>2021</v>
      </c>
      <c r="G114" s="31" t="s">
        <v>2024</v>
      </c>
      <c r="H114" s="31" t="s">
        <v>2026</v>
      </c>
      <c r="I114" s="31" t="s">
        <v>1986</v>
      </c>
      <c r="J114" s="31" t="s">
        <v>1987</v>
      </c>
      <c r="K114" s="32" t="s">
        <v>1568</v>
      </c>
      <c r="L114" s="31" t="s">
        <v>2027</v>
      </c>
      <c r="M114" s="31"/>
      <c r="N114" s="31"/>
      <c r="O114" s="34"/>
      <c r="P114" s="34"/>
      <c r="Q114" s="34"/>
      <c r="R114" s="34"/>
      <c r="S114" s="34"/>
      <c r="T114" s="34"/>
      <c r="U114" s="34"/>
      <c r="V114" s="34"/>
      <c r="W114" s="34"/>
      <c r="X114" s="34"/>
      <c r="Y114" s="34"/>
      <c r="Z114" s="34"/>
    </row>
    <row r="115">
      <c r="A115" s="30">
        <v>188.0</v>
      </c>
      <c r="B115" s="31" t="s">
        <v>2028</v>
      </c>
      <c r="C115" s="32" t="s">
        <v>1595</v>
      </c>
      <c r="D115" s="32" t="s">
        <v>1596</v>
      </c>
      <c r="E115" s="31" t="s">
        <v>1570</v>
      </c>
      <c r="F115" s="32" t="s">
        <v>1601</v>
      </c>
      <c r="G115" s="31" t="s">
        <v>2028</v>
      </c>
      <c r="H115" s="31" t="s">
        <v>2029</v>
      </c>
      <c r="L115" s="31" t="s">
        <v>2030</v>
      </c>
      <c r="M115" s="31"/>
      <c r="N115" s="31"/>
      <c r="O115" s="34"/>
      <c r="P115" s="34"/>
      <c r="Q115" s="34"/>
      <c r="R115" s="34"/>
      <c r="S115" s="34"/>
      <c r="T115" s="34"/>
      <c r="U115" s="34"/>
      <c r="V115" s="34"/>
      <c r="W115" s="34"/>
      <c r="X115" s="34"/>
      <c r="Y115" s="34"/>
      <c r="Z115" s="34"/>
    </row>
    <row r="116">
      <c r="A116" s="30">
        <v>190.0</v>
      </c>
      <c r="B116" s="31" t="s">
        <v>2031</v>
      </c>
      <c r="C116" s="32" t="s">
        <v>2032</v>
      </c>
      <c r="D116" s="32" t="s">
        <v>1586</v>
      </c>
      <c r="E116" s="31" t="s">
        <v>1570</v>
      </c>
      <c r="F116" s="32" t="s">
        <v>1601</v>
      </c>
      <c r="G116" s="31" t="s">
        <v>2031</v>
      </c>
      <c r="H116" s="35" t="s">
        <v>2033</v>
      </c>
      <c r="L116" s="31" t="s">
        <v>2034</v>
      </c>
      <c r="M116" s="31"/>
      <c r="N116" s="31"/>
      <c r="O116" s="34"/>
      <c r="P116" s="34"/>
      <c r="Q116" s="34"/>
      <c r="R116" s="34"/>
      <c r="S116" s="34"/>
      <c r="T116" s="34"/>
      <c r="U116" s="34"/>
      <c r="V116" s="34"/>
      <c r="W116" s="34"/>
      <c r="X116" s="34"/>
      <c r="Y116" s="34"/>
      <c r="Z116" s="34"/>
    </row>
    <row r="117">
      <c r="A117" s="30">
        <v>191.0</v>
      </c>
      <c r="B117" s="31" t="s">
        <v>2035</v>
      </c>
      <c r="C117" s="32" t="s">
        <v>1568</v>
      </c>
      <c r="D117" s="32" t="s">
        <v>1574</v>
      </c>
      <c r="E117" s="31" t="s">
        <v>1634</v>
      </c>
      <c r="F117" s="33"/>
      <c r="G117" s="31" t="s">
        <v>2035</v>
      </c>
      <c r="H117" s="35" t="s">
        <v>2036</v>
      </c>
      <c r="L117" s="31" t="s">
        <v>2037</v>
      </c>
      <c r="M117" s="31"/>
      <c r="N117" s="31"/>
      <c r="O117" s="34"/>
      <c r="P117" s="34"/>
      <c r="Q117" s="34"/>
      <c r="R117" s="34"/>
      <c r="S117" s="34"/>
      <c r="T117" s="34"/>
      <c r="U117" s="34"/>
      <c r="V117" s="34"/>
      <c r="W117" s="34"/>
      <c r="X117" s="34"/>
      <c r="Y117" s="34"/>
      <c r="Z117" s="34"/>
    </row>
    <row r="118">
      <c r="A118" s="30">
        <v>192.0</v>
      </c>
      <c r="B118" s="31" t="s">
        <v>2038</v>
      </c>
      <c r="C118" s="32" t="s">
        <v>1626</v>
      </c>
      <c r="D118" s="32" t="s">
        <v>1596</v>
      </c>
      <c r="E118" s="31" t="s">
        <v>1570</v>
      </c>
      <c r="F118" s="32" t="s">
        <v>1601</v>
      </c>
      <c r="G118" s="31" t="s">
        <v>2038</v>
      </c>
      <c r="H118" s="35" t="s">
        <v>2039</v>
      </c>
      <c r="K118" s="33"/>
      <c r="L118" s="31" t="s">
        <v>2040</v>
      </c>
      <c r="M118" s="31"/>
      <c r="N118" s="31"/>
      <c r="O118" s="34"/>
      <c r="P118" s="34"/>
      <c r="Q118" s="34"/>
      <c r="R118" s="34"/>
      <c r="S118" s="34"/>
      <c r="T118" s="34"/>
      <c r="U118" s="34"/>
      <c r="V118" s="34"/>
      <c r="W118" s="34"/>
      <c r="X118" s="34"/>
      <c r="Y118" s="34"/>
      <c r="Z118" s="34"/>
    </row>
    <row r="119">
      <c r="A119" s="30">
        <v>194.0</v>
      </c>
      <c r="B119" s="31" t="s">
        <v>2041</v>
      </c>
      <c r="C119" s="32" t="s">
        <v>1600</v>
      </c>
      <c r="D119" s="32" t="s">
        <v>1793</v>
      </c>
      <c r="E119" s="31" t="s">
        <v>2042</v>
      </c>
      <c r="F119" s="32" t="s">
        <v>2043</v>
      </c>
      <c r="G119" s="31" t="s">
        <v>2041</v>
      </c>
      <c r="H119" s="31" t="s">
        <v>2044</v>
      </c>
      <c r="I119" s="31" t="s">
        <v>2045</v>
      </c>
      <c r="J119" s="31" t="s">
        <v>1987</v>
      </c>
      <c r="K119" s="32" t="s">
        <v>1568</v>
      </c>
      <c r="L119" s="31" t="s">
        <v>2046</v>
      </c>
      <c r="M119" s="31"/>
      <c r="N119" s="31"/>
      <c r="O119" s="34"/>
      <c r="P119" s="34"/>
      <c r="Q119" s="34"/>
      <c r="R119" s="34"/>
      <c r="S119" s="34"/>
      <c r="T119" s="34"/>
      <c r="U119" s="34"/>
      <c r="V119" s="34"/>
      <c r="W119" s="34"/>
      <c r="X119" s="34"/>
      <c r="Y119" s="34"/>
      <c r="Z119" s="34"/>
    </row>
    <row r="120">
      <c r="A120" s="30">
        <v>195.0</v>
      </c>
      <c r="B120" s="31" t="s">
        <v>2047</v>
      </c>
      <c r="C120" s="32" t="s">
        <v>2020</v>
      </c>
      <c r="D120" s="32" t="s">
        <v>1595</v>
      </c>
      <c r="E120" s="31" t="s">
        <v>2042</v>
      </c>
      <c r="F120" s="32" t="s">
        <v>2043</v>
      </c>
      <c r="G120" s="31" t="s">
        <v>2047</v>
      </c>
      <c r="H120" s="31" t="s">
        <v>2048</v>
      </c>
      <c r="I120" s="31" t="s">
        <v>2045</v>
      </c>
      <c r="J120" s="31" t="s">
        <v>1987</v>
      </c>
      <c r="K120" s="32" t="s">
        <v>1568</v>
      </c>
      <c r="L120" s="31" t="s">
        <v>2049</v>
      </c>
      <c r="M120" s="31"/>
      <c r="N120" s="31"/>
      <c r="O120" s="34"/>
      <c r="P120" s="34"/>
      <c r="Q120" s="34"/>
      <c r="R120" s="34"/>
      <c r="S120" s="34"/>
      <c r="T120" s="34"/>
      <c r="U120" s="34"/>
      <c r="V120" s="34"/>
      <c r="W120" s="34"/>
      <c r="X120" s="34"/>
      <c r="Y120" s="34"/>
      <c r="Z120" s="34"/>
    </row>
    <row r="121">
      <c r="A121" s="30">
        <v>196.0</v>
      </c>
      <c r="B121" s="31" t="s">
        <v>2050</v>
      </c>
      <c r="C121" s="32" t="s">
        <v>2051</v>
      </c>
      <c r="D121" s="32" t="s">
        <v>1861</v>
      </c>
      <c r="E121" s="31" t="s">
        <v>2042</v>
      </c>
      <c r="F121" s="32" t="s">
        <v>2043</v>
      </c>
      <c r="G121" s="31" t="s">
        <v>2050</v>
      </c>
      <c r="H121" s="31" t="s">
        <v>2052</v>
      </c>
      <c r="I121" s="31" t="s">
        <v>2045</v>
      </c>
      <c r="J121" s="31" t="s">
        <v>1987</v>
      </c>
      <c r="K121" s="32" t="s">
        <v>1568</v>
      </c>
      <c r="L121" s="31" t="s">
        <v>2053</v>
      </c>
      <c r="M121" s="31"/>
      <c r="N121" s="31"/>
      <c r="O121" s="34"/>
      <c r="P121" s="34"/>
      <c r="Q121" s="34"/>
      <c r="R121" s="34"/>
      <c r="S121" s="34"/>
      <c r="T121" s="34"/>
      <c r="U121" s="34"/>
      <c r="V121" s="34"/>
      <c r="W121" s="34"/>
      <c r="X121" s="34"/>
      <c r="Y121" s="34"/>
      <c r="Z121" s="34"/>
    </row>
    <row r="122">
      <c r="A122" s="30">
        <v>197.0</v>
      </c>
      <c r="B122" s="31" t="s">
        <v>2054</v>
      </c>
      <c r="C122" s="32" t="s">
        <v>1733</v>
      </c>
      <c r="D122" s="32" t="s">
        <v>1885</v>
      </c>
      <c r="E122" s="31" t="s">
        <v>2042</v>
      </c>
      <c r="F122" s="32" t="s">
        <v>2043</v>
      </c>
      <c r="G122" s="31" t="s">
        <v>2054</v>
      </c>
      <c r="H122" s="31" t="s">
        <v>2055</v>
      </c>
      <c r="I122" s="31" t="s">
        <v>2045</v>
      </c>
      <c r="J122" s="31" t="s">
        <v>1987</v>
      </c>
      <c r="K122" s="32" t="s">
        <v>1568</v>
      </c>
      <c r="L122" s="31" t="s">
        <v>2056</v>
      </c>
      <c r="M122" s="31"/>
      <c r="N122" s="31"/>
      <c r="O122" s="34"/>
      <c r="P122" s="34"/>
      <c r="Q122" s="34"/>
      <c r="R122" s="34"/>
      <c r="S122" s="34"/>
      <c r="T122" s="34"/>
      <c r="U122" s="34"/>
      <c r="V122" s="34"/>
      <c r="W122" s="34"/>
      <c r="X122" s="34"/>
      <c r="Y122" s="34"/>
      <c r="Z122" s="34"/>
    </row>
    <row r="123">
      <c r="A123" s="30">
        <v>198.0</v>
      </c>
      <c r="B123" s="31" t="s">
        <v>2057</v>
      </c>
      <c r="C123" s="32" t="s">
        <v>1622</v>
      </c>
      <c r="D123" s="32" t="s">
        <v>1586</v>
      </c>
      <c r="E123" s="31" t="s">
        <v>2042</v>
      </c>
      <c r="F123" s="32" t="s">
        <v>2043</v>
      </c>
      <c r="G123" s="31" t="s">
        <v>2057</v>
      </c>
      <c r="H123" s="31" t="s">
        <v>2058</v>
      </c>
      <c r="I123" s="31" t="s">
        <v>2045</v>
      </c>
      <c r="J123" s="31" t="s">
        <v>1987</v>
      </c>
      <c r="K123" s="32" t="s">
        <v>1568</v>
      </c>
      <c r="L123" s="31" t="s">
        <v>2059</v>
      </c>
      <c r="M123" s="31"/>
      <c r="N123" s="31"/>
      <c r="O123" s="34"/>
      <c r="P123" s="34"/>
      <c r="Q123" s="34"/>
      <c r="R123" s="34"/>
      <c r="S123" s="34"/>
      <c r="T123" s="34"/>
      <c r="U123" s="34"/>
      <c r="V123" s="34"/>
      <c r="W123" s="34"/>
      <c r="X123" s="34"/>
      <c r="Y123" s="34"/>
      <c r="Z123" s="34"/>
    </row>
    <row r="124">
      <c r="A124" s="30">
        <v>199.0</v>
      </c>
      <c r="B124" s="31" t="s">
        <v>2060</v>
      </c>
      <c r="C124" s="32" t="s">
        <v>2061</v>
      </c>
      <c r="D124" s="32" t="s">
        <v>2062</v>
      </c>
      <c r="E124" s="31" t="s">
        <v>2042</v>
      </c>
      <c r="F124" s="32" t="s">
        <v>2043</v>
      </c>
      <c r="G124" s="31" t="s">
        <v>2060</v>
      </c>
      <c r="H124" s="31" t="s">
        <v>2063</v>
      </c>
      <c r="I124" s="31" t="s">
        <v>2045</v>
      </c>
      <c r="J124" s="31" t="s">
        <v>1987</v>
      </c>
      <c r="K124" s="32" t="s">
        <v>1568</v>
      </c>
      <c r="L124" s="31" t="s">
        <v>2064</v>
      </c>
      <c r="M124" s="31"/>
      <c r="N124" s="31"/>
      <c r="O124" s="34"/>
      <c r="P124" s="34"/>
      <c r="Q124" s="34"/>
      <c r="R124" s="34"/>
      <c r="S124" s="34"/>
      <c r="T124" s="34"/>
      <c r="U124" s="34"/>
      <c r="V124" s="34"/>
      <c r="W124" s="34"/>
      <c r="X124" s="34"/>
      <c r="Y124" s="34"/>
      <c r="Z124" s="34"/>
    </row>
    <row r="125">
      <c r="A125" s="30">
        <v>200.0</v>
      </c>
      <c r="B125" s="31" t="s">
        <v>2065</v>
      </c>
      <c r="C125" s="32" t="s">
        <v>2061</v>
      </c>
      <c r="D125" s="32" t="s">
        <v>2066</v>
      </c>
      <c r="E125" s="31" t="s">
        <v>2042</v>
      </c>
      <c r="F125" s="32" t="s">
        <v>2043</v>
      </c>
      <c r="G125" s="31" t="s">
        <v>2065</v>
      </c>
      <c r="H125" s="31" t="s">
        <v>2067</v>
      </c>
      <c r="I125" s="31" t="s">
        <v>2045</v>
      </c>
      <c r="J125" s="31" t="s">
        <v>1987</v>
      </c>
      <c r="K125" s="32" t="s">
        <v>1568</v>
      </c>
      <c r="L125" s="31" t="s">
        <v>2068</v>
      </c>
      <c r="M125" s="31"/>
      <c r="N125" s="31"/>
      <c r="O125" s="34"/>
      <c r="P125" s="34"/>
      <c r="Q125" s="34"/>
      <c r="R125" s="34"/>
      <c r="S125" s="34"/>
      <c r="T125" s="34"/>
      <c r="U125" s="34"/>
      <c r="V125" s="34"/>
      <c r="W125" s="34"/>
      <c r="X125" s="34"/>
      <c r="Y125" s="34"/>
      <c r="Z125" s="34"/>
    </row>
    <row r="126">
      <c r="A126" s="30">
        <v>201.0</v>
      </c>
      <c r="B126" s="31" t="s">
        <v>2069</v>
      </c>
      <c r="C126" s="32" t="s">
        <v>1739</v>
      </c>
      <c r="D126" s="32" t="s">
        <v>1626</v>
      </c>
      <c r="E126" s="31" t="s">
        <v>2042</v>
      </c>
      <c r="F126" s="32" t="s">
        <v>2043</v>
      </c>
      <c r="G126" s="31" t="s">
        <v>2069</v>
      </c>
      <c r="H126" s="31" t="s">
        <v>2070</v>
      </c>
      <c r="I126" s="31" t="s">
        <v>2045</v>
      </c>
      <c r="J126" s="31" t="s">
        <v>2071</v>
      </c>
      <c r="K126" s="32" t="s">
        <v>2072</v>
      </c>
      <c r="L126" s="31" t="s">
        <v>2073</v>
      </c>
      <c r="M126" s="31"/>
      <c r="N126" s="31"/>
      <c r="O126" s="34"/>
      <c r="P126" s="34"/>
      <c r="Q126" s="34"/>
      <c r="R126" s="34"/>
      <c r="S126" s="34"/>
      <c r="T126" s="34"/>
      <c r="U126" s="34"/>
      <c r="V126" s="34"/>
      <c r="W126" s="34"/>
      <c r="X126" s="34"/>
      <c r="Y126" s="34"/>
      <c r="Z126" s="34"/>
    </row>
    <row r="127">
      <c r="A127" s="30">
        <v>202.0</v>
      </c>
      <c r="B127" s="31" t="s">
        <v>2074</v>
      </c>
      <c r="C127" s="32" t="s">
        <v>1917</v>
      </c>
      <c r="D127" s="32" t="s">
        <v>2075</v>
      </c>
      <c r="E127" s="31" t="s">
        <v>2042</v>
      </c>
      <c r="F127" s="32" t="s">
        <v>2043</v>
      </c>
      <c r="G127" s="31" t="s">
        <v>2074</v>
      </c>
      <c r="H127" s="31" t="s">
        <v>2076</v>
      </c>
      <c r="I127" s="31" t="s">
        <v>2045</v>
      </c>
      <c r="J127" s="31" t="s">
        <v>1987</v>
      </c>
      <c r="K127" s="32" t="s">
        <v>1568</v>
      </c>
      <c r="L127" s="31" t="s">
        <v>2077</v>
      </c>
      <c r="M127" s="31"/>
      <c r="N127" s="31"/>
      <c r="O127" s="34"/>
      <c r="P127" s="34"/>
      <c r="Q127" s="34"/>
      <c r="R127" s="34"/>
      <c r="S127" s="34"/>
      <c r="T127" s="34"/>
      <c r="U127" s="34"/>
      <c r="V127" s="34"/>
      <c r="W127" s="34"/>
      <c r="X127" s="34"/>
      <c r="Y127" s="34"/>
      <c r="Z127" s="34"/>
    </row>
    <row r="128">
      <c r="A128" s="30">
        <v>203.0</v>
      </c>
      <c r="B128" s="31" t="s">
        <v>2078</v>
      </c>
      <c r="C128" s="32" t="s">
        <v>2079</v>
      </c>
      <c r="D128" s="32" t="s">
        <v>1595</v>
      </c>
      <c r="E128" s="31" t="s">
        <v>2042</v>
      </c>
      <c r="F128" s="32" t="s">
        <v>2043</v>
      </c>
      <c r="G128" s="31" t="s">
        <v>2078</v>
      </c>
      <c r="H128" s="31" t="s">
        <v>2080</v>
      </c>
      <c r="I128" s="31" t="s">
        <v>2045</v>
      </c>
      <c r="J128" s="31" t="s">
        <v>1987</v>
      </c>
      <c r="K128" s="32" t="s">
        <v>1568</v>
      </c>
      <c r="L128" s="31" t="s">
        <v>2081</v>
      </c>
      <c r="M128" s="31"/>
      <c r="N128" s="31"/>
      <c r="O128" s="34"/>
      <c r="P128" s="34"/>
      <c r="Q128" s="34"/>
      <c r="R128" s="34"/>
      <c r="S128" s="34"/>
      <c r="T128" s="34"/>
      <c r="U128" s="34"/>
      <c r="V128" s="34"/>
      <c r="W128" s="34"/>
      <c r="X128" s="34"/>
      <c r="Y128" s="34"/>
      <c r="Z128" s="34"/>
    </row>
    <row r="129">
      <c r="A129" s="30">
        <v>204.0</v>
      </c>
      <c r="B129" s="31" t="s">
        <v>2082</v>
      </c>
      <c r="C129" s="32" t="s">
        <v>1609</v>
      </c>
      <c r="D129" s="32" t="s">
        <v>1595</v>
      </c>
      <c r="E129" s="31" t="s">
        <v>2042</v>
      </c>
      <c r="F129" s="32" t="s">
        <v>2043</v>
      </c>
      <c r="G129" s="31" t="s">
        <v>2082</v>
      </c>
      <c r="H129" s="31" t="s">
        <v>2083</v>
      </c>
      <c r="I129" s="31" t="s">
        <v>2045</v>
      </c>
      <c r="J129" s="31" t="s">
        <v>2084</v>
      </c>
      <c r="K129" s="32" t="s">
        <v>2085</v>
      </c>
      <c r="L129" s="31" t="s">
        <v>2086</v>
      </c>
      <c r="M129" s="31"/>
      <c r="N129" s="31"/>
      <c r="O129" s="34"/>
      <c r="P129" s="34"/>
      <c r="Q129" s="34"/>
      <c r="R129" s="34"/>
      <c r="S129" s="34"/>
      <c r="T129" s="34"/>
      <c r="U129" s="34"/>
      <c r="V129" s="34"/>
      <c r="W129" s="34"/>
      <c r="X129" s="34"/>
      <c r="Y129" s="34"/>
      <c r="Z129" s="34"/>
    </row>
    <row r="130">
      <c r="A130" s="30">
        <v>205.0</v>
      </c>
      <c r="B130" s="31" t="s">
        <v>2087</v>
      </c>
      <c r="C130" s="32" t="s">
        <v>1630</v>
      </c>
      <c r="D130" s="32" t="s">
        <v>2088</v>
      </c>
      <c r="E130" s="31" t="s">
        <v>2042</v>
      </c>
      <c r="F130" s="32" t="s">
        <v>2043</v>
      </c>
      <c r="G130" s="31" t="s">
        <v>2087</v>
      </c>
      <c r="H130" s="31" t="s">
        <v>2089</v>
      </c>
      <c r="I130" s="31" t="s">
        <v>2045</v>
      </c>
      <c r="J130" s="31" t="s">
        <v>2090</v>
      </c>
      <c r="K130" s="32" t="s">
        <v>2072</v>
      </c>
      <c r="L130" s="31" t="s">
        <v>2091</v>
      </c>
      <c r="M130" s="31"/>
      <c r="N130" s="31"/>
      <c r="O130" s="34"/>
      <c r="P130" s="34"/>
      <c r="Q130" s="34"/>
      <c r="R130" s="34"/>
      <c r="S130" s="34"/>
      <c r="T130" s="34"/>
      <c r="U130" s="34"/>
      <c r="V130" s="34"/>
      <c r="W130" s="34"/>
      <c r="X130" s="34"/>
      <c r="Y130" s="34"/>
      <c r="Z130" s="34"/>
    </row>
    <row r="131">
      <c r="A131" s="30">
        <v>206.0</v>
      </c>
      <c r="B131" s="31" t="s">
        <v>2092</v>
      </c>
      <c r="C131" s="32" t="s">
        <v>1733</v>
      </c>
      <c r="D131" s="32" t="s">
        <v>1590</v>
      </c>
      <c r="E131" s="31" t="s">
        <v>2042</v>
      </c>
      <c r="F131" s="32" t="s">
        <v>2043</v>
      </c>
      <c r="G131" s="31" t="s">
        <v>2092</v>
      </c>
      <c r="H131" s="31" t="s">
        <v>2093</v>
      </c>
      <c r="I131" s="31" t="s">
        <v>2045</v>
      </c>
      <c r="J131" s="31" t="s">
        <v>1987</v>
      </c>
      <c r="K131" s="32" t="s">
        <v>1568</v>
      </c>
      <c r="L131" s="31" t="s">
        <v>2094</v>
      </c>
      <c r="M131" s="31"/>
      <c r="N131" s="31"/>
      <c r="O131" s="34"/>
      <c r="P131" s="34"/>
      <c r="Q131" s="34"/>
      <c r="R131" s="34"/>
      <c r="S131" s="34"/>
      <c r="T131" s="34"/>
      <c r="U131" s="34"/>
      <c r="V131" s="34"/>
      <c r="W131" s="34"/>
      <c r="X131" s="34"/>
      <c r="Y131" s="34"/>
      <c r="Z131" s="34"/>
    </row>
    <row r="132">
      <c r="A132" s="30">
        <v>207.0</v>
      </c>
      <c r="B132" s="31" t="s">
        <v>2095</v>
      </c>
      <c r="C132" s="32" t="s">
        <v>1622</v>
      </c>
      <c r="D132" s="32" t="s">
        <v>1580</v>
      </c>
      <c r="E132" s="31" t="s">
        <v>2042</v>
      </c>
      <c r="F132" s="32" t="s">
        <v>2043</v>
      </c>
      <c r="G132" s="31" t="s">
        <v>2095</v>
      </c>
      <c r="H132" s="31" t="s">
        <v>2096</v>
      </c>
      <c r="I132" s="31" t="s">
        <v>2045</v>
      </c>
      <c r="J132" s="31" t="s">
        <v>2097</v>
      </c>
      <c r="K132" s="32" t="s">
        <v>2072</v>
      </c>
      <c r="L132" s="31" t="s">
        <v>2098</v>
      </c>
      <c r="M132" s="31"/>
      <c r="N132" s="31"/>
      <c r="O132" s="34"/>
      <c r="P132" s="34"/>
      <c r="Q132" s="34"/>
      <c r="R132" s="34"/>
      <c r="S132" s="34"/>
      <c r="T132" s="34"/>
      <c r="U132" s="34"/>
      <c r="V132" s="34"/>
      <c r="W132" s="34"/>
      <c r="X132" s="34"/>
      <c r="Y132" s="34"/>
      <c r="Z132" s="34"/>
    </row>
    <row r="133">
      <c r="A133" s="30">
        <v>208.0</v>
      </c>
      <c r="B133" s="31" t="s">
        <v>2099</v>
      </c>
      <c r="C133" s="32" t="s">
        <v>1630</v>
      </c>
      <c r="D133" s="32" t="s">
        <v>1626</v>
      </c>
      <c r="E133" s="31" t="s">
        <v>2042</v>
      </c>
      <c r="F133" s="32" t="s">
        <v>2043</v>
      </c>
      <c r="G133" s="31" t="s">
        <v>2099</v>
      </c>
      <c r="H133" s="31" t="s">
        <v>2100</v>
      </c>
      <c r="I133" s="31" t="s">
        <v>2045</v>
      </c>
      <c r="J133" s="31" t="s">
        <v>1987</v>
      </c>
      <c r="K133" s="32" t="s">
        <v>1568</v>
      </c>
      <c r="L133" s="31" t="s">
        <v>2101</v>
      </c>
      <c r="M133" s="31"/>
      <c r="N133" s="31"/>
      <c r="O133" s="34"/>
      <c r="P133" s="34"/>
      <c r="Q133" s="34"/>
      <c r="R133" s="34"/>
      <c r="S133" s="34"/>
      <c r="T133" s="34"/>
      <c r="U133" s="34"/>
      <c r="V133" s="34"/>
      <c r="W133" s="34"/>
      <c r="X133" s="34"/>
      <c r="Y133" s="34"/>
      <c r="Z133" s="34"/>
    </row>
    <row r="134">
      <c r="A134" s="30">
        <v>209.0</v>
      </c>
      <c r="B134" s="31" t="s">
        <v>2102</v>
      </c>
      <c r="C134" s="32" t="s">
        <v>1917</v>
      </c>
      <c r="D134" s="32" t="s">
        <v>2103</v>
      </c>
      <c r="E134" s="31" t="s">
        <v>2042</v>
      </c>
      <c r="F134" s="32" t="s">
        <v>2043</v>
      </c>
      <c r="G134" s="31" t="s">
        <v>2102</v>
      </c>
      <c r="H134" s="31" t="s">
        <v>2104</v>
      </c>
      <c r="I134" s="31" t="s">
        <v>2045</v>
      </c>
      <c r="J134" s="31" t="s">
        <v>1987</v>
      </c>
      <c r="K134" s="32" t="s">
        <v>1568</v>
      </c>
      <c r="L134" s="31" t="s">
        <v>2105</v>
      </c>
      <c r="M134" s="31"/>
      <c r="N134" s="31"/>
      <c r="O134" s="34"/>
      <c r="P134" s="34"/>
      <c r="Q134" s="34"/>
      <c r="R134" s="34"/>
      <c r="S134" s="34"/>
      <c r="T134" s="34"/>
      <c r="U134" s="34"/>
      <c r="V134" s="34"/>
      <c r="W134" s="34"/>
      <c r="X134" s="34"/>
      <c r="Y134" s="34"/>
      <c r="Z134" s="34"/>
    </row>
    <row r="135">
      <c r="A135" s="30">
        <v>210.0</v>
      </c>
      <c r="B135" s="31" t="s">
        <v>2106</v>
      </c>
      <c r="C135" s="32" t="s">
        <v>2061</v>
      </c>
      <c r="D135" s="32" t="s">
        <v>2103</v>
      </c>
      <c r="E135" s="31" t="s">
        <v>2042</v>
      </c>
      <c r="F135" s="32" t="s">
        <v>2043</v>
      </c>
      <c r="G135" s="31" t="s">
        <v>2106</v>
      </c>
      <c r="H135" s="31" t="s">
        <v>2107</v>
      </c>
      <c r="I135" s="31" t="s">
        <v>2045</v>
      </c>
      <c r="J135" s="31" t="s">
        <v>2108</v>
      </c>
      <c r="K135" s="32" t="s">
        <v>2109</v>
      </c>
      <c r="L135" s="31" t="s">
        <v>2110</v>
      </c>
      <c r="M135" s="31"/>
      <c r="N135" s="31"/>
      <c r="O135" s="34"/>
      <c r="P135" s="34"/>
      <c r="Q135" s="34"/>
      <c r="R135" s="34"/>
      <c r="S135" s="34"/>
      <c r="T135" s="34"/>
      <c r="U135" s="34"/>
      <c r="V135" s="34"/>
      <c r="W135" s="34"/>
      <c r="X135" s="34"/>
      <c r="Y135" s="34"/>
      <c r="Z135" s="34"/>
    </row>
    <row r="136">
      <c r="A136" s="30">
        <v>211.0</v>
      </c>
      <c r="B136" s="31" t="s">
        <v>2111</v>
      </c>
      <c r="C136" s="32" t="s">
        <v>1626</v>
      </c>
      <c r="D136" s="32" t="s">
        <v>2103</v>
      </c>
      <c r="E136" s="31" t="s">
        <v>2042</v>
      </c>
      <c r="F136" s="32" t="s">
        <v>2043</v>
      </c>
      <c r="G136" s="31" t="s">
        <v>2111</v>
      </c>
      <c r="H136" s="31" t="s">
        <v>2112</v>
      </c>
      <c r="I136" s="31" t="s">
        <v>2045</v>
      </c>
      <c r="J136" s="31" t="s">
        <v>2113</v>
      </c>
      <c r="K136" s="32" t="s">
        <v>2085</v>
      </c>
      <c r="L136" s="31" t="s">
        <v>2114</v>
      </c>
      <c r="M136" s="31"/>
      <c r="N136" s="31"/>
      <c r="O136" s="34"/>
      <c r="P136" s="34"/>
      <c r="Q136" s="34"/>
      <c r="R136" s="34"/>
      <c r="S136" s="34"/>
      <c r="T136" s="34"/>
      <c r="U136" s="34"/>
      <c r="V136" s="34"/>
      <c r="W136" s="34"/>
      <c r="X136" s="34"/>
      <c r="Y136" s="34"/>
      <c r="Z136" s="34"/>
    </row>
    <row r="137">
      <c r="A137" s="30">
        <v>212.0</v>
      </c>
      <c r="B137" s="31" t="s">
        <v>2115</v>
      </c>
      <c r="C137" s="32" t="s">
        <v>1733</v>
      </c>
      <c r="D137" s="32" t="s">
        <v>1580</v>
      </c>
      <c r="E137" s="31" t="s">
        <v>2042</v>
      </c>
      <c r="F137" s="32" t="s">
        <v>2043</v>
      </c>
      <c r="G137" s="31" t="s">
        <v>2115</v>
      </c>
      <c r="H137" s="31" t="s">
        <v>2116</v>
      </c>
      <c r="I137" s="31" t="s">
        <v>2045</v>
      </c>
      <c r="J137" s="31" t="s">
        <v>1987</v>
      </c>
      <c r="K137" s="32" t="s">
        <v>1568</v>
      </c>
      <c r="L137" s="31" t="s">
        <v>2117</v>
      </c>
      <c r="M137" s="31"/>
      <c r="N137" s="31"/>
      <c r="O137" s="34"/>
      <c r="P137" s="34"/>
      <c r="Q137" s="34"/>
      <c r="R137" s="34"/>
      <c r="S137" s="34"/>
      <c r="T137" s="34"/>
      <c r="U137" s="34"/>
      <c r="V137" s="34"/>
      <c r="W137" s="34"/>
      <c r="X137" s="34"/>
      <c r="Y137" s="34"/>
      <c r="Z137" s="34"/>
    </row>
    <row r="138">
      <c r="A138" s="30">
        <v>213.0</v>
      </c>
      <c r="B138" s="31" t="s">
        <v>2118</v>
      </c>
      <c r="C138" s="32" t="s">
        <v>1822</v>
      </c>
      <c r="D138" s="32" t="s">
        <v>2066</v>
      </c>
      <c r="E138" s="31" t="s">
        <v>2042</v>
      </c>
      <c r="F138" s="32" t="s">
        <v>2043</v>
      </c>
      <c r="G138" s="31" t="s">
        <v>2118</v>
      </c>
      <c r="H138" s="31" t="s">
        <v>2119</v>
      </c>
      <c r="I138" s="31" t="s">
        <v>2045</v>
      </c>
      <c r="J138" s="31" t="s">
        <v>2120</v>
      </c>
      <c r="K138" s="32" t="s">
        <v>2072</v>
      </c>
      <c r="L138" s="31" t="s">
        <v>2121</v>
      </c>
      <c r="M138" s="31"/>
      <c r="N138" s="31"/>
      <c r="O138" s="34"/>
      <c r="P138" s="34"/>
      <c r="Q138" s="34"/>
      <c r="R138" s="34"/>
      <c r="S138" s="34"/>
      <c r="T138" s="34"/>
      <c r="U138" s="34"/>
      <c r="V138" s="34"/>
      <c r="W138" s="34"/>
      <c r="X138" s="34"/>
      <c r="Y138" s="34"/>
      <c r="Z138" s="34"/>
    </row>
    <row r="139">
      <c r="A139" s="30">
        <v>214.0</v>
      </c>
      <c r="B139" s="31" t="s">
        <v>2122</v>
      </c>
      <c r="C139" s="32" t="s">
        <v>1917</v>
      </c>
      <c r="D139" s="32" t="s">
        <v>2103</v>
      </c>
      <c r="E139" s="31" t="s">
        <v>2042</v>
      </c>
      <c r="F139" s="32" t="s">
        <v>2043</v>
      </c>
      <c r="G139" s="31" t="s">
        <v>2122</v>
      </c>
      <c r="H139" s="31" t="s">
        <v>2123</v>
      </c>
      <c r="I139" s="31" t="s">
        <v>2045</v>
      </c>
      <c r="J139" s="31" t="s">
        <v>2124</v>
      </c>
      <c r="K139" s="32" t="s">
        <v>2072</v>
      </c>
      <c r="L139" s="31" t="s">
        <v>2125</v>
      </c>
      <c r="M139" s="31"/>
      <c r="N139" s="31"/>
      <c r="O139" s="34"/>
      <c r="P139" s="34"/>
      <c r="Q139" s="34"/>
      <c r="R139" s="34"/>
      <c r="S139" s="34"/>
      <c r="T139" s="34"/>
      <c r="U139" s="34"/>
      <c r="V139" s="34"/>
      <c r="W139" s="34"/>
      <c r="X139" s="34"/>
      <c r="Y139" s="34"/>
      <c r="Z139" s="34"/>
    </row>
    <row r="140">
      <c r="A140" s="30">
        <v>215.0</v>
      </c>
      <c r="B140" s="31" t="s">
        <v>2126</v>
      </c>
      <c r="C140" s="32" t="s">
        <v>1630</v>
      </c>
      <c r="D140" s="32" t="s">
        <v>2127</v>
      </c>
      <c r="E140" s="31" t="s">
        <v>2042</v>
      </c>
      <c r="F140" s="32" t="s">
        <v>2043</v>
      </c>
      <c r="G140" s="31" t="s">
        <v>2126</v>
      </c>
      <c r="H140" s="31" t="s">
        <v>2128</v>
      </c>
      <c r="I140" s="31" t="s">
        <v>2045</v>
      </c>
      <c r="J140" s="31" t="s">
        <v>2129</v>
      </c>
      <c r="K140" s="32" t="s">
        <v>2072</v>
      </c>
      <c r="L140" s="31" t="s">
        <v>2130</v>
      </c>
      <c r="M140" s="31"/>
      <c r="N140" s="31"/>
      <c r="O140" s="34"/>
      <c r="P140" s="34"/>
      <c r="Q140" s="34"/>
      <c r="R140" s="34"/>
      <c r="S140" s="34"/>
      <c r="T140" s="34"/>
      <c r="U140" s="34"/>
      <c r="V140" s="34"/>
      <c r="W140" s="34"/>
      <c r="X140" s="34"/>
      <c r="Y140" s="34"/>
      <c r="Z140" s="34"/>
    </row>
    <row r="141">
      <c r="A141" s="30">
        <v>216.0</v>
      </c>
      <c r="B141" s="31" t="s">
        <v>2131</v>
      </c>
      <c r="C141" s="32" t="s">
        <v>1590</v>
      </c>
      <c r="D141" s="32" t="s">
        <v>1793</v>
      </c>
      <c r="E141" s="31" t="s">
        <v>2042</v>
      </c>
      <c r="F141" s="32" t="s">
        <v>2043</v>
      </c>
      <c r="G141" s="31" t="s">
        <v>2131</v>
      </c>
      <c r="H141" s="31" t="s">
        <v>2132</v>
      </c>
      <c r="I141" s="31" t="s">
        <v>2045</v>
      </c>
      <c r="J141" s="31" t="s">
        <v>1987</v>
      </c>
      <c r="K141" s="32" t="s">
        <v>1568</v>
      </c>
      <c r="L141" s="31" t="s">
        <v>2133</v>
      </c>
      <c r="M141" s="31"/>
      <c r="N141" s="31"/>
      <c r="O141" s="34"/>
      <c r="P141" s="34"/>
      <c r="Q141" s="34"/>
      <c r="R141" s="34"/>
      <c r="S141" s="34"/>
      <c r="T141" s="34"/>
      <c r="U141" s="34"/>
      <c r="V141" s="34"/>
      <c r="W141" s="34"/>
      <c r="X141" s="34"/>
      <c r="Y141" s="34"/>
      <c r="Z141" s="34"/>
    </row>
    <row r="142">
      <c r="A142" s="30">
        <v>218.0</v>
      </c>
      <c r="B142" s="31" t="s">
        <v>2134</v>
      </c>
      <c r="C142" s="32" t="s">
        <v>1609</v>
      </c>
      <c r="D142" s="32" t="s">
        <v>2135</v>
      </c>
      <c r="E142" s="31" t="s">
        <v>2042</v>
      </c>
      <c r="F142" s="32" t="s">
        <v>2043</v>
      </c>
      <c r="G142" s="31" t="s">
        <v>2134</v>
      </c>
      <c r="H142" s="31" t="s">
        <v>2136</v>
      </c>
      <c r="I142" s="31" t="s">
        <v>2045</v>
      </c>
      <c r="J142" s="31" t="s">
        <v>2137</v>
      </c>
      <c r="K142" s="32" t="s">
        <v>2072</v>
      </c>
      <c r="L142" s="31" t="s">
        <v>2138</v>
      </c>
      <c r="M142" s="31"/>
      <c r="N142" s="31"/>
      <c r="O142" s="34"/>
      <c r="P142" s="34"/>
      <c r="Q142" s="34"/>
      <c r="R142" s="34"/>
      <c r="S142" s="34"/>
      <c r="T142" s="34"/>
      <c r="U142" s="34"/>
      <c r="V142" s="34"/>
      <c r="W142" s="34"/>
      <c r="X142" s="34"/>
      <c r="Y142" s="34"/>
      <c r="Z142" s="34"/>
    </row>
    <row r="143">
      <c r="A143" s="30">
        <v>219.0</v>
      </c>
      <c r="B143" s="31" t="s">
        <v>2139</v>
      </c>
      <c r="C143" s="32" t="s">
        <v>1622</v>
      </c>
      <c r="D143" s="32" t="s">
        <v>1595</v>
      </c>
      <c r="E143" s="31" t="s">
        <v>2042</v>
      </c>
      <c r="F143" s="32" t="s">
        <v>2043</v>
      </c>
      <c r="G143" s="31" t="s">
        <v>2139</v>
      </c>
      <c r="H143" s="31" t="s">
        <v>2140</v>
      </c>
      <c r="I143" s="31" t="s">
        <v>2045</v>
      </c>
      <c r="J143" s="31" t="s">
        <v>2141</v>
      </c>
      <c r="K143" s="32" t="s">
        <v>2142</v>
      </c>
      <c r="L143" s="31" t="s">
        <v>2143</v>
      </c>
      <c r="M143" s="31"/>
      <c r="N143" s="31"/>
      <c r="O143" s="34"/>
      <c r="P143" s="34"/>
      <c r="Q143" s="34"/>
      <c r="R143" s="34"/>
      <c r="S143" s="34"/>
      <c r="T143" s="34"/>
      <c r="U143" s="34"/>
      <c r="V143" s="34"/>
      <c r="W143" s="34"/>
      <c r="X143" s="34"/>
      <c r="Y143" s="34"/>
      <c r="Z143" s="34"/>
    </row>
    <row r="144">
      <c r="A144" s="30">
        <v>220.0</v>
      </c>
      <c r="B144" s="31" t="s">
        <v>2144</v>
      </c>
      <c r="C144" s="32" t="s">
        <v>1630</v>
      </c>
      <c r="D144" s="32" t="s">
        <v>1590</v>
      </c>
      <c r="E144" s="31" t="s">
        <v>2042</v>
      </c>
      <c r="F144" s="32" t="s">
        <v>2043</v>
      </c>
      <c r="G144" s="31" t="s">
        <v>2144</v>
      </c>
      <c r="H144" s="31" t="s">
        <v>2145</v>
      </c>
      <c r="I144" s="31" t="s">
        <v>2045</v>
      </c>
      <c r="J144" s="31" t="s">
        <v>1987</v>
      </c>
      <c r="K144" s="32" t="s">
        <v>1568</v>
      </c>
      <c r="L144" s="31" t="s">
        <v>2146</v>
      </c>
      <c r="M144" s="31"/>
      <c r="N144" s="31"/>
      <c r="O144" s="34"/>
      <c r="P144" s="34"/>
      <c r="Q144" s="34"/>
      <c r="R144" s="34"/>
      <c r="S144" s="34"/>
      <c r="T144" s="34"/>
      <c r="U144" s="34"/>
      <c r="V144" s="34"/>
      <c r="W144" s="34"/>
      <c r="X144" s="34"/>
      <c r="Y144" s="34"/>
      <c r="Z144" s="34"/>
    </row>
    <row r="145">
      <c r="A145" s="30">
        <v>221.0</v>
      </c>
      <c r="B145" s="31" t="s">
        <v>2147</v>
      </c>
      <c r="C145" s="32" t="s">
        <v>2109</v>
      </c>
      <c r="D145" s="32" t="s">
        <v>1622</v>
      </c>
      <c r="E145" s="31" t="s">
        <v>2042</v>
      </c>
      <c r="F145" s="32" t="s">
        <v>2043</v>
      </c>
      <c r="G145" s="31" t="s">
        <v>2147</v>
      </c>
      <c r="H145" s="31" t="s">
        <v>2148</v>
      </c>
      <c r="I145" s="31" t="s">
        <v>2045</v>
      </c>
      <c r="J145" s="31" t="s">
        <v>1987</v>
      </c>
      <c r="K145" s="32" t="s">
        <v>1568</v>
      </c>
      <c r="L145" s="31" t="s">
        <v>2149</v>
      </c>
      <c r="M145" s="31"/>
      <c r="N145" s="31"/>
      <c r="O145" s="34"/>
      <c r="P145" s="34"/>
      <c r="Q145" s="34"/>
      <c r="R145" s="34"/>
      <c r="S145" s="34"/>
      <c r="T145" s="34"/>
      <c r="U145" s="34"/>
      <c r="V145" s="34"/>
      <c r="W145" s="34"/>
      <c r="X145" s="34"/>
      <c r="Y145" s="34"/>
      <c r="Z145" s="34"/>
    </row>
    <row r="146">
      <c r="A146" s="30">
        <v>222.0</v>
      </c>
      <c r="B146" s="31" t="s">
        <v>2150</v>
      </c>
      <c r="C146" s="32" t="s">
        <v>2142</v>
      </c>
      <c r="D146" s="32" t="s">
        <v>2151</v>
      </c>
      <c r="E146" s="31" t="s">
        <v>2042</v>
      </c>
      <c r="F146" s="32" t="s">
        <v>2043</v>
      </c>
      <c r="G146" s="31" t="s">
        <v>2150</v>
      </c>
      <c r="H146" s="31" t="s">
        <v>2152</v>
      </c>
      <c r="I146" s="31" t="s">
        <v>2045</v>
      </c>
      <c r="J146" s="31" t="s">
        <v>1987</v>
      </c>
      <c r="K146" s="32" t="s">
        <v>1568</v>
      </c>
      <c r="L146" s="31" t="s">
        <v>2153</v>
      </c>
      <c r="M146" s="31"/>
      <c r="N146" s="31"/>
      <c r="O146" s="34"/>
      <c r="P146" s="34"/>
      <c r="Q146" s="34"/>
      <c r="R146" s="34"/>
      <c r="S146" s="34"/>
      <c r="T146" s="34"/>
      <c r="U146" s="34"/>
      <c r="V146" s="34"/>
      <c r="W146" s="34"/>
      <c r="X146" s="34"/>
      <c r="Y146" s="34"/>
      <c r="Z146" s="34"/>
    </row>
    <row r="147">
      <c r="A147" s="30">
        <v>223.0</v>
      </c>
      <c r="B147" s="31" t="s">
        <v>2154</v>
      </c>
      <c r="C147" s="32" t="s">
        <v>2155</v>
      </c>
      <c r="D147" s="32" t="s">
        <v>2103</v>
      </c>
      <c r="E147" s="31" t="s">
        <v>2042</v>
      </c>
      <c r="F147" s="32" t="s">
        <v>2043</v>
      </c>
      <c r="G147" s="31" t="s">
        <v>2154</v>
      </c>
      <c r="H147" s="31" t="s">
        <v>2156</v>
      </c>
      <c r="I147" s="31" t="s">
        <v>2045</v>
      </c>
      <c r="J147" s="31" t="s">
        <v>1987</v>
      </c>
      <c r="K147" s="32" t="s">
        <v>1568</v>
      </c>
      <c r="L147" s="31" t="s">
        <v>2157</v>
      </c>
      <c r="M147" s="31"/>
      <c r="N147" s="31"/>
      <c r="O147" s="34"/>
      <c r="P147" s="34"/>
      <c r="Q147" s="34"/>
      <c r="R147" s="34"/>
      <c r="S147" s="34"/>
      <c r="T147" s="34"/>
      <c r="U147" s="34"/>
      <c r="V147" s="34"/>
      <c r="W147" s="34"/>
      <c r="X147" s="34"/>
      <c r="Y147" s="34"/>
      <c r="Z147" s="34"/>
    </row>
    <row r="148">
      <c r="A148" s="30">
        <v>224.0</v>
      </c>
      <c r="B148" s="31" t="s">
        <v>2158</v>
      </c>
      <c r="C148" s="32" t="s">
        <v>2061</v>
      </c>
      <c r="D148" s="32" t="s">
        <v>1586</v>
      </c>
      <c r="E148" s="31" t="s">
        <v>2042</v>
      </c>
      <c r="F148" s="32" t="s">
        <v>2043</v>
      </c>
      <c r="G148" s="31" t="s">
        <v>2158</v>
      </c>
      <c r="H148" s="31" t="s">
        <v>2159</v>
      </c>
      <c r="I148" s="31" t="s">
        <v>2045</v>
      </c>
      <c r="J148" s="31" t="s">
        <v>1987</v>
      </c>
      <c r="K148" s="32" t="s">
        <v>1568</v>
      </c>
      <c r="L148" s="31" t="s">
        <v>2160</v>
      </c>
      <c r="M148" s="31"/>
      <c r="N148" s="31"/>
      <c r="O148" s="34"/>
      <c r="P148" s="34"/>
      <c r="Q148" s="34"/>
      <c r="R148" s="34"/>
      <c r="S148" s="34"/>
      <c r="T148" s="34"/>
      <c r="U148" s="34"/>
      <c r="V148" s="34"/>
      <c r="W148" s="34"/>
      <c r="X148" s="34"/>
      <c r="Y148" s="34"/>
      <c r="Z148" s="34"/>
    </row>
    <row r="149">
      <c r="A149" s="30">
        <v>225.0</v>
      </c>
      <c r="B149" s="31" t="s">
        <v>2161</v>
      </c>
      <c r="C149" s="32" t="s">
        <v>2061</v>
      </c>
      <c r="D149" s="32" t="s">
        <v>1586</v>
      </c>
      <c r="E149" s="31" t="s">
        <v>2042</v>
      </c>
      <c r="F149" s="32" t="s">
        <v>2043</v>
      </c>
      <c r="G149" s="31" t="s">
        <v>2161</v>
      </c>
      <c r="H149" s="31" t="s">
        <v>2162</v>
      </c>
      <c r="I149" s="31" t="s">
        <v>2045</v>
      </c>
      <c r="J149" s="31" t="s">
        <v>2163</v>
      </c>
      <c r="K149" s="32" t="s">
        <v>2072</v>
      </c>
      <c r="L149" s="31" t="s">
        <v>2164</v>
      </c>
      <c r="M149" s="31"/>
      <c r="N149" s="31"/>
      <c r="O149" s="34"/>
      <c r="P149" s="34"/>
      <c r="Q149" s="34"/>
      <c r="R149" s="34"/>
      <c r="S149" s="34"/>
      <c r="T149" s="34"/>
      <c r="U149" s="34"/>
      <c r="V149" s="34"/>
      <c r="W149" s="34"/>
      <c r="X149" s="34"/>
      <c r="Y149" s="34"/>
      <c r="Z149" s="34"/>
    </row>
    <row r="150">
      <c r="A150" s="30">
        <v>226.0</v>
      </c>
      <c r="B150" s="31" t="s">
        <v>2165</v>
      </c>
      <c r="C150" s="32" t="s">
        <v>2032</v>
      </c>
      <c r="D150" s="32" t="s">
        <v>2166</v>
      </c>
      <c r="E150" s="31" t="s">
        <v>2042</v>
      </c>
      <c r="F150" s="32" t="s">
        <v>2043</v>
      </c>
      <c r="G150" s="31" t="s">
        <v>2165</v>
      </c>
      <c r="H150" s="31" t="s">
        <v>2167</v>
      </c>
      <c r="I150" s="31" t="s">
        <v>2045</v>
      </c>
      <c r="J150" s="31" t="s">
        <v>2168</v>
      </c>
      <c r="K150" s="32" t="s">
        <v>2072</v>
      </c>
      <c r="L150" s="31" t="s">
        <v>2169</v>
      </c>
      <c r="M150" s="31"/>
      <c r="N150" s="31"/>
      <c r="O150" s="34"/>
      <c r="P150" s="34"/>
      <c r="Q150" s="34"/>
      <c r="R150" s="34"/>
      <c r="S150" s="34"/>
      <c r="T150" s="34"/>
      <c r="U150" s="34"/>
      <c r="V150" s="34"/>
      <c r="W150" s="34"/>
      <c r="X150" s="34"/>
      <c r="Y150" s="34"/>
      <c r="Z150" s="34"/>
    </row>
    <row r="151">
      <c r="A151" s="30">
        <v>227.0</v>
      </c>
      <c r="B151" s="31" t="s">
        <v>2170</v>
      </c>
      <c r="C151" s="32" t="s">
        <v>1666</v>
      </c>
      <c r="D151" s="32" t="s">
        <v>1586</v>
      </c>
      <c r="E151" s="31" t="s">
        <v>2042</v>
      </c>
      <c r="F151" s="32" t="s">
        <v>2043</v>
      </c>
      <c r="G151" s="31" t="s">
        <v>2170</v>
      </c>
      <c r="H151" s="31" t="s">
        <v>2171</v>
      </c>
      <c r="I151" s="31" t="s">
        <v>2045</v>
      </c>
      <c r="J151" s="31" t="s">
        <v>1987</v>
      </c>
      <c r="K151" s="32" t="s">
        <v>1568</v>
      </c>
      <c r="L151" s="31" t="s">
        <v>2172</v>
      </c>
      <c r="M151" s="31"/>
      <c r="N151" s="31"/>
      <c r="O151" s="34"/>
      <c r="P151" s="34"/>
      <c r="Q151" s="34"/>
      <c r="R151" s="34"/>
      <c r="S151" s="34"/>
      <c r="T151" s="34"/>
      <c r="U151" s="34"/>
      <c r="V151" s="34"/>
      <c r="W151" s="34"/>
      <c r="X151" s="34"/>
      <c r="Y151" s="34"/>
      <c r="Z151" s="34"/>
    </row>
    <row r="152">
      <c r="A152" s="30">
        <v>228.0</v>
      </c>
      <c r="B152" s="31" t="s">
        <v>2173</v>
      </c>
      <c r="C152" s="32" t="s">
        <v>2174</v>
      </c>
      <c r="D152" s="32" t="s">
        <v>1595</v>
      </c>
      <c r="E152" s="31" t="s">
        <v>2042</v>
      </c>
      <c r="F152" s="32" t="s">
        <v>2043</v>
      </c>
      <c r="G152" s="31" t="s">
        <v>2173</v>
      </c>
      <c r="H152" s="31" t="s">
        <v>2175</v>
      </c>
      <c r="I152" s="31" t="s">
        <v>2045</v>
      </c>
      <c r="J152" s="31" t="s">
        <v>1987</v>
      </c>
      <c r="K152" s="32" t="s">
        <v>1568</v>
      </c>
      <c r="L152" s="31" t="s">
        <v>2176</v>
      </c>
      <c r="M152" s="31"/>
      <c r="N152" s="31"/>
      <c r="O152" s="34"/>
      <c r="P152" s="34"/>
      <c r="Q152" s="34"/>
      <c r="R152" s="34"/>
      <c r="S152" s="34"/>
      <c r="T152" s="34"/>
      <c r="U152" s="34"/>
      <c r="V152" s="34"/>
      <c r="W152" s="34"/>
      <c r="X152" s="34"/>
      <c r="Y152" s="34"/>
      <c r="Z152" s="34"/>
    </row>
    <row r="153">
      <c r="A153" s="30">
        <v>229.0</v>
      </c>
      <c r="B153" s="31" t="s">
        <v>2177</v>
      </c>
      <c r="C153" s="32" t="s">
        <v>1580</v>
      </c>
      <c r="D153" s="32" t="s">
        <v>1793</v>
      </c>
      <c r="E153" s="31" t="s">
        <v>2042</v>
      </c>
      <c r="F153" s="32" t="s">
        <v>2043</v>
      </c>
      <c r="G153" s="31" t="s">
        <v>2177</v>
      </c>
      <c r="H153" s="31" t="s">
        <v>2178</v>
      </c>
      <c r="I153" s="31" t="s">
        <v>2045</v>
      </c>
      <c r="J153" s="31" t="s">
        <v>1987</v>
      </c>
      <c r="K153" s="32" t="s">
        <v>1568</v>
      </c>
      <c r="L153" s="31" t="s">
        <v>2179</v>
      </c>
      <c r="M153" s="31"/>
      <c r="N153" s="31"/>
      <c r="O153" s="34"/>
      <c r="P153" s="34"/>
      <c r="Q153" s="34"/>
      <c r="R153" s="34"/>
      <c r="S153" s="34"/>
      <c r="T153" s="34"/>
      <c r="U153" s="34"/>
      <c r="V153" s="34"/>
      <c r="W153" s="34"/>
      <c r="X153" s="34"/>
      <c r="Y153" s="34"/>
      <c r="Z153" s="34"/>
    </row>
    <row r="154">
      <c r="A154" s="30">
        <v>230.0</v>
      </c>
      <c r="B154" s="31" t="s">
        <v>2180</v>
      </c>
      <c r="C154" s="32" t="s">
        <v>2142</v>
      </c>
      <c r="D154" s="32" t="s">
        <v>2181</v>
      </c>
      <c r="E154" s="31" t="s">
        <v>2042</v>
      </c>
      <c r="F154" s="32" t="s">
        <v>2043</v>
      </c>
      <c r="G154" s="31" t="s">
        <v>2180</v>
      </c>
      <c r="H154" s="31" t="s">
        <v>2182</v>
      </c>
      <c r="I154" s="31" t="s">
        <v>2045</v>
      </c>
      <c r="J154" s="31" t="s">
        <v>2183</v>
      </c>
      <c r="K154" s="32" t="s">
        <v>1733</v>
      </c>
      <c r="L154" s="31" t="s">
        <v>2184</v>
      </c>
      <c r="M154" s="31"/>
      <c r="N154" s="31"/>
      <c r="O154" s="34"/>
      <c r="P154" s="34"/>
      <c r="Q154" s="34"/>
      <c r="R154" s="34"/>
      <c r="S154" s="34"/>
      <c r="T154" s="34"/>
      <c r="U154" s="34"/>
      <c r="V154" s="34"/>
      <c r="W154" s="34"/>
      <c r="X154" s="34"/>
      <c r="Y154" s="34"/>
      <c r="Z154" s="34"/>
    </row>
    <row r="155">
      <c r="A155" s="30">
        <v>231.0</v>
      </c>
      <c r="B155" s="31" t="s">
        <v>2185</v>
      </c>
      <c r="C155" s="32" t="s">
        <v>1630</v>
      </c>
      <c r="D155" s="32" t="s">
        <v>2135</v>
      </c>
      <c r="E155" s="31" t="s">
        <v>2042</v>
      </c>
      <c r="F155" s="32" t="s">
        <v>2043</v>
      </c>
      <c r="G155" s="31" t="s">
        <v>2185</v>
      </c>
      <c r="H155" s="31" t="s">
        <v>2186</v>
      </c>
      <c r="I155" s="31" t="s">
        <v>2045</v>
      </c>
      <c r="J155" s="31" t="s">
        <v>2187</v>
      </c>
      <c r="K155" s="32" t="s">
        <v>2142</v>
      </c>
      <c r="L155" s="31" t="s">
        <v>2188</v>
      </c>
      <c r="M155" s="31"/>
      <c r="N155" s="31"/>
      <c r="O155" s="34"/>
      <c r="P155" s="34"/>
      <c r="Q155" s="34"/>
      <c r="R155" s="34"/>
      <c r="S155" s="34"/>
      <c r="T155" s="34"/>
      <c r="U155" s="34"/>
      <c r="V155" s="34"/>
      <c r="W155" s="34"/>
      <c r="X155" s="34"/>
      <c r="Y155" s="34"/>
      <c r="Z155" s="34"/>
    </row>
    <row r="156">
      <c r="A156" s="30">
        <v>232.0</v>
      </c>
      <c r="B156" s="31" t="s">
        <v>2189</v>
      </c>
      <c r="C156" s="32" t="s">
        <v>2190</v>
      </c>
      <c r="D156" s="32" t="s">
        <v>2166</v>
      </c>
      <c r="E156" s="31" t="s">
        <v>2042</v>
      </c>
      <c r="F156" s="32" t="s">
        <v>2043</v>
      </c>
      <c r="G156" s="31" t="s">
        <v>2189</v>
      </c>
      <c r="H156" s="31" t="s">
        <v>2191</v>
      </c>
      <c r="I156" s="31" t="s">
        <v>2045</v>
      </c>
      <c r="J156" s="31" t="s">
        <v>1987</v>
      </c>
      <c r="K156" s="32" t="s">
        <v>1568</v>
      </c>
      <c r="L156" s="31" t="s">
        <v>2192</v>
      </c>
      <c r="M156" s="31"/>
      <c r="N156" s="31"/>
      <c r="O156" s="34"/>
      <c r="P156" s="34"/>
      <c r="Q156" s="34"/>
      <c r="R156" s="34"/>
      <c r="S156" s="34"/>
      <c r="T156" s="34"/>
      <c r="U156" s="34"/>
      <c r="V156" s="34"/>
      <c r="W156" s="34"/>
      <c r="X156" s="34"/>
      <c r="Y156" s="34"/>
      <c r="Z156" s="34"/>
    </row>
    <row r="157">
      <c r="A157" s="30">
        <v>233.0</v>
      </c>
      <c r="B157" s="31" t="s">
        <v>2193</v>
      </c>
      <c r="C157" s="32" t="s">
        <v>2061</v>
      </c>
      <c r="D157" s="32" t="s">
        <v>1595</v>
      </c>
      <c r="E157" s="31" t="s">
        <v>2042</v>
      </c>
      <c r="F157" s="32" t="s">
        <v>2043</v>
      </c>
      <c r="G157" s="31" t="s">
        <v>2193</v>
      </c>
      <c r="H157" s="31" t="s">
        <v>2194</v>
      </c>
      <c r="I157" s="31" t="s">
        <v>2045</v>
      </c>
      <c r="J157" s="31" t="s">
        <v>1987</v>
      </c>
      <c r="K157" s="32" t="s">
        <v>1568</v>
      </c>
      <c r="L157" s="31" t="s">
        <v>2195</v>
      </c>
      <c r="M157" s="31"/>
      <c r="N157" s="31"/>
      <c r="O157" s="34"/>
      <c r="P157" s="34"/>
      <c r="Q157" s="34"/>
      <c r="R157" s="34"/>
      <c r="S157" s="34"/>
      <c r="T157" s="34"/>
      <c r="U157" s="34"/>
      <c r="V157" s="34"/>
      <c r="W157" s="34"/>
      <c r="X157" s="34"/>
      <c r="Y157" s="34"/>
      <c r="Z157" s="34"/>
    </row>
    <row r="158">
      <c r="A158" s="30">
        <v>234.0</v>
      </c>
      <c r="B158" s="31" t="s">
        <v>2196</v>
      </c>
      <c r="C158" s="32" t="s">
        <v>1917</v>
      </c>
      <c r="D158" s="32" t="s">
        <v>1580</v>
      </c>
      <c r="E158" s="31" t="s">
        <v>2042</v>
      </c>
      <c r="F158" s="32" t="s">
        <v>2043</v>
      </c>
      <c r="G158" s="31" t="s">
        <v>2196</v>
      </c>
      <c r="H158" s="31" t="s">
        <v>2197</v>
      </c>
      <c r="I158" s="31" t="s">
        <v>2045</v>
      </c>
      <c r="J158" s="31" t="s">
        <v>1987</v>
      </c>
      <c r="K158" s="32" t="s">
        <v>1568</v>
      </c>
      <c r="L158" s="31" t="s">
        <v>2198</v>
      </c>
      <c r="M158" s="31"/>
      <c r="N158" s="31"/>
      <c r="O158" s="34"/>
      <c r="P158" s="34"/>
      <c r="Q158" s="34"/>
      <c r="R158" s="34"/>
      <c r="S158" s="34"/>
      <c r="T158" s="34"/>
      <c r="U158" s="34"/>
      <c r="V158" s="34"/>
      <c r="W158" s="34"/>
      <c r="X158" s="34"/>
      <c r="Y158" s="34"/>
      <c r="Z158" s="34"/>
    </row>
    <row r="159">
      <c r="A159" s="30">
        <v>235.0</v>
      </c>
      <c r="B159" s="31" t="s">
        <v>2199</v>
      </c>
      <c r="C159" s="32" t="s">
        <v>1739</v>
      </c>
      <c r="D159" s="32" t="s">
        <v>2200</v>
      </c>
      <c r="E159" s="31" t="s">
        <v>2042</v>
      </c>
      <c r="F159" s="32" t="s">
        <v>2043</v>
      </c>
      <c r="G159" s="31" t="s">
        <v>2199</v>
      </c>
      <c r="H159" s="31" t="s">
        <v>2201</v>
      </c>
      <c r="I159" s="31" t="s">
        <v>2045</v>
      </c>
      <c r="J159" s="31" t="s">
        <v>2202</v>
      </c>
      <c r="K159" s="32" t="s">
        <v>2203</v>
      </c>
      <c r="L159" s="31" t="s">
        <v>2204</v>
      </c>
      <c r="M159" s="31"/>
      <c r="N159" s="31"/>
      <c r="O159" s="34"/>
      <c r="P159" s="34"/>
      <c r="Q159" s="34"/>
      <c r="R159" s="34"/>
      <c r="S159" s="34"/>
      <c r="T159" s="34"/>
      <c r="U159" s="34"/>
      <c r="V159" s="34"/>
      <c r="W159" s="34"/>
      <c r="X159" s="34"/>
      <c r="Y159" s="34"/>
      <c r="Z159" s="34"/>
    </row>
    <row r="160">
      <c r="A160" s="30">
        <v>236.0</v>
      </c>
      <c r="B160" s="31" t="s">
        <v>2205</v>
      </c>
      <c r="C160" s="32" t="s">
        <v>1733</v>
      </c>
      <c r="D160" s="32" t="s">
        <v>1626</v>
      </c>
      <c r="E160" s="31" t="s">
        <v>2042</v>
      </c>
      <c r="F160" s="32" t="s">
        <v>2043</v>
      </c>
      <c r="G160" s="31" t="s">
        <v>2205</v>
      </c>
      <c r="H160" s="31" t="s">
        <v>2206</v>
      </c>
      <c r="I160" s="31" t="s">
        <v>2045</v>
      </c>
      <c r="J160" s="31" t="s">
        <v>2207</v>
      </c>
      <c r="K160" s="32" t="s">
        <v>2203</v>
      </c>
      <c r="L160" s="31" t="s">
        <v>2208</v>
      </c>
      <c r="M160" s="31"/>
      <c r="N160" s="31"/>
      <c r="O160" s="34"/>
      <c r="P160" s="34"/>
      <c r="Q160" s="34"/>
      <c r="R160" s="34"/>
      <c r="S160" s="34"/>
      <c r="T160" s="34"/>
      <c r="U160" s="34"/>
      <c r="V160" s="34"/>
      <c r="W160" s="34"/>
      <c r="X160" s="34"/>
      <c r="Y160" s="34"/>
      <c r="Z160" s="34"/>
    </row>
    <row r="161">
      <c r="A161" s="30">
        <v>237.0</v>
      </c>
      <c r="B161" s="31" t="s">
        <v>2209</v>
      </c>
      <c r="C161" s="32" t="s">
        <v>2174</v>
      </c>
      <c r="D161" s="32" t="s">
        <v>2210</v>
      </c>
      <c r="E161" s="31" t="s">
        <v>2042</v>
      </c>
      <c r="F161" s="32" t="s">
        <v>2043</v>
      </c>
      <c r="G161" s="31" t="s">
        <v>2209</v>
      </c>
      <c r="H161" s="31" t="s">
        <v>2211</v>
      </c>
      <c r="I161" s="31" t="s">
        <v>2045</v>
      </c>
      <c r="J161" s="31" t="s">
        <v>2212</v>
      </c>
      <c r="K161" s="32" t="s">
        <v>1733</v>
      </c>
      <c r="L161" s="31" t="s">
        <v>2213</v>
      </c>
      <c r="M161" s="31"/>
      <c r="N161" s="31"/>
      <c r="O161" s="34"/>
      <c r="P161" s="34"/>
      <c r="Q161" s="34"/>
      <c r="R161" s="34"/>
      <c r="S161" s="34"/>
      <c r="T161" s="34"/>
      <c r="U161" s="34"/>
      <c r="V161" s="34"/>
      <c r="W161" s="34"/>
      <c r="X161" s="34"/>
      <c r="Y161" s="34"/>
      <c r="Z161" s="34"/>
    </row>
    <row r="162">
      <c r="A162" s="30">
        <v>238.0</v>
      </c>
      <c r="B162" s="31" t="s">
        <v>2214</v>
      </c>
      <c r="C162" s="32" t="s">
        <v>2061</v>
      </c>
      <c r="D162" s="32" t="s">
        <v>1580</v>
      </c>
      <c r="E162" s="31" t="s">
        <v>2042</v>
      </c>
      <c r="F162" s="32" t="s">
        <v>2043</v>
      </c>
      <c r="G162" s="31" t="s">
        <v>2214</v>
      </c>
      <c r="H162" s="31" t="s">
        <v>2215</v>
      </c>
      <c r="I162" s="31" t="s">
        <v>2045</v>
      </c>
      <c r="J162" s="31" t="s">
        <v>2216</v>
      </c>
      <c r="K162" s="32" t="s">
        <v>1733</v>
      </c>
      <c r="L162" s="31" t="s">
        <v>2217</v>
      </c>
      <c r="M162" s="31"/>
      <c r="N162" s="31"/>
      <c r="O162" s="34"/>
      <c r="P162" s="34"/>
      <c r="Q162" s="34"/>
      <c r="R162" s="34"/>
      <c r="S162" s="34"/>
      <c r="T162" s="34"/>
      <c r="U162" s="34"/>
      <c r="V162" s="34"/>
      <c r="W162" s="34"/>
      <c r="X162" s="34"/>
      <c r="Y162" s="34"/>
      <c r="Z162" s="34"/>
    </row>
    <row r="163">
      <c r="A163" s="30">
        <v>239.0</v>
      </c>
      <c r="B163" s="31" t="s">
        <v>2218</v>
      </c>
      <c r="C163" s="32" t="s">
        <v>2219</v>
      </c>
      <c r="D163" s="32" t="s">
        <v>2220</v>
      </c>
      <c r="E163" s="31" t="s">
        <v>2042</v>
      </c>
      <c r="F163" s="32" t="s">
        <v>2043</v>
      </c>
      <c r="G163" s="31" t="s">
        <v>2218</v>
      </c>
      <c r="H163" s="31" t="s">
        <v>2221</v>
      </c>
      <c r="I163" s="31" t="s">
        <v>2045</v>
      </c>
      <c r="J163" s="31" t="s">
        <v>2222</v>
      </c>
      <c r="K163" s="32" t="s">
        <v>2109</v>
      </c>
      <c r="L163" s="31" t="s">
        <v>2223</v>
      </c>
      <c r="M163" s="31"/>
      <c r="N163" s="31"/>
      <c r="O163" s="34"/>
      <c r="P163" s="34"/>
      <c r="Q163" s="34"/>
      <c r="R163" s="34"/>
      <c r="S163" s="34"/>
      <c r="T163" s="34"/>
      <c r="U163" s="34"/>
      <c r="V163" s="34"/>
      <c r="W163" s="34"/>
      <c r="X163" s="34"/>
      <c r="Y163" s="34"/>
      <c r="Z163" s="34"/>
    </row>
    <row r="164">
      <c r="A164" s="30">
        <v>240.0</v>
      </c>
      <c r="B164" s="31" t="s">
        <v>2224</v>
      </c>
      <c r="C164" s="32" t="s">
        <v>1917</v>
      </c>
      <c r="D164" s="32" t="s">
        <v>1626</v>
      </c>
      <c r="E164" s="31" t="s">
        <v>2042</v>
      </c>
      <c r="F164" s="32" t="s">
        <v>2043</v>
      </c>
      <c r="G164" s="31" t="s">
        <v>2224</v>
      </c>
      <c r="H164" s="31" t="s">
        <v>2225</v>
      </c>
      <c r="I164" s="31" t="s">
        <v>2045</v>
      </c>
      <c r="J164" s="31" t="s">
        <v>2226</v>
      </c>
      <c r="K164" s="32" t="s">
        <v>2109</v>
      </c>
      <c r="L164" s="31" t="s">
        <v>2227</v>
      </c>
      <c r="M164" s="31"/>
      <c r="N164" s="31"/>
      <c r="O164" s="34"/>
      <c r="P164" s="34"/>
      <c r="Q164" s="34"/>
      <c r="R164" s="34"/>
      <c r="S164" s="34"/>
      <c r="T164" s="34"/>
      <c r="U164" s="34"/>
      <c r="V164" s="34"/>
      <c r="W164" s="34"/>
      <c r="X164" s="34"/>
      <c r="Y164" s="34"/>
      <c r="Z164" s="34"/>
    </row>
    <row r="165">
      <c r="A165" s="30">
        <v>241.0</v>
      </c>
      <c r="B165" s="31" t="s">
        <v>2228</v>
      </c>
      <c r="C165" s="32" t="s">
        <v>1615</v>
      </c>
      <c r="D165" s="32" t="s">
        <v>1580</v>
      </c>
      <c r="E165" s="31" t="s">
        <v>2042</v>
      </c>
      <c r="F165" s="32" t="s">
        <v>2043</v>
      </c>
      <c r="G165" s="31" t="s">
        <v>2228</v>
      </c>
      <c r="H165" s="31" t="s">
        <v>2229</v>
      </c>
      <c r="I165" s="31" t="s">
        <v>2045</v>
      </c>
      <c r="J165" s="31" t="s">
        <v>2230</v>
      </c>
      <c r="K165" s="32" t="s">
        <v>2109</v>
      </c>
      <c r="L165" s="31" t="s">
        <v>2231</v>
      </c>
      <c r="M165" s="31"/>
      <c r="N165" s="31"/>
      <c r="O165" s="34"/>
      <c r="P165" s="34"/>
      <c r="Q165" s="34"/>
      <c r="R165" s="34"/>
      <c r="S165" s="34"/>
      <c r="T165" s="34"/>
      <c r="U165" s="34"/>
      <c r="V165" s="34"/>
      <c r="W165" s="34"/>
      <c r="X165" s="34"/>
      <c r="Y165" s="34"/>
      <c r="Z165" s="34"/>
    </row>
    <row r="166">
      <c r="A166" s="30">
        <v>242.0</v>
      </c>
      <c r="B166" s="31" t="s">
        <v>2232</v>
      </c>
      <c r="C166" s="32" t="s">
        <v>2174</v>
      </c>
      <c r="D166" s="32" t="s">
        <v>1590</v>
      </c>
      <c r="E166" s="31" t="s">
        <v>2042</v>
      </c>
      <c r="F166" s="32" t="s">
        <v>2043</v>
      </c>
      <c r="G166" s="31" t="s">
        <v>2232</v>
      </c>
      <c r="H166" s="31" t="s">
        <v>2233</v>
      </c>
      <c r="I166" s="31" t="s">
        <v>2045</v>
      </c>
      <c r="J166" s="31" t="s">
        <v>2234</v>
      </c>
      <c r="K166" s="32" t="s">
        <v>2109</v>
      </c>
      <c r="L166" s="31" t="s">
        <v>2235</v>
      </c>
      <c r="M166" s="31"/>
      <c r="N166" s="31"/>
      <c r="O166" s="34"/>
      <c r="P166" s="34"/>
      <c r="Q166" s="34"/>
      <c r="R166" s="34"/>
      <c r="S166" s="34"/>
      <c r="T166" s="34"/>
      <c r="U166" s="34"/>
      <c r="V166" s="34"/>
      <c r="W166" s="34"/>
      <c r="X166" s="34"/>
      <c r="Y166" s="34"/>
      <c r="Z166" s="34"/>
    </row>
    <row r="167">
      <c r="A167" s="30">
        <v>243.0</v>
      </c>
      <c r="B167" s="31" t="s">
        <v>2236</v>
      </c>
      <c r="C167" s="32" t="s">
        <v>1630</v>
      </c>
      <c r="D167" s="32" t="s">
        <v>1580</v>
      </c>
      <c r="E167" s="31" t="s">
        <v>2042</v>
      </c>
      <c r="F167" s="32" t="s">
        <v>2043</v>
      </c>
      <c r="G167" s="31" t="s">
        <v>2236</v>
      </c>
      <c r="H167" s="31" t="s">
        <v>2237</v>
      </c>
      <c r="I167" s="31" t="s">
        <v>2045</v>
      </c>
      <c r="J167" s="31" t="s">
        <v>2238</v>
      </c>
      <c r="K167" s="32" t="s">
        <v>2109</v>
      </c>
      <c r="L167" s="31" t="s">
        <v>2239</v>
      </c>
      <c r="M167" s="31"/>
      <c r="N167" s="31"/>
      <c r="O167" s="34"/>
      <c r="P167" s="34"/>
      <c r="Q167" s="34"/>
      <c r="R167" s="34"/>
      <c r="S167" s="34"/>
      <c r="T167" s="34"/>
      <c r="U167" s="34"/>
      <c r="V167" s="34"/>
      <c r="W167" s="34"/>
      <c r="X167" s="34"/>
      <c r="Y167" s="34"/>
      <c r="Z167" s="34"/>
    </row>
    <row r="168">
      <c r="A168" s="30">
        <v>244.0</v>
      </c>
      <c r="B168" s="31" t="s">
        <v>2240</v>
      </c>
      <c r="C168" s="32" t="s">
        <v>1622</v>
      </c>
      <c r="D168" s="32" t="s">
        <v>1580</v>
      </c>
      <c r="E168" s="31" t="s">
        <v>2042</v>
      </c>
      <c r="F168" s="32" t="s">
        <v>2043</v>
      </c>
      <c r="G168" s="31" t="s">
        <v>2240</v>
      </c>
      <c r="H168" s="31" t="s">
        <v>2241</v>
      </c>
      <c r="I168" s="31" t="s">
        <v>2045</v>
      </c>
      <c r="J168" s="31" t="s">
        <v>2242</v>
      </c>
      <c r="K168" s="32" t="s">
        <v>2109</v>
      </c>
      <c r="L168" s="31" t="s">
        <v>2243</v>
      </c>
      <c r="M168" s="31"/>
      <c r="N168" s="31"/>
      <c r="O168" s="34"/>
      <c r="P168" s="34"/>
      <c r="Q168" s="34"/>
      <c r="R168" s="34"/>
      <c r="S168" s="34"/>
      <c r="T168" s="34"/>
      <c r="U168" s="34"/>
      <c r="V168" s="34"/>
      <c r="W168" s="34"/>
      <c r="X168" s="34"/>
      <c r="Y168" s="34"/>
      <c r="Z168" s="34"/>
    </row>
    <row r="169">
      <c r="A169" s="30">
        <v>245.0</v>
      </c>
      <c r="B169" s="31" t="s">
        <v>2244</v>
      </c>
      <c r="C169" s="32" t="s">
        <v>1580</v>
      </c>
      <c r="D169" s="32" t="s">
        <v>1596</v>
      </c>
      <c r="E169" s="31" t="s">
        <v>1570</v>
      </c>
      <c r="F169" s="33"/>
      <c r="G169" s="31" t="s">
        <v>2244</v>
      </c>
      <c r="H169" s="35" t="s">
        <v>2245</v>
      </c>
      <c r="L169" s="31" t="s">
        <v>2246</v>
      </c>
      <c r="M169" s="31"/>
      <c r="N169" s="31"/>
      <c r="O169" s="34"/>
      <c r="P169" s="34"/>
      <c r="Q169" s="34"/>
      <c r="R169" s="34"/>
      <c r="S169" s="34"/>
      <c r="T169" s="34"/>
      <c r="U169" s="34"/>
      <c r="V169" s="34"/>
      <c r="W169" s="34"/>
      <c r="X169" s="34"/>
      <c r="Y169" s="34"/>
      <c r="Z169" s="34"/>
    </row>
    <row r="170">
      <c r="A170" s="30">
        <v>246.0</v>
      </c>
      <c r="B170" s="31" t="s">
        <v>2247</v>
      </c>
      <c r="C170" s="32" t="s">
        <v>1580</v>
      </c>
      <c r="D170" s="32" t="s">
        <v>1581</v>
      </c>
      <c r="E170" s="31" t="s">
        <v>1570</v>
      </c>
      <c r="F170" s="33"/>
      <c r="G170" s="31" t="s">
        <v>2247</v>
      </c>
      <c r="H170" s="35" t="s">
        <v>2248</v>
      </c>
      <c r="L170" s="31" t="s">
        <v>2249</v>
      </c>
      <c r="M170" s="31"/>
      <c r="N170" s="31"/>
      <c r="O170" s="34"/>
      <c r="P170" s="34"/>
      <c r="Q170" s="34"/>
      <c r="R170" s="34"/>
      <c r="S170" s="34"/>
      <c r="T170" s="34"/>
      <c r="U170" s="34"/>
      <c r="V170" s="34"/>
      <c r="W170" s="34"/>
      <c r="X170" s="34"/>
      <c r="Y170" s="34"/>
      <c r="Z170" s="34"/>
    </row>
    <row r="171">
      <c r="A171" s="30">
        <v>247.0</v>
      </c>
      <c r="B171" s="31" t="s">
        <v>2250</v>
      </c>
      <c r="C171" s="32" t="s">
        <v>1622</v>
      </c>
      <c r="D171" s="32" t="s">
        <v>1581</v>
      </c>
      <c r="E171" s="31" t="s">
        <v>1570</v>
      </c>
      <c r="F171" s="33"/>
      <c r="G171" s="31" t="s">
        <v>2250</v>
      </c>
      <c r="H171" s="31" t="s">
        <v>2251</v>
      </c>
      <c r="I171" s="31" t="s">
        <v>1986</v>
      </c>
      <c r="J171" s="31" t="s">
        <v>1987</v>
      </c>
      <c r="K171" s="32" t="s">
        <v>1568</v>
      </c>
      <c r="L171" s="31" t="s">
        <v>2252</v>
      </c>
      <c r="M171" s="31"/>
      <c r="N171" s="31"/>
      <c r="O171" s="34"/>
      <c r="P171" s="34"/>
      <c r="Q171" s="34"/>
      <c r="R171" s="34"/>
      <c r="S171" s="34"/>
      <c r="T171" s="34"/>
      <c r="U171" s="34"/>
      <c r="V171" s="34"/>
      <c r="W171" s="34"/>
      <c r="X171" s="34"/>
      <c r="Y171" s="34"/>
      <c r="Z171" s="34"/>
    </row>
    <row r="172">
      <c r="A172" s="30">
        <v>248.0</v>
      </c>
      <c r="B172" s="31" t="s">
        <v>2253</v>
      </c>
      <c r="C172" s="32" t="s">
        <v>1590</v>
      </c>
      <c r="D172" s="32" t="s">
        <v>1948</v>
      </c>
      <c r="E172" s="31" t="s">
        <v>1570</v>
      </c>
      <c r="F172" s="32" t="s">
        <v>1601</v>
      </c>
      <c r="G172" s="31" t="s">
        <v>2253</v>
      </c>
      <c r="H172" s="35" t="s">
        <v>2254</v>
      </c>
      <c r="L172" s="31" t="s">
        <v>2255</v>
      </c>
      <c r="M172" s="31"/>
      <c r="N172" s="31"/>
      <c r="O172" s="34"/>
      <c r="P172" s="34"/>
      <c r="Q172" s="34"/>
      <c r="R172" s="34"/>
      <c r="S172" s="34"/>
      <c r="T172" s="34"/>
      <c r="U172" s="34"/>
      <c r="V172" s="34"/>
      <c r="W172" s="34"/>
      <c r="X172" s="34"/>
      <c r="Y172" s="34"/>
      <c r="Z172" s="34"/>
    </row>
    <row r="173">
      <c r="A173" s="30">
        <v>250.0</v>
      </c>
      <c r="B173" s="31" t="s">
        <v>2256</v>
      </c>
      <c r="C173" s="32" t="s">
        <v>2051</v>
      </c>
      <c r="D173" s="32" t="s">
        <v>1793</v>
      </c>
      <c r="E173" s="31" t="s">
        <v>1570</v>
      </c>
      <c r="F173" s="32" t="s">
        <v>1601</v>
      </c>
      <c r="G173" s="31" t="s">
        <v>2256</v>
      </c>
      <c r="H173" s="35" t="s">
        <v>2257</v>
      </c>
      <c r="L173" s="31" t="s">
        <v>2258</v>
      </c>
      <c r="M173" s="31"/>
      <c r="N173" s="31"/>
      <c r="O173" s="34"/>
      <c r="P173" s="34"/>
      <c r="Q173" s="34"/>
      <c r="R173" s="34"/>
      <c r="S173" s="34"/>
      <c r="T173" s="34"/>
      <c r="U173" s="34"/>
      <c r="V173" s="34"/>
      <c r="W173" s="34"/>
      <c r="X173" s="34"/>
      <c r="Y173" s="34"/>
      <c r="Z173" s="34"/>
    </row>
    <row r="174">
      <c r="A174" s="30">
        <v>251.0</v>
      </c>
      <c r="B174" s="31" t="s">
        <v>2259</v>
      </c>
      <c r="C174" s="32" t="s">
        <v>1822</v>
      </c>
      <c r="D174" s="32" t="s">
        <v>1574</v>
      </c>
      <c r="E174" s="31" t="s">
        <v>1570</v>
      </c>
      <c r="F174" s="32" t="s">
        <v>2260</v>
      </c>
      <c r="G174" s="31" t="s">
        <v>2259</v>
      </c>
      <c r="H174" s="35" t="s">
        <v>2261</v>
      </c>
      <c r="L174" s="31" t="s">
        <v>2262</v>
      </c>
      <c r="M174" s="31"/>
      <c r="N174" s="31"/>
      <c r="O174" s="34"/>
      <c r="P174" s="34"/>
      <c r="Q174" s="34"/>
      <c r="R174" s="34"/>
      <c r="S174" s="34"/>
      <c r="T174" s="34"/>
      <c r="U174" s="34"/>
      <c r="V174" s="34"/>
      <c r="W174" s="34"/>
      <c r="X174" s="34"/>
      <c r="Y174" s="34"/>
      <c r="Z174" s="34"/>
    </row>
    <row r="175">
      <c r="A175" s="30">
        <v>252.0</v>
      </c>
      <c r="B175" s="31" t="s">
        <v>2263</v>
      </c>
      <c r="C175" s="32" t="s">
        <v>2174</v>
      </c>
      <c r="D175" s="32" t="s">
        <v>1574</v>
      </c>
      <c r="E175" s="31" t="s">
        <v>1570</v>
      </c>
      <c r="F175" s="32" t="s">
        <v>1673</v>
      </c>
      <c r="G175" s="31" t="s">
        <v>2263</v>
      </c>
      <c r="H175" s="35" t="s">
        <v>2264</v>
      </c>
      <c r="L175" s="31" t="s">
        <v>2265</v>
      </c>
      <c r="M175" s="31"/>
      <c r="N175" s="31"/>
      <c r="O175" s="34"/>
      <c r="P175" s="34"/>
      <c r="Q175" s="34"/>
      <c r="R175" s="34"/>
      <c r="S175" s="34"/>
      <c r="T175" s="34"/>
      <c r="U175" s="34"/>
      <c r="V175" s="34"/>
      <c r="W175" s="34"/>
      <c r="X175" s="34"/>
      <c r="Y175" s="34"/>
      <c r="Z175" s="34"/>
    </row>
    <row r="176">
      <c r="A176" s="30">
        <v>253.0</v>
      </c>
      <c r="B176" s="31" t="s">
        <v>2266</v>
      </c>
      <c r="C176" s="32" t="s">
        <v>2267</v>
      </c>
      <c r="D176" s="32" t="s">
        <v>2268</v>
      </c>
      <c r="E176" s="31" t="s">
        <v>2042</v>
      </c>
      <c r="F176" s="32" t="s">
        <v>2043</v>
      </c>
      <c r="G176" s="31" t="s">
        <v>2266</v>
      </c>
      <c r="H176" s="31" t="s">
        <v>2269</v>
      </c>
      <c r="I176" s="31" t="s">
        <v>1986</v>
      </c>
      <c r="J176" s="31" t="s">
        <v>2270</v>
      </c>
      <c r="K176" s="32" t="s">
        <v>2271</v>
      </c>
      <c r="L176" s="31" t="s">
        <v>2272</v>
      </c>
      <c r="M176" s="31"/>
      <c r="N176" s="31"/>
      <c r="O176" s="34"/>
      <c r="P176" s="34"/>
      <c r="Q176" s="34"/>
      <c r="R176" s="34"/>
      <c r="S176" s="34"/>
      <c r="T176" s="34"/>
      <c r="U176" s="34"/>
      <c r="V176" s="34"/>
      <c r="W176" s="34"/>
      <c r="X176" s="34"/>
      <c r="Y176" s="34"/>
      <c r="Z176" s="34"/>
    </row>
    <row r="177">
      <c r="A177" s="30">
        <v>254.0</v>
      </c>
      <c r="B177" s="31" t="s">
        <v>2273</v>
      </c>
      <c r="C177" s="32" t="s">
        <v>1609</v>
      </c>
      <c r="D177" s="32" t="s">
        <v>1861</v>
      </c>
      <c r="E177" s="31" t="s">
        <v>1570</v>
      </c>
      <c r="F177" s="32" t="s">
        <v>1673</v>
      </c>
      <c r="G177" s="31" t="s">
        <v>2273</v>
      </c>
      <c r="H177" s="31" t="s">
        <v>2274</v>
      </c>
      <c r="L177" s="31" t="s">
        <v>2275</v>
      </c>
      <c r="M177" s="31"/>
      <c r="N177" s="31"/>
      <c r="O177" s="34"/>
      <c r="P177" s="34"/>
      <c r="Q177" s="34"/>
      <c r="R177" s="34"/>
      <c r="S177" s="34"/>
      <c r="T177" s="34"/>
      <c r="U177" s="34"/>
      <c r="V177" s="34"/>
      <c r="W177" s="34"/>
      <c r="X177" s="34"/>
      <c r="Y177" s="34"/>
      <c r="Z177" s="34"/>
    </row>
    <row r="178">
      <c r="A178" s="30">
        <v>256.0</v>
      </c>
      <c r="B178" s="31" t="s">
        <v>2276</v>
      </c>
      <c r="C178" s="32" t="s">
        <v>1590</v>
      </c>
      <c r="D178" s="32" t="s">
        <v>1948</v>
      </c>
      <c r="E178" s="31" t="s">
        <v>1570</v>
      </c>
      <c r="F178" s="32" t="s">
        <v>1601</v>
      </c>
      <c r="G178" s="31" t="s">
        <v>2276</v>
      </c>
      <c r="H178" s="35" t="s">
        <v>2277</v>
      </c>
      <c r="L178" s="31" t="s">
        <v>2278</v>
      </c>
      <c r="M178" s="31"/>
      <c r="N178" s="31"/>
      <c r="O178" s="34"/>
      <c r="P178" s="34"/>
      <c r="Q178" s="34"/>
      <c r="R178" s="34"/>
      <c r="S178" s="34"/>
      <c r="T178" s="34"/>
      <c r="U178" s="34"/>
      <c r="V178" s="34"/>
      <c r="W178" s="34"/>
      <c r="X178" s="34"/>
      <c r="Y178" s="34"/>
      <c r="Z178" s="34"/>
    </row>
    <row r="179">
      <c r="A179" s="30">
        <v>257.0</v>
      </c>
      <c r="B179" s="31" t="s">
        <v>2279</v>
      </c>
      <c r="C179" s="32" t="s">
        <v>1917</v>
      </c>
      <c r="D179" s="32" t="s">
        <v>1948</v>
      </c>
      <c r="E179" s="31" t="s">
        <v>1570</v>
      </c>
      <c r="F179" s="32" t="s">
        <v>1582</v>
      </c>
      <c r="G179" s="31" t="s">
        <v>2279</v>
      </c>
      <c r="H179" s="35" t="s">
        <v>2280</v>
      </c>
      <c r="L179" s="31" t="s">
        <v>2281</v>
      </c>
      <c r="M179" s="31"/>
      <c r="N179" s="31"/>
      <c r="O179" s="34"/>
      <c r="P179" s="34"/>
      <c r="Q179" s="34"/>
      <c r="R179" s="34"/>
      <c r="S179" s="34"/>
      <c r="T179" s="34"/>
      <c r="U179" s="34"/>
      <c r="V179" s="34"/>
      <c r="W179" s="34"/>
      <c r="X179" s="34"/>
      <c r="Y179" s="34"/>
      <c r="Z179" s="34"/>
    </row>
    <row r="180">
      <c r="A180" s="30">
        <v>258.0</v>
      </c>
      <c r="B180" s="31" t="s">
        <v>2282</v>
      </c>
      <c r="C180" s="32" t="s">
        <v>1580</v>
      </c>
      <c r="D180" s="32" t="s">
        <v>1596</v>
      </c>
      <c r="E180" s="31" t="s">
        <v>1570</v>
      </c>
      <c r="F180" s="32" t="s">
        <v>1673</v>
      </c>
      <c r="G180" s="31" t="s">
        <v>2282</v>
      </c>
      <c r="H180" s="35" t="s">
        <v>2283</v>
      </c>
      <c r="L180" s="31" t="s">
        <v>2284</v>
      </c>
      <c r="M180" s="31"/>
      <c r="N180" s="31"/>
      <c r="O180" s="34"/>
      <c r="P180" s="34"/>
      <c r="Q180" s="34"/>
      <c r="R180" s="34"/>
      <c r="S180" s="34"/>
      <c r="T180" s="34"/>
      <c r="U180" s="34"/>
      <c r="V180" s="34"/>
      <c r="W180" s="34"/>
      <c r="X180" s="34"/>
      <c r="Y180" s="34"/>
      <c r="Z180" s="34"/>
    </row>
    <row r="181">
      <c r="A181" s="30">
        <v>259.0</v>
      </c>
      <c r="B181" s="31" t="s">
        <v>2285</v>
      </c>
      <c r="C181" s="32" t="s">
        <v>2286</v>
      </c>
      <c r="D181" s="32" t="s">
        <v>1596</v>
      </c>
      <c r="E181" s="31" t="s">
        <v>1570</v>
      </c>
      <c r="F181" s="32" t="s">
        <v>1601</v>
      </c>
      <c r="G181" s="31" t="s">
        <v>2285</v>
      </c>
      <c r="H181" s="35" t="s">
        <v>2287</v>
      </c>
      <c r="L181" s="31" t="s">
        <v>2288</v>
      </c>
      <c r="M181" s="31"/>
      <c r="N181" s="31"/>
      <c r="O181" s="34"/>
      <c r="P181" s="34"/>
      <c r="Q181" s="34"/>
      <c r="R181" s="34"/>
      <c r="S181" s="34"/>
      <c r="T181" s="34"/>
      <c r="U181" s="34"/>
      <c r="V181" s="34"/>
      <c r="W181" s="34"/>
      <c r="X181" s="34"/>
      <c r="Y181" s="34"/>
      <c r="Z181" s="34"/>
    </row>
    <row r="182">
      <c r="A182" s="30">
        <v>260.0</v>
      </c>
      <c r="B182" s="31" t="s">
        <v>2289</v>
      </c>
      <c r="C182" s="32" t="s">
        <v>1595</v>
      </c>
      <c r="D182" s="32" t="s">
        <v>1581</v>
      </c>
      <c r="E182" s="31" t="s">
        <v>1570</v>
      </c>
      <c r="F182" s="32" t="s">
        <v>1673</v>
      </c>
      <c r="G182" s="31" t="s">
        <v>2289</v>
      </c>
      <c r="H182" s="35" t="s">
        <v>2290</v>
      </c>
      <c r="L182" s="31" t="s">
        <v>2291</v>
      </c>
      <c r="M182" s="31"/>
      <c r="N182" s="31"/>
      <c r="O182" s="34"/>
      <c r="P182" s="34"/>
      <c r="Q182" s="34"/>
      <c r="R182" s="34"/>
      <c r="S182" s="34"/>
      <c r="T182" s="34"/>
      <c r="U182" s="34"/>
      <c r="V182" s="34"/>
      <c r="W182" s="34"/>
      <c r="X182" s="34"/>
      <c r="Y182" s="34"/>
      <c r="Z182" s="34"/>
    </row>
    <row r="183">
      <c r="A183" s="30">
        <v>261.0</v>
      </c>
      <c r="B183" s="31" t="s">
        <v>2292</v>
      </c>
      <c r="C183" s="32" t="s">
        <v>1793</v>
      </c>
      <c r="D183" s="32" t="s">
        <v>1574</v>
      </c>
      <c r="E183" s="31" t="s">
        <v>1683</v>
      </c>
      <c r="F183" s="33"/>
      <c r="G183" s="31" t="s">
        <v>2292</v>
      </c>
      <c r="H183" s="35" t="s">
        <v>2293</v>
      </c>
      <c r="L183" s="31" t="s">
        <v>2294</v>
      </c>
      <c r="M183" s="31"/>
      <c r="N183" s="31"/>
      <c r="O183" s="34"/>
      <c r="P183" s="34"/>
      <c r="Q183" s="34"/>
      <c r="R183" s="34"/>
      <c r="S183" s="34"/>
      <c r="T183" s="34"/>
      <c r="U183" s="34"/>
      <c r="V183" s="34"/>
      <c r="W183" s="34"/>
      <c r="X183" s="34"/>
      <c r="Y183" s="34"/>
      <c r="Z183" s="34"/>
    </row>
    <row r="184">
      <c r="A184" s="30">
        <v>262.0</v>
      </c>
      <c r="B184" s="31" t="s">
        <v>2295</v>
      </c>
      <c r="C184" s="32" t="s">
        <v>1648</v>
      </c>
      <c r="D184" s="32" t="s">
        <v>1574</v>
      </c>
      <c r="E184" s="31" t="s">
        <v>1570</v>
      </c>
      <c r="F184" s="32" t="s">
        <v>1601</v>
      </c>
      <c r="G184" s="31" t="s">
        <v>2295</v>
      </c>
      <c r="H184" s="35" t="s">
        <v>2296</v>
      </c>
      <c r="L184" s="31" t="s">
        <v>2297</v>
      </c>
      <c r="M184" s="31"/>
      <c r="N184" s="31"/>
      <c r="O184" s="34"/>
      <c r="P184" s="34"/>
      <c r="Q184" s="34"/>
      <c r="R184" s="34"/>
      <c r="S184" s="34"/>
      <c r="T184" s="34"/>
      <c r="U184" s="34"/>
      <c r="V184" s="34"/>
      <c r="W184" s="34"/>
      <c r="X184" s="34"/>
      <c r="Y184" s="34"/>
      <c r="Z184" s="34"/>
    </row>
    <row r="185">
      <c r="A185" s="30">
        <v>264.0</v>
      </c>
      <c r="B185" s="31" t="s">
        <v>2298</v>
      </c>
      <c r="C185" s="32" t="s">
        <v>2286</v>
      </c>
      <c r="D185" s="32" t="s">
        <v>2299</v>
      </c>
      <c r="E185" s="31" t="s">
        <v>1570</v>
      </c>
      <c r="F185" s="32" t="s">
        <v>1601</v>
      </c>
      <c r="G185" s="31" t="s">
        <v>2298</v>
      </c>
      <c r="H185" s="35" t="s">
        <v>2300</v>
      </c>
      <c r="L185" s="31" t="s">
        <v>2301</v>
      </c>
      <c r="M185" s="31"/>
      <c r="N185" s="31"/>
      <c r="O185" s="34"/>
      <c r="P185" s="34"/>
      <c r="Q185" s="34"/>
      <c r="R185" s="34"/>
      <c r="S185" s="34"/>
      <c r="T185" s="34"/>
      <c r="U185" s="34"/>
      <c r="V185" s="34"/>
      <c r="W185" s="34"/>
      <c r="X185" s="34"/>
      <c r="Y185" s="34"/>
      <c r="Z185" s="34"/>
    </row>
    <row r="186">
      <c r="A186" s="30">
        <v>265.0</v>
      </c>
      <c r="B186" s="31" t="s">
        <v>2302</v>
      </c>
      <c r="C186" s="32" t="s">
        <v>1733</v>
      </c>
      <c r="D186" s="32" t="s">
        <v>2135</v>
      </c>
      <c r="E186" s="31" t="s">
        <v>2042</v>
      </c>
      <c r="F186" s="32" t="s">
        <v>2043</v>
      </c>
      <c r="G186" s="31" t="s">
        <v>2302</v>
      </c>
      <c r="H186" s="31" t="s">
        <v>2303</v>
      </c>
      <c r="I186" s="31" t="s">
        <v>2045</v>
      </c>
      <c r="J186" s="31" t="s">
        <v>2304</v>
      </c>
      <c r="K186" s="32" t="s">
        <v>1733</v>
      </c>
      <c r="L186" s="31" t="s">
        <v>2305</v>
      </c>
      <c r="M186" s="31"/>
      <c r="N186" s="31"/>
      <c r="O186" s="34"/>
      <c r="P186" s="34"/>
      <c r="Q186" s="34"/>
      <c r="R186" s="34"/>
      <c r="S186" s="34"/>
      <c r="T186" s="34"/>
      <c r="U186" s="34"/>
      <c r="V186" s="34"/>
      <c r="W186" s="34"/>
      <c r="X186" s="34"/>
      <c r="Y186" s="34"/>
      <c r="Z186" s="34"/>
    </row>
    <row r="187">
      <c r="A187" s="30">
        <v>266.0</v>
      </c>
      <c r="B187" s="31" t="s">
        <v>2306</v>
      </c>
      <c r="C187" s="32" t="s">
        <v>2190</v>
      </c>
      <c r="D187" s="32" t="s">
        <v>1586</v>
      </c>
      <c r="E187" s="31" t="s">
        <v>1570</v>
      </c>
      <c r="F187" s="32" t="s">
        <v>1601</v>
      </c>
      <c r="G187" s="31" t="s">
        <v>2306</v>
      </c>
      <c r="H187" s="35" t="s">
        <v>2307</v>
      </c>
      <c r="L187" s="31" t="s">
        <v>2308</v>
      </c>
      <c r="M187" s="31"/>
      <c r="N187" s="31"/>
      <c r="O187" s="34"/>
      <c r="P187" s="34"/>
      <c r="Q187" s="34"/>
      <c r="R187" s="34"/>
      <c r="S187" s="34"/>
      <c r="T187" s="34"/>
      <c r="U187" s="34"/>
      <c r="V187" s="34"/>
      <c r="W187" s="34"/>
      <c r="X187" s="34"/>
      <c r="Y187" s="34"/>
      <c r="Z187" s="34"/>
    </row>
    <row r="188">
      <c r="A188" s="30">
        <v>267.0</v>
      </c>
      <c r="B188" s="31" t="s">
        <v>2309</v>
      </c>
      <c r="C188" s="32" t="s">
        <v>1622</v>
      </c>
      <c r="D188" s="32" t="s">
        <v>1852</v>
      </c>
      <c r="E188" s="31" t="s">
        <v>1842</v>
      </c>
      <c r="F188" s="32" t="s">
        <v>1843</v>
      </c>
      <c r="G188" s="31" t="s">
        <v>2309</v>
      </c>
      <c r="H188" s="31" t="s">
        <v>2310</v>
      </c>
      <c r="I188" s="35" t="s">
        <v>1903</v>
      </c>
      <c r="L188" s="31" t="s">
        <v>2311</v>
      </c>
      <c r="M188" s="31"/>
      <c r="N188" s="31"/>
      <c r="O188" s="34"/>
      <c r="P188" s="34"/>
      <c r="Q188" s="34"/>
      <c r="R188" s="34"/>
      <c r="S188" s="34"/>
      <c r="T188" s="34"/>
      <c r="U188" s="34"/>
      <c r="V188" s="34"/>
      <c r="W188" s="34"/>
      <c r="X188" s="34"/>
      <c r="Y188" s="34"/>
      <c r="Z188" s="34"/>
    </row>
    <row r="189">
      <c r="A189" s="30">
        <v>268.0</v>
      </c>
      <c r="B189" s="31" t="s">
        <v>2312</v>
      </c>
      <c r="C189" s="32" t="s">
        <v>1638</v>
      </c>
      <c r="D189" s="32" t="s">
        <v>1580</v>
      </c>
      <c r="E189" s="31" t="s">
        <v>1570</v>
      </c>
      <c r="F189" s="32" t="s">
        <v>1673</v>
      </c>
      <c r="G189" s="31" t="s">
        <v>2312</v>
      </c>
      <c r="H189" s="35" t="s">
        <v>2313</v>
      </c>
      <c r="L189" s="31" t="s">
        <v>2314</v>
      </c>
      <c r="M189" s="31"/>
      <c r="N189" s="31"/>
      <c r="O189" s="34"/>
      <c r="P189" s="34"/>
      <c r="Q189" s="34"/>
      <c r="R189" s="34"/>
      <c r="S189" s="34"/>
      <c r="T189" s="34"/>
      <c r="U189" s="34"/>
      <c r="V189" s="34"/>
      <c r="W189" s="34"/>
      <c r="X189" s="34"/>
      <c r="Y189" s="34"/>
      <c r="Z189" s="34"/>
    </row>
    <row r="190">
      <c r="A190" s="30">
        <v>269.0</v>
      </c>
      <c r="B190" s="31" t="s">
        <v>2315</v>
      </c>
      <c r="C190" s="32" t="s">
        <v>1917</v>
      </c>
      <c r="D190" s="32" t="s">
        <v>1793</v>
      </c>
      <c r="E190" s="31" t="s">
        <v>1842</v>
      </c>
      <c r="F190" s="32" t="s">
        <v>1843</v>
      </c>
      <c r="G190" s="31" t="s">
        <v>2315</v>
      </c>
      <c r="H190" s="31" t="s">
        <v>2316</v>
      </c>
      <c r="I190" s="31" t="s">
        <v>1882</v>
      </c>
      <c r="L190" s="31" t="s">
        <v>2317</v>
      </c>
      <c r="M190" s="31"/>
      <c r="N190" s="31"/>
      <c r="O190" s="34"/>
      <c r="P190" s="34"/>
      <c r="Q190" s="34"/>
      <c r="R190" s="34"/>
      <c r="S190" s="34"/>
      <c r="T190" s="34"/>
      <c r="U190" s="34"/>
      <c r="V190" s="34"/>
      <c r="W190" s="34"/>
      <c r="X190" s="34"/>
      <c r="Y190" s="34"/>
      <c r="Z190" s="34"/>
    </row>
    <row r="191">
      <c r="A191" s="30">
        <v>270.0</v>
      </c>
      <c r="B191" s="31" t="s">
        <v>2318</v>
      </c>
      <c r="C191" s="32" t="s">
        <v>1580</v>
      </c>
      <c r="D191" s="32" t="s">
        <v>1596</v>
      </c>
      <c r="E191" s="31" t="s">
        <v>1570</v>
      </c>
      <c r="F191" s="32" t="s">
        <v>1601</v>
      </c>
      <c r="G191" s="31" t="s">
        <v>2318</v>
      </c>
      <c r="H191" s="35" t="s">
        <v>2319</v>
      </c>
      <c r="L191" s="31" t="s">
        <v>2320</v>
      </c>
      <c r="M191" s="31"/>
      <c r="N191" s="31"/>
      <c r="O191" s="34"/>
      <c r="P191" s="34"/>
      <c r="Q191" s="34"/>
      <c r="R191" s="34"/>
      <c r="S191" s="34"/>
      <c r="T191" s="34"/>
      <c r="U191" s="34"/>
      <c r="V191" s="34"/>
      <c r="W191" s="34"/>
      <c r="X191" s="34"/>
      <c r="Y191" s="34"/>
      <c r="Z191" s="34"/>
    </row>
    <row r="192">
      <c r="A192" s="30">
        <v>271.0</v>
      </c>
      <c r="B192" s="31" t="s">
        <v>2321</v>
      </c>
      <c r="C192" s="32" t="s">
        <v>1586</v>
      </c>
      <c r="D192" s="32" t="s">
        <v>1653</v>
      </c>
      <c r="E192" s="31" t="s">
        <v>1570</v>
      </c>
      <c r="F192" s="32" t="s">
        <v>1601</v>
      </c>
      <c r="G192" s="31" t="s">
        <v>2321</v>
      </c>
      <c r="H192" s="35" t="s">
        <v>2322</v>
      </c>
      <c r="L192" s="31" t="s">
        <v>2323</v>
      </c>
      <c r="M192" s="31"/>
      <c r="N192" s="31"/>
      <c r="O192" s="34"/>
      <c r="P192" s="34"/>
      <c r="Q192" s="34"/>
      <c r="R192" s="34"/>
      <c r="S192" s="34"/>
      <c r="T192" s="34"/>
      <c r="U192" s="34"/>
      <c r="V192" s="34"/>
      <c r="W192" s="34"/>
      <c r="X192" s="34"/>
      <c r="Y192" s="34"/>
      <c r="Z192" s="34"/>
    </row>
    <row r="193">
      <c r="A193" s="30">
        <v>272.0</v>
      </c>
      <c r="B193" s="31" t="s">
        <v>2324</v>
      </c>
      <c r="C193" s="32" t="s">
        <v>1590</v>
      </c>
      <c r="D193" s="32" t="s">
        <v>1948</v>
      </c>
      <c r="E193" s="31" t="s">
        <v>1570</v>
      </c>
      <c r="F193" s="32" t="s">
        <v>1601</v>
      </c>
      <c r="G193" s="31" t="s">
        <v>2324</v>
      </c>
      <c r="H193" s="35" t="s">
        <v>2325</v>
      </c>
      <c r="L193" s="31" t="s">
        <v>2326</v>
      </c>
      <c r="M193" s="31"/>
      <c r="N193" s="31"/>
      <c r="O193" s="34"/>
      <c r="P193" s="34"/>
      <c r="Q193" s="34"/>
      <c r="R193" s="34"/>
      <c r="S193" s="34"/>
      <c r="T193" s="34"/>
      <c r="U193" s="34"/>
      <c r="V193" s="34"/>
      <c r="W193" s="34"/>
      <c r="X193" s="34"/>
      <c r="Y193" s="34"/>
      <c r="Z193" s="34"/>
    </row>
    <row r="194">
      <c r="A194" s="30">
        <v>273.0</v>
      </c>
      <c r="B194" s="31" t="s">
        <v>2327</v>
      </c>
      <c r="C194" s="32" t="s">
        <v>1793</v>
      </c>
      <c r="D194" s="32" t="s">
        <v>1574</v>
      </c>
      <c r="E194" s="31" t="s">
        <v>2328</v>
      </c>
      <c r="F194" s="32" t="s">
        <v>2260</v>
      </c>
      <c r="G194" s="31" t="s">
        <v>2327</v>
      </c>
      <c r="H194" s="35" t="s">
        <v>2329</v>
      </c>
      <c r="L194" s="31" t="s">
        <v>2330</v>
      </c>
      <c r="M194" s="31"/>
      <c r="N194" s="31"/>
      <c r="O194" s="34"/>
      <c r="P194" s="34"/>
      <c r="Q194" s="34"/>
      <c r="R194" s="34"/>
      <c r="S194" s="34"/>
      <c r="T194" s="34"/>
      <c r="U194" s="34"/>
      <c r="V194" s="34"/>
      <c r="W194" s="34"/>
      <c r="X194" s="34"/>
      <c r="Y194" s="34"/>
      <c r="Z194" s="34"/>
    </row>
    <row r="195">
      <c r="A195" s="30">
        <v>274.0</v>
      </c>
      <c r="B195" s="31" t="s">
        <v>2331</v>
      </c>
      <c r="C195" s="32" t="s">
        <v>2332</v>
      </c>
      <c r="D195" s="32" t="s">
        <v>1649</v>
      </c>
      <c r="E195" s="31" t="s">
        <v>1570</v>
      </c>
      <c r="F195" s="32" t="s">
        <v>1601</v>
      </c>
      <c r="G195" s="31" t="s">
        <v>2331</v>
      </c>
      <c r="H195" s="31" t="s">
        <v>2333</v>
      </c>
      <c r="L195" s="31" t="s">
        <v>2334</v>
      </c>
      <c r="M195" s="31"/>
      <c r="N195" s="31"/>
      <c r="O195" s="34"/>
      <c r="P195" s="34"/>
      <c r="Q195" s="34"/>
      <c r="R195" s="34"/>
      <c r="S195" s="34"/>
      <c r="T195" s="34"/>
      <c r="U195" s="34"/>
      <c r="V195" s="34"/>
      <c r="W195" s="34"/>
      <c r="X195" s="34"/>
      <c r="Y195" s="34"/>
      <c r="Z195" s="34"/>
    </row>
    <row r="196">
      <c r="A196" s="30">
        <v>275.0</v>
      </c>
      <c r="B196" s="31" t="s">
        <v>2335</v>
      </c>
      <c r="C196" s="32" t="s">
        <v>1568</v>
      </c>
      <c r="D196" s="32" t="s">
        <v>1574</v>
      </c>
      <c r="E196" s="31" t="s">
        <v>1570</v>
      </c>
      <c r="F196" s="33"/>
      <c r="G196" s="31" t="s">
        <v>2335</v>
      </c>
      <c r="H196" s="31" t="s">
        <v>2336</v>
      </c>
      <c r="I196" s="35" t="s">
        <v>2337</v>
      </c>
      <c r="L196" s="31" t="s">
        <v>2338</v>
      </c>
      <c r="M196" s="31"/>
      <c r="N196" s="31"/>
      <c r="O196" s="34"/>
      <c r="P196" s="34"/>
      <c r="Q196" s="34"/>
      <c r="R196" s="34"/>
      <c r="S196" s="34"/>
      <c r="T196" s="34"/>
      <c r="U196" s="34"/>
      <c r="V196" s="34"/>
      <c r="W196" s="34"/>
      <c r="X196" s="34"/>
      <c r="Y196" s="34"/>
      <c r="Z196" s="34"/>
    </row>
    <row r="197">
      <c r="A197" s="30">
        <v>276.0</v>
      </c>
      <c r="B197" s="31" t="s">
        <v>2339</v>
      </c>
      <c r="C197" s="32" t="s">
        <v>2340</v>
      </c>
      <c r="D197" s="32" t="s">
        <v>1574</v>
      </c>
      <c r="E197" s="31" t="s">
        <v>1570</v>
      </c>
      <c r="F197" s="32" t="s">
        <v>1601</v>
      </c>
      <c r="G197" s="31" t="s">
        <v>2339</v>
      </c>
      <c r="H197" s="35" t="s">
        <v>2341</v>
      </c>
      <c r="L197" s="31" t="s">
        <v>2342</v>
      </c>
      <c r="M197" s="31"/>
      <c r="N197" s="31"/>
      <c r="O197" s="34"/>
      <c r="P197" s="34"/>
      <c r="Q197" s="34"/>
      <c r="R197" s="34"/>
      <c r="S197" s="34"/>
      <c r="T197" s="34"/>
      <c r="U197" s="34"/>
      <c r="V197" s="34"/>
      <c r="W197" s="34"/>
      <c r="X197" s="34"/>
      <c r="Y197" s="34"/>
      <c r="Z197" s="34"/>
    </row>
    <row r="198">
      <c r="A198" s="30">
        <v>277.0</v>
      </c>
      <c r="B198" s="31" t="s">
        <v>2343</v>
      </c>
      <c r="C198" s="32" t="s">
        <v>1622</v>
      </c>
      <c r="D198" s="32" t="s">
        <v>1574</v>
      </c>
      <c r="E198" s="31" t="s">
        <v>1570</v>
      </c>
      <c r="F198" s="33"/>
      <c r="G198" s="31" t="s">
        <v>2343</v>
      </c>
      <c r="H198" s="35" t="s">
        <v>2344</v>
      </c>
      <c r="L198" s="31" t="s">
        <v>2345</v>
      </c>
      <c r="M198" s="31"/>
      <c r="N198" s="31"/>
      <c r="O198" s="34"/>
      <c r="P198" s="34"/>
      <c r="Q198" s="34"/>
      <c r="R198" s="34"/>
      <c r="S198" s="34"/>
      <c r="T198" s="34"/>
      <c r="U198" s="34"/>
      <c r="V198" s="34"/>
      <c r="W198" s="34"/>
      <c r="X198" s="34"/>
      <c r="Y198" s="34"/>
      <c r="Z198" s="34"/>
    </row>
    <row r="199">
      <c r="A199" s="30">
        <v>278.0</v>
      </c>
      <c r="B199" s="31" t="s">
        <v>2346</v>
      </c>
      <c r="C199" s="32" t="s">
        <v>1626</v>
      </c>
      <c r="D199" s="32" t="s">
        <v>1596</v>
      </c>
      <c r="E199" s="31" t="s">
        <v>1570</v>
      </c>
      <c r="F199" s="32" t="s">
        <v>1601</v>
      </c>
      <c r="G199" s="31" t="s">
        <v>2346</v>
      </c>
      <c r="H199" s="35" t="s">
        <v>2347</v>
      </c>
      <c r="L199" s="31" t="s">
        <v>2348</v>
      </c>
      <c r="M199" s="31"/>
      <c r="N199" s="31"/>
      <c r="O199" s="34"/>
      <c r="P199" s="34"/>
      <c r="Q199" s="34"/>
      <c r="R199" s="34"/>
      <c r="S199" s="34"/>
      <c r="T199" s="34"/>
      <c r="U199" s="34"/>
      <c r="V199" s="34"/>
      <c r="W199" s="34"/>
      <c r="X199" s="34"/>
      <c r="Y199" s="34"/>
      <c r="Z199" s="34"/>
    </row>
    <row r="200">
      <c r="A200" s="30">
        <v>279.0</v>
      </c>
      <c r="B200" s="31" t="s">
        <v>2349</v>
      </c>
      <c r="C200" s="32" t="s">
        <v>1970</v>
      </c>
      <c r="D200" s="32" t="s">
        <v>1630</v>
      </c>
      <c r="E200" s="31" t="s">
        <v>2042</v>
      </c>
      <c r="F200" s="32" t="s">
        <v>2043</v>
      </c>
      <c r="G200" s="31" t="s">
        <v>2349</v>
      </c>
      <c r="H200" s="31" t="s">
        <v>2350</v>
      </c>
      <c r="I200" s="31" t="s">
        <v>2045</v>
      </c>
      <c r="J200" s="31" t="s">
        <v>2351</v>
      </c>
      <c r="K200" s="32" t="s">
        <v>2352</v>
      </c>
      <c r="L200" s="31" t="s">
        <v>2353</v>
      </c>
      <c r="M200" s="31"/>
      <c r="N200" s="31"/>
      <c r="O200" s="34"/>
      <c r="P200" s="34"/>
      <c r="Q200" s="34"/>
      <c r="R200" s="34"/>
      <c r="S200" s="34"/>
      <c r="T200" s="34"/>
      <c r="U200" s="34"/>
      <c r="V200" s="34"/>
      <c r="W200" s="34"/>
      <c r="X200" s="34"/>
      <c r="Y200" s="34"/>
      <c r="Z200" s="34"/>
    </row>
    <row r="201">
      <c r="A201" s="30">
        <v>280.0</v>
      </c>
      <c r="B201" s="31" t="s">
        <v>2354</v>
      </c>
      <c r="C201" s="32" t="s">
        <v>2332</v>
      </c>
      <c r="D201" s="32" t="s">
        <v>2299</v>
      </c>
      <c r="E201" s="31" t="s">
        <v>1570</v>
      </c>
      <c r="F201" s="32" t="s">
        <v>1601</v>
      </c>
      <c r="G201" s="31" t="s">
        <v>2354</v>
      </c>
      <c r="H201" s="35" t="s">
        <v>2355</v>
      </c>
      <c r="L201" s="31" t="s">
        <v>2356</v>
      </c>
      <c r="M201" s="31"/>
      <c r="N201" s="31"/>
      <c r="O201" s="34"/>
      <c r="P201" s="34"/>
      <c r="Q201" s="34"/>
      <c r="R201" s="34"/>
      <c r="S201" s="34"/>
      <c r="T201" s="34"/>
      <c r="U201" s="34"/>
      <c r="V201" s="34"/>
      <c r="W201" s="34"/>
      <c r="X201" s="34"/>
      <c r="Y201" s="34"/>
      <c r="Z201" s="34"/>
    </row>
    <row r="202">
      <c r="A202" s="30">
        <v>281.0</v>
      </c>
      <c r="B202" s="31" t="s">
        <v>2357</v>
      </c>
      <c r="C202" s="32" t="s">
        <v>2332</v>
      </c>
      <c r="D202" s="32" t="s">
        <v>1586</v>
      </c>
      <c r="E202" s="31" t="s">
        <v>1570</v>
      </c>
      <c r="F202" s="32" t="s">
        <v>1582</v>
      </c>
      <c r="G202" s="31" t="s">
        <v>2357</v>
      </c>
      <c r="H202" s="35" t="s">
        <v>2358</v>
      </c>
      <c r="L202" s="31" t="s">
        <v>2359</v>
      </c>
      <c r="M202" s="31"/>
      <c r="N202" s="31"/>
      <c r="O202" s="34"/>
      <c r="P202" s="34"/>
      <c r="Q202" s="34"/>
      <c r="R202" s="34"/>
      <c r="S202" s="34"/>
      <c r="T202" s="34"/>
      <c r="U202" s="34"/>
      <c r="V202" s="34"/>
      <c r="W202" s="34"/>
      <c r="X202" s="34"/>
      <c r="Y202" s="34"/>
      <c r="Z202" s="34"/>
    </row>
    <row r="203">
      <c r="A203" s="30">
        <v>282.0</v>
      </c>
      <c r="B203" s="31" t="s">
        <v>2360</v>
      </c>
      <c r="C203" s="32" t="s">
        <v>1666</v>
      </c>
      <c r="D203" s="32" t="s">
        <v>1852</v>
      </c>
      <c r="E203" s="31" t="s">
        <v>1570</v>
      </c>
      <c r="F203" s="32" t="s">
        <v>1673</v>
      </c>
      <c r="G203" s="31" t="s">
        <v>2360</v>
      </c>
      <c r="H203" s="35" t="s">
        <v>2361</v>
      </c>
      <c r="L203" s="31" t="s">
        <v>2362</v>
      </c>
      <c r="M203" s="31"/>
      <c r="N203" s="31"/>
      <c r="O203" s="34"/>
      <c r="P203" s="34"/>
      <c r="Q203" s="34"/>
      <c r="R203" s="34"/>
      <c r="S203" s="34"/>
      <c r="T203" s="34"/>
      <c r="U203" s="34"/>
      <c r="V203" s="34"/>
      <c r="W203" s="34"/>
      <c r="X203" s="34"/>
      <c r="Y203" s="34"/>
      <c r="Z203" s="34"/>
    </row>
    <row r="204">
      <c r="A204" s="30">
        <v>283.0</v>
      </c>
      <c r="B204" s="31" t="s">
        <v>2363</v>
      </c>
      <c r="C204" s="32" t="s">
        <v>1626</v>
      </c>
      <c r="D204" s="32" t="s">
        <v>2364</v>
      </c>
      <c r="E204" s="31" t="s">
        <v>1570</v>
      </c>
      <c r="F204" s="32" t="s">
        <v>1582</v>
      </c>
      <c r="G204" s="31" t="s">
        <v>2363</v>
      </c>
      <c r="H204" s="35" t="s">
        <v>2365</v>
      </c>
      <c r="L204" s="31" t="s">
        <v>2366</v>
      </c>
      <c r="M204" s="31"/>
      <c r="N204" s="31"/>
      <c r="O204" s="34"/>
      <c r="P204" s="34"/>
      <c r="Q204" s="34"/>
      <c r="R204" s="34"/>
      <c r="S204" s="34"/>
      <c r="T204" s="34"/>
      <c r="U204" s="34"/>
      <c r="V204" s="34"/>
      <c r="W204" s="34"/>
      <c r="X204" s="34"/>
      <c r="Y204" s="34"/>
      <c r="Z204" s="34"/>
    </row>
    <row r="205">
      <c r="A205" s="30">
        <v>284.0</v>
      </c>
      <c r="B205" s="31" t="s">
        <v>2367</v>
      </c>
      <c r="C205" s="32" t="s">
        <v>1622</v>
      </c>
      <c r="D205" s="32" t="s">
        <v>1649</v>
      </c>
      <c r="E205" s="31" t="s">
        <v>1570</v>
      </c>
      <c r="F205" s="32" t="s">
        <v>1601</v>
      </c>
      <c r="G205" s="31" t="s">
        <v>2367</v>
      </c>
      <c r="H205" s="35" t="s">
        <v>2368</v>
      </c>
      <c r="L205" s="31" t="s">
        <v>2369</v>
      </c>
      <c r="M205" s="31"/>
      <c r="N205" s="31"/>
      <c r="O205" s="34"/>
      <c r="P205" s="34"/>
      <c r="Q205" s="34"/>
      <c r="R205" s="34"/>
      <c r="S205" s="34"/>
      <c r="T205" s="34"/>
      <c r="U205" s="34"/>
      <c r="V205" s="34"/>
      <c r="W205" s="34"/>
      <c r="X205" s="34"/>
      <c r="Y205" s="34"/>
      <c r="Z205" s="34"/>
    </row>
    <row r="206">
      <c r="A206" s="30">
        <v>286.0</v>
      </c>
      <c r="B206" s="31" t="s">
        <v>2370</v>
      </c>
      <c r="C206" s="32" t="s">
        <v>1580</v>
      </c>
      <c r="D206" s="32" t="s">
        <v>1574</v>
      </c>
      <c r="E206" s="31" t="s">
        <v>1683</v>
      </c>
      <c r="F206" s="32" t="s">
        <v>2371</v>
      </c>
      <c r="G206" s="31" t="s">
        <v>2370</v>
      </c>
      <c r="H206" s="35" t="s">
        <v>2372</v>
      </c>
      <c r="L206" s="31" t="s">
        <v>2373</v>
      </c>
      <c r="M206" s="31"/>
      <c r="N206" s="31"/>
      <c r="O206" s="34"/>
      <c r="P206" s="34"/>
      <c r="Q206" s="34"/>
      <c r="R206" s="34"/>
      <c r="S206" s="34"/>
      <c r="T206" s="34"/>
      <c r="U206" s="34"/>
      <c r="V206" s="34"/>
      <c r="W206" s="34"/>
      <c r="X206" s="34"/>
      <c r="Y206" s="34"/>
      <c r="Z206" s="34"/>
    </row>
    <row r="207">
      <c r="A207" s="30">
        <v>287.0</v>
      </c>
      <c r="B207" s="31" t="s">
        <v>2374</v>
      </c>
      <c r="C207" s="32" t="s">
        <v>1580</v>
      </c>
      <c r="D207" s="32" t="s">
        <v>1574</v>
      </c>
      <c r="E207" s="31" t="s">
        <v>1683</v>
      </c>
      <c r="F207" s="32" t="s">
        <v>2371</v>
      </c>
      <c r="G207" s="31" t="s">
        <v>2374</v>
      </c>
      <c r="H207" s="35" t="s">
        <v>2375</v>
      </c>
      <c r="L207" s="31" t="s">
        <v>2376</v>
      </c>
      <c r="M207" s="31"/>
      <c r="N207" s="31"/>
      <c r="O207" s="34"/>
      <c r="P207" s="34"/>
      <c r="Q207" s="34"/>
      <c r="R207" s="34"/>
      <c r="S207" s="34"/>
      <c r="T207" s="34"/>
      <c r="U207" s="34"/>
      <c r="V207" s="34"/>
      <c r="W207" s="34"/>
      <c r="X207" s="34"/>
      <c r="Y207" s="34"/>
      <c r="Z207" s="34"/>
    </row>
    <row r="208">
      <c r="A208" s="30">
        <v>288.0</v>
      </c>
      <c r="B208" s="31" t="s">
        <v>2377</v>
      </c>
      <c r="C208" s="32" t="s">
        <v>1580</v>
      </c>
      <c r="D208" s="32" t="s">
        <v>1574</v>
      </c>
      <c r="E208" s="31" t="s">
        <v>1683</v>
      </c>
      <c r="F208" s="32" t="s">
        <v>2371</v>
      </c>
      <c r="G208" s="31" t="s">
        <v>2377</v>
      </c>
      <c r="H208" s="35" t="s">
        <v>2378</v>
      </c>
      <c r="L208" s="31" t="s">
        <v>2379</v>
      </c>
      <c r="M208" s="31"/>
      <c r="N208" s="31"/>
      <c r="O208" s="34"/>
      <c r="P208" s="34"/>
      <c r="Q208" s="34"/>
      <c r="R208" s="34"/>
      <c r="S208" s="34"/>
      <c r="T208" s="34"/>
      <c r="U208" s="34"/>
      <c r="V208" s="34"/>
      <c r="W208" s="34"/>
      <c r="X208" s="34"/>
      <c r="Y208" s="34"/>
      <c r="Z208" s="34"/>
    </row>
    <row r="209">
      <c r="A209" s="30">
        <v>290.0</v>
      </c>
      <c r="B209" s="31" t="s">
        <v>1573</v>
      </c>
      <c r="C209" s="32" t="s">
        <v>1580</v>
      </c>
      <c r="D209" s="32" t="s">
        <v>1574</v>
      </c>
      <c r="E209" s="31" t="s">
        <v>1570</v>
      </c>
      <c r="F209" s="33"/>
      <c r="G209" s="31" t="s">
        <v>1573</v>
      </c>
      <c r="H209" s="31" t="s">
        <v>1645</v>
      </c>
      <c r="I209" s="33"/>
      <c r="J209" s="33"/>
      <c r="K209" s="33"/>
      <c r="L209" s="31" t="s">
        <v>1646</v>
      </c>
      <c r="M209" s="31"/>
      <c r="N209" s="31"/>
      <c r="O209" s="34"/>
      <c r="P209" s="34"/>
      <c r="Q209" s="34"/>
      <c r="R209" s="34"/>
      <c r="S209" s="34"/>
      <c r="T209" s="34"/>
      <c r="U209" s="34"/>
      <c r="V209" s="34"/>
      <c r="W209" s="34"/>
      <c r="X209" s="34"/>
      <c r="Y209" s="34"/>
      <c r="Z209" s="34"/>
    </row>
    <row r="210">
      <c r="A210" s="30">
        <v>293.0</v>
      </c>
      <c r="B210" s="31" t="s">
        <v>2380</v>
      </c>
      <c r="C210" s="32" t="s">
        <v>1653</v>
      </c>
      <c r="D210" s="32" t="s">
        <v>1574</v>
      </c>
      <c r="E210" s="31" t="s">
        <v>1683</v>
      </c>
      <c r="F210" s="32" t="s">
        <v>2381</v>
      </c>
      <c r="G210" s="31" t="s">
        <v>2380</v>
      </c>
      <c r="H210" s="35" t="s">
        <v>2382</v>
      </c>
      <c r="L210" s="31" t="s">
        <v>2383</v>
      </c>
      <c r="M210" s="31"/>
      <c r="N210" s="31"/>
      <c r="O210" s="34"/>
      <c r="P210" s="34"/>
      <c r="Q210" s="34"/>
      <c r="R210" s="34"/>
      <c r="S210" s="34"/>
      <c r="T210" s="34"/>
      <c r="U210" s="34"/>
      <c r="V210" s="34"/>
      <c r="W210" s="34"/>
      <c r="X210" s="34"/>
      <c r="Y210" s="34"/>
      <c r="Z210" s="34"/>
    </row>
    <row r="211">
      <c r="A211" s="30">
        <v>294.0</v>
      </c>
      <c r="B211" s="31" t="s">
        <v>2384</v>
      </c>
      <c r="C211" s="32" t="s">
        <v>1653</v>
      </c>
      <c r="D211" s="32" t="s">
        <v>1574</v>
      </c>
      <c r="E211" s="31" t="s">
        <v>1683</v>
      </c>
      <c r="F211" s="33"/>
      <c r="G211" s="31" t="s">
        <v>2384</v>
      </c>
      <c r="H211" s="31" t="s">
        <v>1645</v>
      </c>
      <c r="I211" s="33"/>
      <c r="J211" s="33"/>
      <c r="K211" s="33"/>
      <c r="L211" s="31" t="s">
        <v>2385</v>
      </c>
      <c r="M211" s="31"/>
      <c r="N211" s="31"/>
      <c r="O211" s="34"/>
      <c r="P211" s="34"/>
      <c r="Q211" s="34"/>
      <c r="R211" s="34"/>
      <c r="S211" s="34"/>
      <c r="T211" s="34"/>
      <c r="U211" s="34"/>
      <c r="V211" s="34"/>
      <c r="W211" s="34"/>
      <c r="X211" s="34"/>
      <c r="Y211" s="34"/>
      <c r="Z211" s="34"/>
    </row>
    <row r="212">
      <c r="A212" s="30">
        <v>295.0</v>
      </c>
      <c r="B212" s="31" t="s">
        <v>2384</v>
      </c>
      <c r="C212" s="32" t="s">
        <v>1653</v>
      </c>
      <c r="D212" s="32" t="s">
        <v>1574</v>
      </c>
      <c r="E212" s="31" t="s">
        <v>1683</v>
      </c>
      <c r="F212" s="33"/>
      <c r="G212" s="31" t="s">
        <v>2384</v>
      </c>
      <c r="H212" s="31" t="s">
        <v>1645</v>
      </c>
      <c r="I212" s="33"/>
      <c r="J212" s="33"/>
      <c r="K212" s="33"/>
      <c r="L212" s="31" t="s">
        <v>2385</v>
      </c>
      <c r="M212" s="31"/>
      <c r="N212" s="31"/>
      <c r="O212" s="34"/>
      <c r="P212" s="34"/>
      <c r="Q212" s="34"/>
      <c r="R212" s="34"/>
      <c r="S212" s="34"/>
      <c r="T212" s="34"/>
      <c r="U212" s="34"/>
      <c r="V212" s="34"/>
      <c r="W212" s="34"/>
      <c r="X212" s="34"/>
      <c r="Y212" s="34"/>
      <c r="Z212" s="34"/>
    </row>
    <row r="213">
      <c r="A213" s="30">
        <v>296.0</v>
      </c>
      <c r="B213" s="31" t="s">
        <v>2386</v>
      </c>
      <c r="C213" s="32" t="s">
        <v>1581</v>
      </c>
      <c r="D213" s="32" t="s">
        <v>1596</v>
      </c>
      <c r="E213" s="31" t="s">
        <v>1570</v>
      </c>
      <c r="F213" s="32" t="s">
        <v>1673</v>
      </c>
      <c r="G213" s="31" t="s">
        <v>2386</v>
      </c>
      <c r="H213" s="35" t="s">
        <v>2387</v>
      </c>
      <c r="L213" s="31" t="s">
        <v>2388</v>
      </c>
      <c r="M213" s="31"/>
      <c r="N213" s="31"/>
      <c r="O213" s="34"/>
      <c r="P213" s="34"/>
      <c r="Q213" s="34"/>
      <c r="R213" s="34"/>
      <c r="S213" s="34"/>
      <c r="T213" s="34"/>
      <c r="U213" s="34"/>
      <c r="V213" s="34"/>
      <c r="W213" s="34"/>
      <c r="X213" s="34"/>
      <c r="Y213" s="34"/>
      <c r="Z213" s="34"/>
    </row>
    <row r="214">
      <c r="A214" s="30">
        <v>297.0</v>
      </c>
      <c r="B214" s="31" t="s">
        <v>2389</v>
      </c>
      <c r="C214" s="32" t="s">
        <v>1580</v>
      </c>
      <c r="D214" s="32" t="s">
        <v>1574</v>
      </c>
      <c r="E214" s="31" t="s">
        <v>1683</v>
      </c>
      <c r="F214" s="33"/>
      <c r="G214" s="31" t="s">
        <v>2389</v>
      </c>
      <c r="H214" s="35" t="s">
        <v>2390</v>
      </c>
      <c r="L214" s="31" t="s">
        <v>2391</v>
      </c>
      <c r="M214" s="31"/>
      <c r="N214" s="31"/>
      <c r="O214" s="34"/>
      <c r="P214" s="34"/>
      <c r="Q214" s="34"/>
      <c r="R214" s="34"/>
      <c r="S214" s="34"/>
      <c r="T214" s="34"/>
      <c r="U214" s="34"/>
      <c r="V214" s="34"/>
      <c r="W214" s="34"/>
      <c r="X214" s="34"/>
      <c r="Y214" s="34"/>
      <c r="Z214" s="34"/>
    </row>
    <row r="215">
      <c r="A215" s="30">
        <v>298.0</v>
      </c>
      <c r="B215" s="31" t="s">
        <v>2392</v>
      </c>
      <c r="C215" s="32" t="s">
        <v>1596</v>
      </c>
      <c r="D215" s="32" t="s">
        <v>1574</v>
      </c>
      <c r="E215" s="31" t="s">
        <v>1683</v>
      </c>
      <c r="F215" s="32" t="s">
        <v>2371</v>
      </c>
      <c r="G215" s="31" t="s">
        <v>2392</v>
      </c>
      <c r="H215" s="31" t="s">
        <v>2393</v>
      </c>
      <c r="L215" s="31" t="s">
        <v>2394</v>
      </c>
      <c r="M215" s="31"/>
      <c r="N215" s="31"/>
      <c r="O215" s="34"/>
      <c r="P215" s="34"/>
      <c r="Q215" s="34"/>
      <c r="R215" s="34"/>
      <c r="S215" s="34"/>
      <c r="T215" s="34"/>
      <c r="U215" s="34"/>
      <c r="V215" s="34"/>
      <c r="W215" s="34"/>
      <c r="X215" s="34"/>
      <c r="Y215" s="34"/>
      <c r="Z215" s="34"/>
    </row>
    <row r="216">
      <c r="A216" s="30">
        <v>299.0</v>
      </c>
      <c r="B216" s="31" t="s">
        <v>2395</v>
      </c>
      <c r="C216" s="32" t="s">
        <v>1600</v>
      </c>
      <c r="D216" s="32" t="s">
        <v>1574</v>
      </c>
      <c r="E216" s="31" t="s">
        <v>2328</v>
      </c>
      <c r="F216" s="32" t="s">
        <v>2260</v>
      </c>
      <c r="G216" s="31" t="s">
        <v>2395</v>
      </c>
      <c r="H216" s="35" t="s">
        <v>2396</v>
      </c>
      <c r="L216" s="31" t="s">
        <v>2397</v>
      </c>
      <c r="M216" s="31"/>
      <c r="N216" s="31"/>
      <c r="O216" s="34"/>
      <c r="P216" s="34"/>
      <c r="Q216" s="34"/>
      <c r="R216" s="34"/>
      <c r="S216" s="34"/>
      <c r="T216" s="34"/>
      <c r="U216" s="34"/>
      <c r="V216" s="34"/>
      <c r="W216" s="34"/>
      <c r="X216" s="34"/>
      <c r="Y216" s="34"/>
      <c r="Z216" s="34"/>
    </row>
    <row r="217">
      <c r="A217" s="30">
        <v>300.0</v>
      </c>
      <c r="B217" s="31" t="s">
        <v>2398</v>
      </c>
      <c r="C217" s="32" t="s">
        <v>1917</v>
      </c>
      <c r="D217" s="32" t="s">
        <v>1793</v>
      </c>
      <c r="E217" s="31" t="s">
        <v>1570</v>
      </c>
      <c r="F217" s="32" t="s">
        <v>1601</v>
      </c>
      <c r="G217" s="31" t="s">
        <v>2398</v>
      </c>
      <c r="H217" s="35" t="s">
        <v>2399</v>
      </c>
      <c r="L217" s="31" t="s">
        <v>2400</v>
      </c>
      <c r="M217" s="31"/>
      <c r="N217" s="31"/>
      <c r="O217" s="34"/>
      <c r="P217" s="34"/>
      <c r="Q217" s="34"/>
      <c r="R217" s="34"/>
      <c r="S217" s="34"/>
      <c r="T217" s="34"/>
      <c r="U217" s="34"/>
      <c r="V217" s="34"/>
      <c r="W217" s="34"/>
      <c r="X217" s="34"/>
      <c r="Y217" s="34"/>
      <c r="Z217" s="34"/>
    </row>
    <row r="218">
      <c r="A218" s="30">
        <v>301.0</v>
      </c>
      <c r="B218" s="31" t="s">
        <v>2401</v>
      </c>
      <c r="C218" s="32" t="s">
        <v>1586</v>
      </c>
      <c r="D218" s="32" t="s">
        <v>1574</v>
      </c>
      <c r="E218" s="31" t="s">
        <v>2328</v>
      </c>
      <c r="F218" s="32" t="s">
        <v>2260</v>
      </c>
      <c r="G218" s="31" t="s">
        <v>2401</v>
      </c>
      <c r="H218" s="35" t="s">
        <v>2402</v>
      </c>
      <c r="L218" s="31" t="s">
        <v>2403</v>
      </c>
      <c r="M218" s="31"/>
      <c r="N218" s="31"/>
      <c r="O218" s="34"/>
      <c r="P218" s="34"/>
      <c r="Q218" s="34"/>
      <c r="R218" s="34"/>
      <c r="S218" s="34"/>
      <c r="T218" s="34"/>
      <c r="U218" s="34"/>
      <c r="V218" s="34"/>
      <c r="W218" s="34"/>
      <c r="X218" s="34"/>
      <c r="Y218" s="34"/>
      <c r="Z218" s="34"/>
    </row>
    <row r="219">
      <c r="A219" s="30">
        <v>302.0</v>
      </c>
      <c r="B219" s="31" t="s">
        <v>2404</v>
      </c>
      <c r="C219" s="32" t="s">
        <v>1586</v>
      </c>
      <c r="D219" s="32" t="s">
        <v>1574</v>
      </c>
      <c r="E219" s="31" t="s">
        <v>2328</v>
      </c>
      <c r="F219" s="32" t="s">
        <v>2260</v>
      </c>
      <c r="G219" s="31" t="s">
        <v>2404</v>
      </c>
      <c r="H219" s="35" t="s">
        <v>2405</v>
      </c>
      <c r="L219" s="31" t="s">
        <v>2406</v>
      </c>
      <c r="M219" s="31"/>
      <c r="N219" s="31"/>
      <c r="O219" s="34"/>
      <c r="P219" s="34"/>
      <c r="Q219" s="34"/>
      <c r="R219" s="34"/>
      <c r="S219" s="34"/>
      <c r="T219" s="34"/>
      <c r="U219" s="34"/>
      <c r="V219" s="34"/>
      <c r="W219" s="34"/>
      <c r="X219" s="34"/>
      <c r="Y219" s="34"/>
      <c r="Z219" s="34"/>
    </row>
    <row r="220">
      <c r="A220" s="30">
        <v>303.0</v>
      </c>
      <c r="B220" s="31" t="s">
        <v>2407</v>
      </c>
      <c r="C220" s="32" t="s">
        <v>1733</v>
      </c>
      <c r="D220" s="32" t="s">
        <v>1793</v>
      </c>
      <c r="E220" s="31" t="s">
        <v>1570</v>
      </c>
      <c r="F220" s="32" t="s">
        <v>2408</v>
      </c>
      <c r="G220" s="31" t="s">
        <v>2407</v>
      </c>
      <c r="H220" s="31" t="s">
        <v>2409</v>
      </c>
      <c r="I220" s="31" t="s">
        <v>1986</v>
      </c>
      <c r="J220" s="31" t="s">
        <v>1987</v>
      </c>
      <c r="K220" s="32" t="s">
        <v>1568</v>
      </c>
      <c r="L220" s="31" t="s">
        <v>2410</v>
      </c>
      <c r="M220" s="31"/>
      <c r="N220" s="31"/>
      <c r="O220" s="34"/>
      <c r="P220" s="34"/>
      <c r="Q220" s="34"/>
      <c r="R220" s="34"/>
      <c r="S220" s="34"/>
      <c r="T220" s="34"/>
      <c r="U220" s="34"/>
      <c r="V220" s="34"/>
      <c r="W220" s="34"/>
      <c r="X220" s="34"/>
      <c r="Y220" s="34"/>
      <c r="Z220" s="34"/>
    </row>
    <row r="221">
      <c r="A221" s="30">
        <v>304.0</v>
      </c>
      <c r="B221" s="31" t="s">
        <v>2411</v>
      </c>
      <c r="C221" s="32" t="s">
        <v>1648</v>
      </c>
      <c r="D221" s="32" t="s">
        <v>2299</v>
      </c>
      <c r="E221" s="31" t="s">
        <v>1570</v>
      </c>
      <c r="F221" s="32" t="s">
        <v>1601</v>
      </c>
      <c r="G221" s="31" t="s">
        <v>2411</v>
      </c>
      <c r="H221" s="35" t="s">
        <v>2412</v>
      </c>
      <c r="L221" s="31" t="s">
        <v>2413</v>
      </c>
      <c r="M221" s="31"/>
      <c r="N221" s="31"/>
      <c r="O221" s="34"/>
      <c r="P221" s="34"/>
      <c r="Q221" s="34"/>
      <c r="R221" s="34"/>
      <c r="S221" s="34"/>
      <c r="T221" s="34"/>
      <c r="U221" s="34"/>
      <c r="V221" s="34"/>
      <c r="W221" s="34"/>
      <c r="X221" s="34"/>
      <c r="Y221" s="34"/>
      <c r="Z221" s="34"/>
    </row>
    <row r="222">
      <c r="A222" s="30">
        <v>305.0</v>
      </c>
      <c r="B222" s="31" t="s">
        <v>2414</v>
      </c>
      <c r="C222" s="32" t="s">
        <v>1872</v>
      </c>
      <c r="D222" s="32" t="s">
        <v>1852</v>
      </c>
      <c r="E222" s="31" t="s">
        <v>1570</v>
      </c>
      <c r="F222" s="32" t="s">
        <v>2006</v>
      </c>
      <c r="G222" s="31" t="s">
        <v>2414</v>
      </c>
      <c r="H222" s="35" t="s">
        <v>2415</v>
      </c>
      <c r="L222" s="31" t="s">
        <v>2416</v>
      </c>
      <c r="M222" s="31"/>
      <c r="N222" s="31"/>
      <c r="O222" s="34"/>
      <c r="P222" s="34"/>
      <c r="Q222" s="34"/>
      <c r="R222" s="34"/>
      <c r="S222" s="34"/>
      <c r="T222" s="34"/>
      <c r="U222" s="34"/>
      <c r="V222" s="34"/>
      <c r="W222" s="34"/>
      <c r="X222" s="34"/>
      <c r="Y222" s="34"/>
      <c r="Z222" s="34"/>
    </row>
    <row r="223">
      <c r="A223" s="30">
        <v>306.0</v>
      </c>
      <c r="B223" s="31" t="s">
        <v>2417</v>
      </c>
      <c r="C223" s="32" t="s">
        <v>2025</v>
      </c>
      <c r="D223" s="32" t="s">
        <v>1574</v>
      </c>
      <c r="E223" s="31" t="s">
        <v>1570</v>
      </c>
      <c r="F223" s="32" t="s">
        <v>2408</v>
      </c>
      <c r="G223" s="31" t="s">
        <v>2417</v>
      </c>
      <c r="H223" s="35" t="s">
        <v>2418</v>
      </c>
      <c r="J223" s="33"/>
      <c r="K223" s="33"/>
      <c r="L223" s="31" t="s">
        <v>2419</v>
      </c>
      <c r="M223" s="31"/>
      <c r="N223" s="31"/>
      <c r="O223" s="34"/>
      <c r="P223" s="34"/>
      <c r="Q223" s="34"/>
      <c r="R223" s="34"/>
      <c r="S223" s="34"/>
      <c r="T223" s="34"/>
      <c r="U223" s="34"/>
      <c r="V223" s="34"/>
      <c r="W223" s="34"/>
      <c r="X223" s="34"/>
      <c r="Y223" s="34"/>
      <c r="Z223" s="34"/>
    </row>
    <row r="224">
      <c r="A224" s="30">
        <v>307.0</v>
      </c>
      <c r="B224" s="31" t="s">
        <v>2420</v>
      </c>
      <c r="C224" s="32" t="s">
        <v>2421</v>
      </c>
      <c r="D224" s="32" t="s">
        <v>1574</v>
      </c>
      <c r="E224" s="31" t="s">
        <v>1570</v>
      </c>
      <c r="F224" s="32" t="s">
        <v>2408</v>
      </c>
      <c r="G224" s="31" t="s">
        <v>2420</v>
      </c>
      <c r="H224" s="31" t="s">
        <v>2422</v>
      </c>
      <c r="L224" s="31" t="s">
        <v>2423</v>
      </c>
      <c r="M224" s="31"/>
      <c r="N224" s="31"/>
      <c r="O224" s="34"/>
      <c r="P224" s="34"/>
      <c r="Q224" s="34"/>
      <c r="R224" s="34"/>
      <c r="S224" s="34"/>
      <c r="T224" s="34"/>
      <c r="U224" s="34"/>
      <c r="V224" s="34"/>
      <c r="W224" s="34"/>
      <c r="X224" s="34"/>
      <c r="Y224" s="34"/>
      <c r="Z224" s="34"/>
    </row>
    <row r="225">
      <c r="A225" s="30">
        <v>308.0</v>
      </c>
      <c r="B225" s="31" t="s">
        <v>2424</v>
      </c>
      <c r="C225" s="32" t="s">
        <v>2425</v>
      </c>
      <c r="D225" s="32" t="s">
        <v>2426</v>
      </c>
      <c r="E225" s="31" t="s">
        <v>1570</v>
      </c>
      <c r="F225" s="32" t="s">
        <v>2408</v>
      </c>
      <c r="G225" s="31" t="s">
        <v>2424</v>
      </c>
      <c r="H225" s="35" t="s">
        <v>2427</v>
      </c>
      <c r="L225" s="31" t="s">
        <v>2428</v>
      </c>
      <c r="M225" s="31"/>
      <c r="N225" s="31"/>
      <c r="O225" s="34"/>
      <c r="P225" s="34"/>
      <c r="Q225" s="34"/>
      <c r="R225" s="34"/>
      <c r="S225" s="34"/>
      <c r="T225" s="34"/>
      <c r="U225" s="34"/>
      <c r="V225" s="34"/>
      <c r="W225" s="34"/>
      <c r="X225" s="34"/>
      <c r="Y225" s="34"/>
      <c r="Z225" s="34"/>
    </row>
    <row r="226">
      <c r="A226" s="30">
        <v>309.0</v>
      </c>
      <c r="B226" s="31" t="s">
        <v>2429</v>
      </c>
      <c r="C226" s="32" t="s">
        <v>1793</v>
      </c>
      <c r="D226" s="32" t="s">
        <v>1574</v>
      </c>
      <c r="E226" s="31" t="s">
        <v>1683</v>
      </c>
      <c r="F226" s="32" t="s">
        <v>2260</v>
      </c>
      <c r="G226" s="31" t="s">
        <v>2429</v>
      </c>
      <c r="H226" s="35" t="s">
        <v>2430</v>
      </c>
      <c r="L226" s="31" t="s">
        <v>2431</v>
      </c>
      <c r="M226" s="31"/>
      <c r="N226" s="31"/>
      <c r="O226" s="34"/>
      <c r="P226" s="34"/>
      <c r="Q226" s="34"/>
      <c r="R226" s="34"/>
      <c r="S226" s="34"/>
      <c r="T226" s="34"/>
      <c r="U226" s="34"/>
      <c r="V226" s="34"/>
      <c r="W226" s="34"/>
      <c r="X226" s="34"/>
      <c r="Y226" s="34"/>
      <c r="Z226" s="34"/>
    </row>
    <row r="227">
      <c r="A227" s="30">
        <v>310.0</v>
      </c>
      <c r="B227" s="31" t="s">
        <v>2432</v>
      </c>
      <c r="C227" s="32" t="s">
        <v>1581</v>
      </c>
      <c r="D227" s="32" t="s">
        <v>1574</v>
      </c>
      <c r="E227" s="31" t="s">
        <v>1683</v>
      </c>
      <c r="F227" s="32" t="s">
        <v>2260</v>
      </c>
      <c r="G227" s="31" t="s">
        <v>2432</v>
      </c>
      <c r="H227" s="35" t="s">
        <v>2433</v>
      </c>
      <c r="L227" s="31" t="s">
        <v>2434</v>
      </c>
      <c r="M227" s="31"/>
      <c r="N227" s="31"/>
      <c r="O227" s="34"/>
      <c r="P227" s="34"/>
      <c r="Q227" s="34"/>
      <c r="R227" s="34"/>
      <c r="S227" s="34"/>
      <c r="T227" s="34"/>
      <c r="U227" s="34"/>
      <c r="V227" s="34"/>
      <c r="W227" s="34"/>
      <c r="X227" s="34"/>
      <c r="Y227" s="34"/>
      <c r="Z227" s="34"/>
    </row>
    <row r="228">
      <c r="A228" s="30">
        <v>311.0</v>
      </c>
      <c r="B228" s="31" t="s">
        <v>2435</v>
      </c>
      <c r="C228" s="32" t="s">
        <v>1581</v>
      </c>
      <c r="D228" s="32" t="s">
        <v>1574</v>
      </c>
      <c r="E228" s="31" t="s">
        <v>1683</v>
      </c>
      <c r="F228" s="32" t="s">
        <v>2260</v>
      </c>
      <c r="G228" s="31" t="s">
        <v>2435</v>
      </c>
      <c r="H228" s="35" t="s">
        <v>2436</v>
      </c>
      <c r="L228" s="31" t="s">
        <v>2437</v>
      </c>
      <c r="M228" s="31"/>
      <c r="N228" s="31"/>
      <c r="O228" s="34"/>
      <c r="P228" s="34"/>
      <c r="Q228" s="34"/>
      <c r="R228" s="34"/>
      <c r="S228" s="34"/>
      <c r="T228" s="34"/>
      <c r="U228" s="34"/>
      <c r="V228" s="34"/>
      <c r="W228" s="34"/>
      <c r="X228" s="34"/>
      <c r="Y228" s="34"/>
      <c r="Z228" s="34"/>
    </row>
    <row r="229">
      <c r="A229" s="30">
        <v>313.0</v>
      </c>
      <c r="B229" s="31" t="s">
        <v>1567</v>
      </c>
      <c r="C229" s="32" t="s">
        <v>1580</v>
      </c>
      <c r="D229" s="32" t="s">
        <v>1574</v>
      </c>
      <c r="E229" s="31" t="s">
        <v>1683</v>
      </c>
      <c r="F229" s="33"/>
      <c r="G229" s="31" t="s">
        <v>1567</v>
      </c>
      <c r="H229" s="31" t="s">
        <v>1645</v>
      </c>
      <c r="I229" s="33"/>
      <c r="J229" s="33"/>
      <c r="K229" s="33"/>
      <c r="L229" s="31" t="s">
        <v>2438</v>
      </c>
      <c r="M229" s="31"/>
      <c r="N229" s="31"/>
      <c r="O229" s="34"/>
      <c r="P229" s="34"/>
      <c r="Q229" s="34"/>
      <c r="R229" s="34"/>
      <c r="S229" s="34"/>
      <c r="T229" s="34"/>
      <c r="U229" s="34"/>
      <c r="V229" s="34"/>
      <c r="W229" s="34"/>
      <c r="X229" s="34"/>
      <c r="Y229" s="34"/>
      <c r="Z229" s="34"/>
    </row>
    <row r="230">
      <c r="A230" s="30">
        <v>314.0</v>
      </c>
      <c r="B230" s="31" t="s">
        <v>1567</v>
      </c>
      <c r="C230" s="32" t="s">
        <v>1580</v>
      </c>
      <c r="D230" s="32" t="s">
        <v>1574</v>
      </c>
      <c r="E230" s="31" t="s">
        <v>1683</v>
      </c>
      <c r="F230" s="33"/>
      <c r="G230" s="31" t="s">
        <v>1567</v>
      </c>
      <c r="H230" s="31" t="s">
        <v>1645</v>
      </c>
      <c r="I230" s="33"/>
      <c r="J230" s="33"/>
      <c r="K230" s="33"/>
      <c r="L230" s="31" t="s">
        <v>2438</v>
      </c>
      <c r="M230" s="31"/>
      <c r="N230" s="31"/>
      <c r="O230" s="34"/>
      <c r="P230" s="34"/>
      <c r="Q230" s="34"/>
      <c r="R230" s="34"/>
      <c r="S230" s="34"/>
      <c r="T230" s="34"/>
      <c r="U230" s="34"/>
      <c r="V230" s="34"/>
      <c r="W230" s="34"/>
      <c r="X230" s="34"/>
      <c r="Y230" s="34"/>
      <c r="Z230" s="34"/>
    </row>
    <row r="231">
      <c r="A231" s="30">
        <v>315.0</v>
      </c>
      <c r="B231" s="31" t="s">
        <v>1567</v>
      </c>
      <c r="C231" s="32" t="s">
        <v>1580</v>
      </c>
      <c r="D231" s="32" t="s">
        <v>1574</v>
      </c>
      <c r="E231" s="31" t="s">
        <v>1683</v>
      </c>
      <c r="F231" s="33"/>
      <c r="G231" s="31" t="s">
        <v>1567</v>
      </c>
      <c r="H231" s="31" t="s">
        <v>1645</v>
      </c>
      <c r="I231" s="33"/>
      <c r="J231" s="33"/>
      <c r="K231" s="33"/>
      <c r="L231" s="31" t="s">
        <v>2438</v>
      </c>
      <c r="M231" s="31"/>
      <c r="N231" s="31"/>
      <c r="O231" s="34"/>
      <c r="P231" s="34"/>
      <c r="Q231" s="34"/>
      <c r="R231" s="34"/>
      <c r="S231" s="34"/>
      <c r="T231" s="34"/>
      <c r="U231" s="34"/>
      <c r="V231" s="34"/>
      <c r="W231" s="34"/>
      <c r="X231" s="34"/>
      <c r="Y231" s="34"/>
      <c r="Z231" s="34"/>
    </row>
    <row r="232">
      <c r="A232" s="30">
        <v>316.0</v>
      </c>
      <c r="B232" s="31" t="s">
        <v>1567</v>
      </c>
      <c r="C232" s="32" t="s">
        <v>1580</v>
      </c>
      <c r="D232" s="32" t="s">
        <v>1574</v>
      </c>
      <c r="E232" s="31" t="s">
        <v>1683</v>
      </c>
      <c r="F232" s="33"/>
      <c r="G232" s="31" t="s">
        <v>1567</v>
      </c>
      <c r="H232" s="31" t="s">
        <v>1645</v>
      </c>
      <c r="I232" s="33"/>
      <c r="J232" s="33"/>
      <c r="K232" s="33"/>
      <c r="L232" s="31" t="s">
        <v>2438</v>
      </c>
      <c r="M232" s="31"/>
      <c r="N232" s="31"/>
      <c r="O232" s="34"/>
      <c r="P232" s="34"/>
      <c r="Q232" s="34"/>
      <c r="R232" s="34"/>
      <c r="S232" s="34"/>
      <c r="T232" s="34"/>
      <c r="U232" s="34"/>
      <c r="V232" s="34"/>
      <c r="W232" s="34"/>
      <c r="X232" s="34"/>
      <c r="Y232" s="34"/>
      <c r="Z232" s="34"/>
    </row>
    <row r="233">
      <c r="A233" s="30">
        <v>317.0</v>
      </c>
      <c r="B233" s="31" t="s">
        <v>1567</v>
      </c>
      <c r="C233" s="32" t="s">
        <v>1580</v>
      </c>
      <c r="D233" s="32" t="s">
        <v>1574</v>
      </c>
      <c r="E233" s="31" t="s">
        <v>1683</v>
      </c>
      <c r="F233" s="33"/>
      <c r="G233" s="31" t="s">
        <v>1567</v>
      </c>
      <c r="H233" s="31" t="s">
        <v>1645</v>
      </c>
      <c r="I233" s="33"/>
      <c r="J233" s="33"/>
      <c r="K233" s="33"/>
      <c r="L233" s="31" t="s">
        <v>2438</v>
      </c>
      <c r="M233" s="31"/>
      <c r="N233" s="31"/>
      <c r="O233" s="34"/>
      <c r="P233" s="34"/>
      <c r="Q233" s="34"/>
      <c r="R233" s="34"/>
      <c r="S233" s="34"/>
      <c r="T233" s="34"/>
      <c r="U233" s="34"/>
      <c r="V233" s="34"/>
      <c r="W233" s="34"/>
      <c r="X233" s="34"/>
      <c r="Y233" s="34"/>
      <c r="Z233" s="34"/>
    </row>
    <row r="234">
      <c r="A234" s="30">
        <v>318.0</v>
      </c>
      <c r="B234" s="31" t="s">
        <v>1567</v>
      </c>
      <c r="C234" s="32" t="s">
        <v>1580</v>
      </c>
      <c r="D234" s="32" t="s">
        <v>1574</v>
      </c>
      <c r="E234" s="31" t="s">
        <v>1683</v>
      </c>
      <c r="F234" s="33"/>
      <c r="G234" s="31" t="s">
        <v>1567</v>
      </c>
      <c r="H234" s="31" t="s">
        <v>1645</v>
      </c>
      <c r="I234" s="33"/>
      <c r="J234" s="33"/>
      <c r="K234" s="33"/>
      <c r="L234" s="31" t="s">
        <v>2438</v>
      </c>
      <c r="M234" s="31"/>
      <c r="N234" s="31"/>
      <c r="O234" s="34"/>
      <c r="P234" s="34"/>
      <c r="Q234" s="34"/>
      <c r="R234" s="34"/>
      <c r="S234" s="34"/>
      <c r="T234" s="34"/>
      <c r="U234" s="34"/>
      <c r="V234" s="34"/>
      <c r="W234" s="34"/>
      <c r="X234" s="34"/>
      <c r="Y234" s="34"/>
      <c r="Z234" s="34"/>
    </row>
    <row r="235">
      <c r="A235" s="30">
        <v>319.0</v>
      </c>
      <c r="B235" s="31" t="s">
        <v>1567</v>
      </c>
      <c r="C235" s="32" t="s">
        <v>1580</v>
      </c>
      <c r="D235" s="32" t="s">
        <v>1574</v>
      </c>
      <c r="E235" s="31" t="s">
        <v>1683</v>
      </c>
      <c r="F235" s="33"/>
      <c r="G235" s="31" t="s">
        <v>1567</v>
      </c>
      <c r="H235" s="31" t="s">
        <v>1645</v>
      </c>
      <c r="I235" s="33"/>
      <c r="J235" s="33"/>
      <c r="K235" s="33"/>
      <c r="L235" s="31" t="s">
        <v>2438</v>
      </c>
      <c r="M235" s="31"/>
      <c r="N235" s="31"/>
      <c r="O235" s="34"/>
      <c r="P235" s="34"/>
      <c r="Q235" s="34"/>
      <c r="R235" s="34"/>
      <c r="S235" s="34"/>
      <c r="T235" s="34"/>
      <c r="U235" s="34"/>
      <c r="V235" s="34"/>
      <c r="W235" s="34"/>
      <c r="X235" s="34"/>
      <c r="Y235" s="34"/>
      <c r="Z235" s="34"/>
    </row>
    <row r="236">
      <c r="A236" s="30">
        <v>320.0</v>
      </c>
      <c r="B236" s="31" t="s">
        <v>1567</v>
      </c>
      <c r="C236" s="32" t="s">
        <v>1580</v>
      </c>
      <c r="D236" s="32" t="s">
        <v>1574</v>
      </c>
      <c r="E236" s="31" t="s">
        <v>1683</v>
      </c>
      <c r="F236" s="33"/>
      <c r="G236" s="31" t="s">
        <v>1567</v>
      </c>
      <c r="H236" s="31" t="s">
        <v>1645</v>
      </c>
      <c r="I236" s="33"/>
      <c r="J236" s="33"/>
      <c r="K236" s="33"/>
      <c r="L236" s="31" t="s">
        <v>2438</v>
      </c>
      <c r="M236" s="31"/>
      <c r="N236" s="31"/>
      <c r="O236" s="34"/>
      <c r="P236" s="34"/>
      <c r="Q236" s="34"/>
      <c r="R236" s="34"/>
      <c r="S236" s="34"/>
      <c r="T236" s="34"/>
      <c r="U236" s="34"/>
      <c r="V236" s="34"/>
      <c r="W236" s="34"/>
      <c r="X236" s="34"/>
      <c r="Y236" s="34"/>
      <c r="Z236" s="34"/>
    </row>
    <row r="237">
      <c r="A237" s="30">
        <v>321.0</v>
      </c>
      <c r="B237" s="31" t="s">
        <v>1567</v>
      </c>
      <c r="C237" s="32" t="s">
        <v>1580</v>
      </c>
      <c r="D237" s="32" t="s">
        <v>1574</v>
      </c>
      <c r="E237" s="31" t="s">
        <v>1683</v>
      </c>
      <c r="F237" s="33"/>
      <c r="G237" s="31" t="s">
        <v>1567</v>
      </c>
      <c r="H237" s="31" t="s">
        <v>1645</v>
      </c>
      <c r="I237" s="33"/>
      <c r="J237" s="33"/>
      <c r="K237" s="33"/>
      <c r="L237" s="31" t="s">
        <v>2438</v>
      </c>
      <c r="M237" s="31"/>
      <c r="N237" s="31"/>
      <c r="O237" s="34"/>
      <c r="P237" s="34"/>
      <c r="Q237" s="34"/>
      <c r="R237" s="34"/>
      <c r="S237" s="34"/>
      <c r="T237" s="34"/>
      <c r="U237" s="34"/>
      <c r="V237" s="34"/>
      <c r="W237" s="34"/>
      <c r="X237" s="34"/>
      <c r="Y237" s="34"/>
      <c r="Z237" s="34"/>
    </row>
    <row r="238">
      <c r="A238" s="30">
        <v>322.0</v>
      </c>
      <c r="B238" s="31" t="s">
        <v>2439</v>
      </c>
      <c r="C238" s="32" t="s">
        <v>1653</v>
      </c>
      <c r="D238" s="32" t="s">
        <v>1574</v>
      </c>
      <c r="E238" s="31" t="s">
        <v>1683</v>
      </c>
      <c r="F238" s="32" t="s">
        <v>2371</v>
      </c>
      <c r="G238" s="31" t="s">
        <v>2439</v>
      </c>
      <c r="H238" s="35" t="s">
        <v>2440</v>
      </c>
      <c r="L238" s="31" t="s">
        <v>2441</v>
      </c>
      <c r="M238" s="31"/>
      <c r="N238" s="31"/>
      <c r="O238" s="34"/>
      <c r="P238" s="34"/>
      <c r="Q238" s="34"/>
      <c r="R238" s="34"/>
      <c r="S238" s="34"/>
      <c r="T238" s="34"/>
      <c r="U238" s="34"/>
      <c r="V238" s="34"/>
      <c r="W238" s="34"/>
      <c r="X238" s="34"/>
      <c r="Y238" s="34"/>
      <c r="Z238" s="34"/>
    </row>
    <row r="239">
      <c r="A239" s="30">
        <v>323.0</v>
      </c>
      <c r="B239" s="31" t="s">
        <v>2442</v>
      </c>
      <c r="C239" s="32" t="s">
        <v>1605</v>
      </c>
      <c r="D239" s="32" t="s">
        <v>1574</v>
      </c>
      <c r="E239" s="31" t="s">
        <v>1683</v>
      </c>
      <c r="F239" s="32" t="s">
        <v>2371</v>
      </c>
      <c r="G239" s="31" t="s">
        <v>2442</v>
      </c>
      <c r="H239" s="31" t="s">
        <v>2443</v>
      </c>
      <c r="L239" s="31" t="s">
        <v>2444</v>
      </c>
      <c r="M239" s="31"/>
      <c r="N239" s="31"/>
      <c r="O239" s="34"/>
      <c r="P239" s="34"/>
      <c r="Q239" s="34"/>
      <c r="R239" s="34"/>
      <c r="S239" s="34"/>
      <c r="T239" s="34"/>
      <c r="U239" s="34"/>
      <c r="V239" s="34"/>
      <c r="W239" s="34"/>
      <c r="X239" s="34"/>
      <c r="Y239" s="34"/>
      <c r="Z239" s="34"/>
    </row>
    <row r="240">
      <c r="A240" s="30">
        <v>324.0</v>
      </c>
      <c r="B240" s="31" t="s">
        <v>2445</v>
      </c>
      <c r="C240" s="32" t="s">
        <v>2446</v>
      </c>
      <c r="D240" s="32" t="s">
        <v>1574</v>
      </c>
      <c r="E240" s="31" t="s">
        <v>1683</v>
      </c>
      <c r="F240" s="32" t="s">
        <v>2371</v>
      </c>
      <c r="G240" s="31" t="s">
        <v>2445</v>
      </c>
      <c r="H240" s="31" t="s">
        <v>2447</v>
      </c>
      <c r="L240" s="31" t="s">
        <v>2448</v>
      </c>
      <c r="M240" s="31"/>
      <c r="N240" s="31"/>
      <c r="O240" s="34"/>
      <c r="P240" s="34"/>
      <c r="Q240" s="34"/>
      <c r="R240" s="34"/>
      <c r="S240" s="34"/>
      <c r="T240" s="34"/>
      <c r="U240" s="34"/>
      <c r="V240" s="34"/>
      <c r="W240" s="34"/>
      <c r="X240" s="34"/>
      <c r="Y240" s="34"/>
      <c r="Z240" s="34"/>
    </row>
    <row r="241">
      <c r="A241" s="30">
        <v>325.0</v>
      </c>
      <c r="B241" s="31" t="s">
        <v>2449</v>
      </c>
      <c r="C241" s="32" t="s">
        <v>2450</v>
      </c>
      <c r="D241" s="32" t="s">
        <v>1574</v>
      </c>
      <c r="E241" s="31" t="s">
        <v>1683</v>
      </c>
      <c r="F241" s="32" t="s">
        <v>2371</v>
      </c>
      <c r="G241" s="31" t="s">
        <v>2449</v>
      </c>
      <c r="H241" s="35" t="s">
        <v>2451</v>
      </c>
      <c r="L241" s="31" t="s">
        <v>2452</v>
      </c>
      <c r="M241" s="31"/>
      <c r="N241" s="31"/>
      <c r="O241" s="34"/>
      <c r="P241" s="34"/>
      <c r="Q241" s="34"/>
      <c r="R241" s="34"/>
      <c r="S241" s="34"/>
      <c r="T241" s="34"/>
      <c r="U241" s="34"/>
      <c r="V241" s="34"/>
      <c r="W241" s="34"/>
      <c r="X241" s="34"/>
      <c r="Y241" s="34"/>
      <c r="Z241" s="34"/>
    </row>
    <row r="242">
      <c r="A242" s="30">
        <v>326.0</v>
      </c>
      <c r="B242" s="31" t="s">
        <v>2453</v>
      </c>
      <c r="C242" s="32" t="s">
        <v>1580</v>
      </c>
      <c r="D242" s="32" t="s">
        <v>1574</v>
      </c>
      <c r="E242" s="31" t="s">
        <v>1683</v>
      </c>
      <c r="F242" s="32" t="s">
        <v>2371</v>
      </c>
      <c r="G242" s="31" t="s">
        <v>2453</v>
      </c>
      <c r="H242" s="35" t="s">
        <v>2454</v>
      </c>
      <c r="K242" s="33"/>
      <c r="L242" s="31" t="s">
        <v>2455</v>
      </c>
      <c r="M242" s="31"/>
      <c r="N242" s="31"/>
      <c r="O242" s="34"/>
      <c r="P242" s="34"/>
      <c r="Q242" s="34"/>
      <c r="R242" s="34"/>
      <c r="S242" s="34"/>
      <c r="T242" s="34"/>
      <c r="U242" s="34"/>
      <c r="V242" s="34"/>
      <c r="W242" s="34"/>
      <c r="X242" s="34"/>
      <c r="Y242" s="34"/>
      <c r="Z242" s="34"/>
    </row>
    <row r="243">
      <c r="A243" s="30">
        <v>328.0</v>
      </c>
      <c r="B243" s="31" t="s">
        <v>2456</v>
      </c>
      <c r="C243" s="32" t="s">
        <v>1653</v>
      </c>
      <c r="D243" s="32" t="s">
        <v>1574</v>
      </c>
      <c r="E243" s="31" t="s">
        <v>1683</v>
      </c>
      <c r="F243" s="32" t="s">
        <v>2381</v>
      </c>
      <c r="G243" s="31" t="s">
        <v>2456</v>
      </c>
      <c r="H243" s="35" t="s">
        <v>2382</v>
      </c>
      <c r="L243" s="31" t="s">
        <v>2457</v>
      </c>
      <c r="M243" s="31"/>
      <c r="N243" s="31"/>
      <c r="O243" s="34"/>
      <c r="P243" s="34"/>
      <c r="Q243" s="34"/>
      <c r="R243" s="34"/>
      <c r="S243" s="34"/>
      <c r="T243" s="34"/>
      <c r="U243" s="34"/>
      <c r="V243" s="34"/>
      <c r="W243" s="34"/>
      <c r="X243" s="34"/>
      <c r="Y243" s="34"/>
      <c r="Z243" s="34"/>
    </row>
    <row r="244">
      <c r="A244" s="30">
        <v>329.0</v>
      </c>
      <c r="B244" s="31" t="s">
        <v>2458</v>
      </c>
      <c r="C244" s="32" t="s">
        <v>1653</v>
      </c>
      <c r="D244" s="32" t="s">
        <v>1574</v>
      </c>
      <c r="E244" s="31" t="s">
        <v>1683</v>
      </c>
      <c r="F244" s="32" t="s">
        <v>2381</v>
      </c>
      <c r="G244" s="31" t="s">
        <v>2458</v>
      </c>
      <c r="H244" s="35" t="s">
        <v>2459</v>
      </c>
      <c r="L244" s="31" t="s">
        <v>2460</v>
      </c>
      <c r="M244" s="31"/>
      <c r="N244" s="31"/>
      <c r="O244" s="34"/>
      <c r="P244" s="34"/>
      <c r="Q244" s="34"/>
      <c r="R244" s="34"/>
      <c r="S244" s="34"/>
      <c r="T244" s="34"/>
      <c r="U244" s="34"/>
      <c r="V244" s="34"/>
      <c r="W244" s="34"/>
      <c r="X244" s="34"/>
      <c r="Y244" s="34"/>
      <c r="Z244" s="34"/>
    </row>
    <row r="245">
      <c r="A245" s="30">
        <v>330.0</v>
      </c>
      <c r="B245" s="31" t="s">
        <v>2461</v>
      </c>
      <c r="C245" s="32" t="s">
        <v>1793</v>
      </c>
      <c r="D245" s="32" t="s">
        <v>1574</v>
      </c>
      <c r="E245" s="31" t="s">
        <v>1570</v>
      </c>
      <c r="F245" s="32" t="s">
        <v>2462</v>
      </c>
      <c r="G245" s="31" t="s">
        <v>2461</v>
      </c>
      <c r="H245" s="35" t="s">
        <v>2463</v>
      </c>
      <c r="L245" s="31" t="s">
        <v>2464</v>
      </c>
      <c r="M245" s="31"/>
      <c r="N245" s="31"/>
      <c r="O245" s="34"/>
      <c r="P245" s="34"/>
      <c r="Q245" s="34"/>
      <c r="R245" s="34"/>
      <c r="S245" s="34"/>
      <c r="T245" s="34"/>
      <c r="U245" s="34"/>
      <c r="V245" s="34"/>
      <c r="W245" s="34"/>
      <c r="X245" s="34"/>
      <c r="Y245" s="34"/>
      <c r="Z245" s="34"/>
    </row>
    <row r="246">
      <c r="A246" s="30">
        <v>331.0</v>
      </c>
      <c r="B246" s="31" t="s">
        <v>2465</v>
      </c>
      <c r="C246" s="32" t="s">
        <v>1653</v>
      </c>
      <c r="D246" s="32" t="s">
        <v>1574</v>
      </c>
      <c r="E246" s="31" t="s">
        <v>1683</v>
      </c>
      <c r="F246" s="32" t="s">
        <v>2381</v>
      </c>
      <c r="G246" s="31" t="s">
        <v>2465</v>
      </c>
      <c r="H246" s="35" t="s">
        <v>2459</v>
      </c>
      <c r="L246" s="31" t="s">
        <v>2466</v>
      </c>
      <c r="M246" s="31"/>
      <c r="N246" s="31"/>
      <c r="O246" s="34"/>
      <c r="P246" s="34"/>
      <c r="Q246" s="34"/>
      <c r="R246" s="34"/>
      <c r="S246" s="34"/>
      <c r="T246" s="34"/>
      <c r="U246" s="34"/>
      <c r="V246" s="34"/>
      <c r="W246" s="34"/>
      <c r="X246" s="34"/>
      <c r="Y246" s="34"/>
      <c r="Z246" s="34"/>
    </row>
    <row r="247">
      <c r="A247" s="30">
        <v>333.0</v>
      </c>
      <c r="B247" s="31" t="s">
        <v>2467</v>
      </c>
      <c r="C247" s="32" t="s">
        <v>1653</v>
      </c>
      <c r="D247" s="32" t="s">
        <v>1574</v>
      </c>
      <c r="E247" s="31" t="s">
        <v>1683</v>
      </c>
      <c r="F247" s="32" t="s">
        <v>2381</v>
      </c>
      <c r="G247" s="31" t="s">
        <v>2467</v>
      </c>
      <c r="H247" s="35" t="s">
        <v>2459</v>
      </c>
      <c r="L247" s="31" t="s">
        <v>2468</v>
      </c>
      <c r="M247" s="31"/>
      <c r="N247" s="31"/>
      <c r="O247" s="34"/>
      <c r="P247" s="34"/>
      <c r="Q247" s="34"/>
      <c r="R247" s="34"/>
      <c r="S247" s="34"/>
      <c r="T247" s="34"/>
      <c r="U247" s="34"/>
      <c r="V247" s="34"/>
      <c r="W247" s="34"/>
      <c r="X247" s="34"/>
      <c r="Y247" s="34"/>
      <c r="Z247" s="34"/>
    </row>
    <row r="248">
      <c r="A248" s="30">
        <v>334.0</v>
      </c>
      <c r="B248" s="31" t="s">
        <v>2469</v>
      </c>
      <c r="C248" s="32" t="s">
        <v>1590</v>
      </c>
      <c r="D248" s="32" t="s">
        <v>1574</v>
      </c>
      <c r="E248" s="31" t="s">
        <v>1570</v>
      </c>
      <c r="F248" s="32" t="s">
        <v>2364</v>
      </c>
      <c r="G248" s="31" t="s">
        <v>2469</v>
      </c>
      <c r="H248" s="35" t="s">
        <v>2470</v>
      </c>
      <c r="J248" s="33"/>
      <c r="K248" s="33"/>
      <c r="L248" s="31" t="s">
        <v>2471</v>
      </c>
      <c r="M248" s="31"/>
      <c r="N248" s="31"/>
      <c r="O248" s="34"/>
      <c r="P248" s="34"/>
      <c r="Q248" s="34"/>
      <c r="R248" s="34"/>
      <c r="S248" s="34"/>
      <c r="T248" s="34"/>
      <c r="U248" s="34"/>
      <c r="V248" s="34"/>
      <c r="W248" s="34"/>
      <c r="X248" s="34"/>
      <c r="Y248" s="34"/>
      <c r="Z248" s="34"/>
    </row>
    <row r="249">
      <c r="A249" s="30">
        <v>335.0</v>
      </c>
      <c r="B249" s="31" t="s">
        <v>2472</v>
      </c>
      <c r="C249" s="32" t="s">
        <v>2061</v>
      </c>
      <c r="D249" s="32" t="s">
        <v>1574</v>
      </c>
      <c r="E249" s="31" t="s">
        <v>1570</v>
      </c>
      <c r="F249" s="32" t="s">
        <v>2364</v>
      </c>
      <c r="G249" s="31" t="s">
        <v>2472</v>
      </c>
      <c r="H249" s="35" t="s">
        <v>2473</v>
      </c>
      <c r="J249" s="33"/>
      <c r="K249" s="33"/>
      <c r="L249" s="31" t="s">
        <v>2474</v>
      </c>
      <c r="M249" s="31"/>
      <c r="N249" s="31"/>
      <c r="O249" s="34"/>
      <c r="P249" s="34"/>
      <c r="Q249" s="34"/>
      <c r="R249" s="34"/>
      <c r="S249" s="34"/>
      <c r="T249" s="34"/>
      <c r="U249" s="34"/>
      <c r="V249" s="34"/>
      <c r="W249" s="34"/>
      <c r="X249" s="34"/>
      <c r="Y249" s="34"/>
      <c r="Z249" s="34"/>
    </row>
    <row r="250">
      <c r="A250" s="30">
        <v>336.0</v>
      </c>
      <c r="B250" s="31" t="s">
        <v>2475</v>
      </c>
      <c r="C250" s="32" t="s">
        <v>1609</v>
      </c>
      <c r="D250" s="32" t="s">
        <v>1574</v>
      </c>
      <c r="E250" s="31" t="s">
        <v>1570</v>
      </c>
      <c r="F250" s="32" t="s">
        <v>2364</v>
      </c>
      <c r="G250" s="31" t="s">
        <v>2475</v>
      </c>
      <c r="H250" s="35" t="s">
        <v>2476</v>
      </c>
      <c r="J250" s="33"/>
      <c r="K250" s="33"/>
      <c r="L250" s="31" t="s">
        <v>2477</v>
      </c>
      <c r="M250" s="31"/>
      <c r="N250" s="31"/>
      <c r="O250" s="34"/>
      <c r="P250" s="34"/>
      <c r="Q250" s="34"/>
      <c r="R250" s="34"/>
      <c r="S250" s="34"/>
      <c r="T250" s="34"/>
      <c r="U250" s="34"/>
      <c r="V250" s="34"/>
      <c r="W250" s="34"/>
      <c r="X250" s="34"/>
      <c r="Y250" s="34"/>
      <c r="Z250" s="34"/>
    </row>
    <row r="251">
      <c r="A251" s="30">
        <v>337.0</v>
      </c>
      <c r="B251" s="31" t="s">
        <v>2478</v>
      </c>
      <c r="C251" s="32" t="s">
        <v>1833</v>
      </c>
      <c r="D251" s="32" t="s">
        <v>1574</v>
      </c>
      <c r="E251" s="31" t="s">
        <v>1570</v>
      </c>
      <c r="F251" s="32" t="s">
        <v>2364</v>
      </c>
      <c r="G251" s="31" t="s">
        <v>2478</v>
      </c>
      <c r="H251" s="35" t="s">
        <v>2479</v>
      </c>
      <c r="J251" s="33"/>
      <c r="K251" s="33"/>
      <c r="L251" s="31" t="s">
        <v>2480</v>
      </c>
      <c r="M251" s="31"/>
      <c r="N251" s="31"/>
      <c r="O251" s="34"/>
      <c r="P251" s="34"/>
      <c r="Q251" s="34"/>
      <c r="R251" s="34"/>
      <c r="S251" s="34"/>
      <c r="T251" s="34"/>
      <c r="U251" s="34"/>
      <c r="V251" s="34"/>
      <c r="W251" s="34"/>
      <c r="X251" s="34"/>
      <c r="Y251" s="34"/>
      <c r="Z251" s="34"/>
    </row>
    <row r="252">
      <c r="A252" s="30">
        <v>338.0</v>
      </c>
      <c r="B252" s="31" t="s">
        <v>2481</v>
      </c>
      <c r="C252" s="32" t="s">
        <v>1580</v>
      </c>
      <c r="D252" s="32" t="s">
        <v>1574</v>
      </c>
      <c r="E252" s="31" t="s">
        <v>1570</v>
      </c>
      <c r="F252" s="32" t="s">
        <v>2364</v>
      </c>
      <c r="G252" s="31" t="s">
        <v>2481</v>
      </c>
      <c r="H252" s="31" t="s">
        <v>2482</v>
      </c>
      <c r="L252" s="31" t="s">
        <v>2483</v>
      </c>
      <c r="M252" s="31"/>
      <c r="N252" s="31"/>
      <c r="O252" s="34"/>
      <c r="P252" s="34"/>
      <c r="Q252" s="34"/>
      <c r="R252" s="34"/>
      <c r="S252" s="34"/>
      <c r="T252" s="34"/>
      <c r="U252" s="34"/>
      <c r="V252" s="34"/>
      <c r="W252" s="34"/>
      <c r="X252" s="34"/>
      <c r="Y252" s="34"/>
      <c r="Z252" s="34"/>
    </row>
    <row r="253">
      <c r="A253" s="30">
        <v>340.0</v>
      </c>
      <c r="B253" s="31" t="s">
        <v>2484</v>
      </c>
      <c r="C253" s="32" t="s">
        <v>1622</v>
      </c>
      <c r="D253" s="32" t="s">
        <v>1574</v>
      </c>
      <c r="E253" s="31" t="s">
        <v>1570</v>
      </c>
      <c r="F253" s="32" t="s">
        <v>2408</v>
      </c>
      <c r="G253" s="31" t="s">
        <v>2484</v>
      </c>
      <c r="H253" s="35" t="s">
        <v>2485</v>
      </c>
      <c r="L253" s="31" t="s">
        <v>2486</v>
      </c>
      <c r="M253" s="31"/>
      <c r="N253" s="31"/>
      <c r="O253" s="34"/>
      <c r="P253" s="34"/>
      <c r="Q253" s="34"/>
      <c r="R253" s="34"/>
      <c r="S253" s="34"/>
      <c r="T253" s="34"/>
      <c r="U253" s="34"/>
      <c r="V253" s="34"/>
      <c r="W253" s="34"/>
      <c r="X253" s="34"/>
      <c r="Y253" s="34"/>
      <c r="Z253" s="34"/>
    </row>
    <row r="254">
      <c r="A254" s="30">
        <v>341.0</v>
      </c>
      <c r="B254" s="31" t="s">
        <v>2487</v>
      </c>
      <c r="C254" s="32" t="s">
        <v>1630</v>
      </c>
      <c r="D254" s="32" t="s">
        <v>1574</v>
      </c>
      <c r="E254" s="31" t="s">
        <v>1570</v>
      </c>
      <c r="F254" s="32" t="s">
        <v>2381</v>
      </c>
      <c r="G254" s="31" t="s">
        <v>2487</v>
      </c>
      <c r="H254" s="35" t="s">
        <v>2488</v>
      </c>
      <c r="J254" s="33"/>
      <c r="K254" s="33"/>
      <c r="L254" s="31" t="s">
        <v>2489</v>
      </c>
      <c r="M254" s="31"/>
      <c r="N254" s="31"/>
      <c r="O254" s="34"/>
      <c r="P254" s="34"/>
      <c r="Q254" s="34"/>
      <c r="R254" s="34"/>
      <c r="S254" s="34"/>
      <c r="T254" s="34"/>
      <c r="U254" s="34"/>
      <c r="V254" s="34"/>
      <c r="W254" s="34"/>
      <c r="X254" s="34"/>
      <c r="Y254" s="34"/>
      <c r="Z254" s="34"/>
    </row>
    <row r="255">
      <c r="A255" s="30">
        <v>342.0</v>
      </c>
      <c r="B255" s="31" t="s">
        <v>2490</v>
      </c>
      <c r="C255" s="32" t="s">
        <v>1622</v>
      </c>
      <c r="D255" s="32" t="s">
        <v>1574</v>
      </c>
      <c r="E255" s="31" t="s">
        <v>1570</v>
      </c>
      <c r="F255" s="32" t="s">
        <v>2408</v>
      </c>
      <c r="G255" s="31" t="s">
        <v>2490</v>
      </c>
      <c r="H255" s="35" t="s">
        <v>2491</v>
      </c>
      <c r="L255" s="31" t="s">
        <v>2492</v>
      </c>
      <c r="M255" s="31"/>
      <c r="N255" s="31"/>
      <c r="O255" s="34"/>
      <c r="P255" s="34"/>
      <c r="Q255" s="34"/>
      <c r="R255" s="34"/>
      <c r="S255" s="34"/>
      <c r="T255" s="34"/>
      <c r="U255" s="34"/>
      <c r="V255" s="34"/>
      <c r="W255" s="34"/>
      <c r="X255" s="34"/>
      <c r="Y255" s="34"/>
      <c r="Z255" s="34"/>
    </row>
    <row r="256">
      <c r="A256" s="30">
        <v>343.0</v>
      </c>
      <c r="B256" s="31" t="s">
        <v>1573</v>
      </c>
      <c r="C256" s="32" t="s">
        <v>1622</v>
      </c>
      <c r="D256" s="32" t="s">
        <v>1574</v>
      </c>
      <c r="E256" s="31" t="s">
        <v>1570</v>
      </c>
      <c r="F256" s="33"/>
      <c r="G256" s="31" t="s">
        <v>1573</v>
      </c>
      <c r="H256" s="31" t="s">
        <v>2493</v>
      </c>
      <c r="I256" s="33"/>
      <c r="J256" s="33"/>
      <c r="K256" s="33"/>
      <c r="L256" s="31" t="s">
        <v>2494</v>
      </c>
      <c r="M256" s="31"/>
      <c r="N256" s="31"/>
      <c r="O256" s="34"/>
      <c r="P256" s="34"/>
      <c r="Q256" s="34"/>
      <c r="R256" s="34"/>
      <c r="S256" s="34"/>
      <c r="T256" s="34"/>
      <c r="U256" s="34"/>
      <c r="V256" s="34"/>
      <c r="W256" s="34"/>
      <c r="X256" s="34"/>
      <c r="Y256" s="34"/>
      <c r="Z256" s="34"/>
    </row>
    <row r="257">
      <c r="A257" s="30">
        <v>344.0</v>
      </c>
      <c r="B257" s="31" t="s">
        <v>2495</v>
      </c>
      <c r="C257" s="32" t="s">
        <v>2332</v>
      </c>
      <c r="D257" s="32" t="s">
        <v>1574</v>
      </c>
      <c r="E257" s="31" t="s">
        <v>1570</v>
      </c>
      <c r="F257" s="32" t="s">
        <v>2408</v>
      </c>
      <c r="G257" s="31" t="s">
        <v>2495</v>
      </c>
      <c r="H257" s="31" t="s">
        <v>2496</v>
      </c>
      <c r="I257" s="33"/>
      <c r="J257" s="33"/>
      <c r="K257" s="33"/>
      <c r="L257" s="31" t="s">
        <v>2497</v>
      </c>
      <c r="M257" s="31"/>
      <c r="N257" s="31"/>
      <c r="O257" s="34"/>
      <c r="P257" s="34"/>
      <c r="Q257" s="34"/>
      <c r="R257" s="34"/>
      <c r="S257" s="34"/>
      <c r="T257" s="34"/>
      <c r="U257" s="34"/>
      <c r="V257" s="34"/>
      <c r="W257" s="34"/>
      <c r="X257" s="34"/>
      <c r="Y257" s="34"/>
      <c r="Z257" s="34"/>
    </row>
    <row r="258">
      <c r="A258" s="30">
        <v>346.0</v>
      </c>
      <c r="B258" s="31" t="s">
        <v>2498</v>
      </c>
      <c r="C258" s="32" t="s">
        <v>1630</v>
      </c>
      <c r="D258" s="32" t="s">
        <v>1793</v>
      </c>
      <c r="E258" s="31" t="s">
        <v>1570</v>
      </c>
      <c r="F258" s="32" t="s">
        <v>2408</v>
      </c>
      <c r="G258" s="31" t="s">
        <v>2498</v>
      </c>
      <c r="H258" s="31" t="s">
        <v>2409</v>
      </c>
      <c r="I258" s="31" t="s">
        <v>1986</v>
      </c>
      <c r="J258" s="31" t="s">
        <v>1987</v>
      </c>
      <c r="K258" s="32" t="s">
        <v>1568</v>
      </c>
      <c r="L258" s="31" t="s">
        <v>2499</v>
      </c>
      <c r="M258" s="31"/>
      <c r="N258" s="31"/>
      <c r="O258" s="34"/>
      <c r="P258" s="34"/>
      <c r="Q258" s="34"/>
      <c r="R258" s="34"/>
      <c r="S258" s="34"/>
      <c r="T258" s="34"/>
      <c r="U258" s="34"/>
      <c r="V258" s="34"/>
      <c r="W258" s="34"/>
      <c r="X258" s="34"/>
      <c r="Y258" s="34"/>
      <c r="Z258" s="34"/>
    </row>
    <row r="259">
      <c r="A259" s="30">
        <v>347.0</v>
      </c>
      <c r="B259" s="31" t="s">
        <v>2500</v>
      </c>
      <c r="C259" s="32" t="s">
        <v>1630</v>
      </c>
      <c r="D259" s="32" t="s">
        <v>1574</v>
      </c>
      <c r="E259" s="31" t="s">
        <v>2328</v>
      </c>
      <c r="F259" s="32" t="s">
        <v>2260</v>
      </c>
      <c r="G259" s="31" t="s">
        <v>2500</v>
      </c>
      <c r="H259" s="35" t="s">
        <v>2501</v>
      </c>
      <c r="L259" s="31" t="s">
        <v>2502</v>
      </c>
      <c r="M259" s="31"/>
      <c r="N259" s="31"/>
      <c r="O259" s="34"/>
      <c r="P259" s="34"/>
      <c r="Q259" s="34"/>
      <c r="R259" s="34"/>
      <c r="S259" s="34"/>
      <c r="T259" s="34"/>
      <c r="U259" s="34"/>
      <c r="V259" s="34"/>
      <c r="W259" s="34"/>
      <c r="X259" s="34"/>
      <c r="Y259" s="34"/>
      <c r="Z259" s="34"/>
    </row>
    <row r="260">
      <c r="A260" s="30">
        <v>348.0</v>
      </c>
      <c r="B260" s="31" t="s">
        <v>2503</v>
      </c>
      <c r="C260" s="32" t="s">
        <v>2142</v>
      </c>
      <c r="D260" s="32" t="s">
        <v>1793</v>
      </c>
      <c r="E260" s="31" t="s">
        <v>1570</v>
      </c>
      <c r="F260" s="32" t="s">
        <v>2408</v>
      </c>
      <c r="G260" s="31" t="s">
        <v>2503</v>
      </c>
      <c r="H260" s="31" t="s">
        <v>2409</v>
      </c>
      <c r="I260" s="31" t="s">
        <v>1986</v>
      </c>
      <c r="J260" s="31" t="s">
        <v>1987</v>
      </c>
      <c r="K260" s="32" t="s">
        <v>1568</v>
      </c>
      <c r="L260" s="31" t="s">
        <v>2504</v>
      </c>
      <c r="M260" s="31"/>
      <c r="N260" s="31"/>
      <c r="O260" s="34"/>
      <c r="P260" s="34"/>
      <c r="Q260" s="34"/>
      <c r="R260" s="34"/>
      <c r="S260" s="34"/>
      <c r="T260" s="34"/>
      <c r="U260" s="34"/>
      <c r="V260" s="34"/>
      <c r="W260" s="34"/>
      <c r="X260" s="34"/>
      <c r="Y260" s="34"/>
      <c r="Z260" s="34"/>
    </row>
    <row r="261">
      <c r="A261" s="30">
        <v>349.0</v>
      </c>
      <c r="B261" s="31" t="s">
        <v>2505</v>
      </c>
      <c r="C261" s="32" t="s">
        <v>1822</v>
      </c>
      <c r="D261" s="32" t="s">
        <v>1630</v>
      </c>
      <c r="E261" s="31" t="s">
        <v>1683</v>
      </c>
      <c r="F261" s="33"/>
      <c r="G261" s="31" t="s">
        <v>2505</v>
      </c>
      <c r="H261" s="31" t="s">
        <v>2506</v>
      </c>
      <c r="I261" s="31" t="s">
        <v>1986</v>
      </c>
      <c r="J261" s="31" t="s">
        <v>1987</v>
      </c>
      <c r="K261" s="32" t="s">
        <v>1568</v>
      </c>
      <c r="L261" s="31" t="s">
        <v>2507</v>
      </c>
      <c r="M261" s="31"/>
      <c r="N261" s="31"/>
      <c r="O261" s="34"/>
      <c r="P261" s="34"/>
      <c r="Q261" s="34"/>
      <c r="R261" s="34"/>
      <c r="S261" s="34"/>
      <c r="T261" s="34"/>
      <c r="U261" s="34"/>
      <c r="V261" s="34"/>
      <c r="W261" s="34"/>
      <c r="X261" s="34"/>
      <c r="Y261" s="34"/>
      <c r="Z261" s="34"/>
    </row>
    <row r="262">
      <c r="A262" s="30">
        <v>350.0</v>
      </c>
      <c r="B262" s="31" t="s">
        <v>2508</v>
      </c>
      <c r="C262" s="32" t="s">
        <v>1917</v>
      </c>
      <c r="D262" s="32" t="s">
        <v>1586</v>
      </c>
      <c r="E262" s="31" t="s">
        <v>1570</v>
      </c>
      <c r="F262" s="32" t="s">
        <v>2408</v>
      </c>
      <c r="G262" s="31" t="s">
        <v>2508</v>
      </c>
      <c r="H262" s="31" t="s">
        <v>2509</v>
      </c>
      <c r="I262" s="31" t="s">
        <v>1986</v>
      </c>
      <c r="J262" s="31" t="s">
        <v>1987</v>
      </c>
      <c r="K262" s="32" t="s">
        <v>1568</v>
      </c>
      <c r="L262" s="31" t="s">
        <v>2510</v>
      </c>
      <c r="M262" s="31"/>
      <c r="N262" s="31"/>
      <c r="O262" s="34"/>
      <c r="P262" s="34"/>
      <c r="Q262" s="34"/>
      <c r="R262" s="34"/>
      <c r="S262" s="34"/>
      <c r="T262" s="34"/>
      <c r="U262" s="34"/>
      <c r="V262" s="34"/>
      <c r="W262" s="34"/>
      <c r="X262" s="34"/>
      <c r="Y262" s="34"/>
      <c r="Z262" s="34"/>
    </row>
    <row r="263">
      <c r="A263" s="30">
        <v>351.0</v>
      </c>
      <c r="B263" s="31" t="s">
        <v>2511</v>
      </c>
      <c r="C263" s="32" t="s">
        <v>1822</v>
      </c>
      <c r="D263" s="32" t="s">
        <v>1793</v>
      </c>
      <c r="E263" s="31" t="s">
        <v>1683</v>
      </c>
      <c r="F263" s="33"/>
      <c r="G263" s="31" t="s">
        <v>2511</v>
      </c>
      <c r="H263" s="31" t="s">
        <v>2512</v>
      </c>
      <c r="I263" s="31" t="s">
        <v>1986</v>
      </c>
      <c r="J263" s="31" t="s">
        <v>1987</v>
      </c>
      <c r="K263" s="32" t="s">
        <v>1568</v>
      </c>
      <c r="L263" s="31" t="s">
        <v>2513</v>
      </c>
      <c r="M263" s="31"/>
      <c r="N263" s="31"/>
      <c r="O263" s="34"/>
      <c r="P263" s="34"/>
      <c r="Q263" s="34"/>
      <c r="R263" s="34"/>
      <c r="S263" s="34"/>
      <c r="T263" s="34"/>
      <c r="U263" s="34"/>
      <c r="V263" s="34"/>
      <c r="W263" s="34"/>
      <c r="X263" s="34"/>
      <c r="Y263" s="34"/>
      <c r="Z263" s="34"/>
    </row>
    <row r="264">
      <c r="A264" s="30">
        <v>368.0</v>
      </c>
      <c r="B264" s="31" t="s">
        <v>2514</v>
      </c>
      <c r="C264" s="32" t="s">
        <v>1605</v>
      </c>
      <c r="D264" s="32" t="s">
        <v>1574</v>
      </c>
      <c r="E264" s="31" t="s">
        <v>1570</v>
      </c>
      <c r="F264" s="32" t="s">
        <v>2515</v>
      </c>
      <c r="G264" s="31" t="s">
        <v>2514</v>
      </c>
      <c r="H264" s="35" t="s">
        <v>2516</v>
      </c>
      <c r="L264" s="31" t="s">
        <v>2517</v>
      </c>
      <c r="M264" s="31"/>
      <c r="N264" s="31"/>
      <c r="O264" s="34"/>
      <c r="P264" s="34"/>
      <c r="Q264" s="34"/>
      <c r="R264" s="34"/>
      <c r="S264" s="34"/>
      <c r="T264" s="34"/>
      <c r="U264" s="34"/>
      <c r="V264" s="34"/>
      <c r="W264" s="34"/>
      <c r="X264" s="34"/>
      <c r="Y264" s="34"/>
      <c r="Z264" s="34"/>
    </row>
    <row r="265">
      <c r="A265" s="30">
        <v>369.0</v>
      </c>
      <c r="B265" s="31" t="s">
        <v>2518</v>
      </c>
      <c r="C265" s="32" t="s">
        <v>1596</v>
      </c>
      <c r="D265" s="32" t="s">
        <v>1574</v>
      </c>
      <c r="E265" s="31" t="s">
        <v>1570</v>
      </c>
      <c r="F265" s="32" t="s">
        <v>2515</v>
      </c>
      <c r="G265" s="31" t="s">
        <v>2518</v>
      </c>
      <c r="H265" s="35" t="s">
        <v>2519</v>
      </c>
      <c r="L265" s="31" t="s">
        <v>2520</v>
      </c>
      <c r="M265" s="31"/>
      <c r="N265" s="31"/>
      <c r="O265" s="34"/>
      <c r="P265" s="34"/>
      <c r="Q265" s="34"/>
      <c r="R265" s="34"/>
      <c r="S265" s="34"/>
      <c r="T265" s="34"/>
      <c r="U265" s="34"/>
      <c r="V265" s="34"/>
      <c r="W265" s="34"/>
      <c r="X265" s="34"/>
      <c r="Y265" s="34"/>
      <c r="Z265" s="34"/>
    </row>
    <row r="266">
      <c r="A266" s="30">
        <v>370.0</v>
      </c>
      <c r="B266" s="31" t="s">
        <v>2521</v>
      </c>
      <c r="C266" s="32" t="s">
        <v>2450</v>
      </c>
      <c r="D266" s="32" t="s">
        <v>1574</v>
      </c>
      <c r="E266" s="31" t="s">
        <v>1570</v>
      </c>
      <c r="F266" s="32" t="s">
        <v>2515</v>
      </c>
      <c r="G266" s="31" t="s">
        <v>2521</v>
      </c>
      <c r="H266" s="35" t="s">
        <v>2522</v>
      </c>
      <c r="L266" s="31" t="s">
        <v>2523</v>
      </c>
      <c r="M266" s="31"/>
      <c r="N266" s="31"/>
      <c r="O266" s="34"/>
      <c r="P266" s="34"/>
      <c r="Q266" s="34"/>
      <c r="R266" s="34"/>
      <c r="S266" s="34"/>
      <c r="T266" s="34"/>
      <c r="U266" s="34"/>
      <c r="V266" s="34"/>
      <c r="W266" s="34"/>
      <c r="X266" s="34"/>
      <c r="Y266" s="34"/>
      <c r="Z266" s="34"/>
    </row>
    <row r="267">
      <c r="A267" s="30">
        <v>371.0</v>
      </c>
      <c r="B267" s="31" t="s">
        <v>2524</v>
      </c>
      <c r="C267" s="32" t="s">
        <v>1581</v>
      </c>
      <c r="D267" s="32" t="s">
        <v>1574</v>
      </c>
      <c r="E267" s="31" t="s">
        <v>1570</v>
      </c>
      <c r="F267" s="32" t="s">
        <v>2515</v>
      </c>
      <c r="G267" s="31" t="s">
        <v>2524</v>
      </c>
      <c r="H267" s="35" t="s">
        <v>2525</v>
      </c>
      <c r="L267" s="31" t="s">
        <v>2526</v>
      </c>
      <c r="M267" s="31"/>
      <c r="N267" s="31"/>
      <c r="O267" s="34"/>
      <c r="P267" s="34"/>
      <c r="Q267" s="34"/>
      <c r="R267" s="34"/>
      <c r="S267" s="34"/>
      <c r="T267" s="34"/>
      <c r="U267" s="34"/>
      <c r="V267" s="34"/>
      <c r="W267" s="34"/>
      <c r="X267" s="34"/>
      <c r="Y267" s="34"/>
      <c r="Z267" s="34"/>
    </row>
    <row r="268">
      <c r="A268" s="30">
        <v>372.0</v>
      </c>
      <c r="B268" s="31" t="s">
        <v>2527</v>
      </c>
      <c r="C268" s="32" t="s">
        <v>1580</v>
      </c>
      <c r="D268" s="32" t="s">
        <v>1574</v>
      </c>
      <c r="E268" s="31" t="s">
        <v>1570</v>
      </c>
      <c r="F268" s="32" t="s">
        <v>2528</v>
      </c>
      <c r="G268" s="31" t="s">
        <v>2527</v>
      </c>
      <c r="H268" s="35" t="s">
        <v>2529</v>
      </c>
      <c r="K268" s="33"/>
      <c r="L268" s="31" t="s">
        <v>2530</v>
      </c>
      <c r="M268" s="31"/>
      <c r="N268" s="31"/>
      <c r="O268" s="34"/>
      <c r="P268" s="34"/>
      <c r="Q268" s="34"/>
      <c r="R268" s="34"/>
      <c r="S268" s="34"/>
      <c r="T268" s="34"/>
      <c r="U268" s="34"/>
      <c r="V268" s="34"/>
      <c r="W268" s="34"/>
      <c r="X268" s="34"/>
      <c r="Y268" s="34"/>
      <c r="Z268" s="34"/>
    </row>
    <row r="269">
      <c r="A269" s="30">
        <v>373.0</v>
      </c>
      <c r="B269" s="31" t="s">
        <v>2531</v>
      </c>
      <c r="C269" s="32" t="s">
        <v>2532</v>
      </c>
      <c r="D269" s="32" t="s">
        <v>1574</v>
      </c>
      <c r="E269" s="31" t="s">
        <v>1570</v>
      </c>
      <c r="F269" s="33"/>
      <c r="G269" s="31" t="s">
        <v>2531</v>
      </c>
      <c r="H269" s="35" t="s">
        <v>2533</v>
      </c>
      <c r="L269" s="31" t="s">
        <v>2534</v>
      </c>
      <c r="M269" s="31"/>
      <c r="N269" s="31"/>
      <c r="O269" s="34"/>
      <c r="P269" s="34"/>
      <c r="Q269" s="34"/>
      <c r="R269" s="34"/>
      <c r="S269" s="34"/>
      <c r="T269" s="34"/>
      <c r="U269" s="34"/>
      <c r="V269" s="34"/>
      <c r="W269" s="34"/>
      <c r="X269" s="34"/>
      <c r="Y269" s="34"/>
      <c r="Z269" s="34"/>
    </row>
    <row r="270">
      <c r="A270" s="30">
        <v>376.0</v>
      </c>
      <c r="B270" s="31" t="s">
        <v>2535</v>
      </c>
      <c r="C270" s="32" t="s">
        <v>2155</v>
      </c>
      <c r="D270" s="32" t="s">
        <v>2299</v>
      </c>
      <c r="E270" s="31" t="s">
        <v>1570</v>
      </c>
      <c r="F270" s="32" t="s">
        <v>2536</v>
      </c>
      <c r="G270" s="31" t="s">
        <v>2535</v>
      </c>
      <c r="H270" s="35" t="s">
        <v>2537</v>
      </c>
      <c r="L270" s="31" t="s">
        <v>2538</v>
      </c>
      <c r="M270" s="31"/>
      <c r="N270" s="31"/>
      <c r="O270" s="34"/>
      <c r="P270" s="34"/>
      <c r="Q270" s="34"/>
      <c r="R270" s="34"/>
      <c r="S270" s="34"/>
      <c r="T270" s="34"/>
      <c r="U270" s="34"/>
      <c r="V270" s="34"/>
      <c r="W270" s="34"/>
      <c r="X270" s="34"/>
      <c r="Y270" s="34"/>
      <c r="Z270" s="34"/>
    </row>
    <row r="271">
      <c r="A271" s="30">
        <v>378.0</v>
      </c>
      <c r="B271" s="31" t="s">
        <v>2539</v>
      </c>
      <c r="C271" s="32" t="s">
        <v>1581</v>
      </c>
      <c r="D271" s="32" t="s">
        <v>1574</v>
      </c>
      <c r="E271" s="31" t="s">
        <v>1570</v>
      </c>
      <c r="F271" s="32" t="s">
        <v>2364</v>
      </c>
      <c r="G271" s="31" t="s">
        <v>2539</v>
      </c>
      <c r="H271" s="35" t="s">
        <v>2540</v>
      </c>
      <c r="L271" s="31" t="s">
        <v>2541</v>
      </c>
      <c r="M271" s="31"/>
      <c r="N271" s="31"/>
      <c r="O271" s="34"/>
      <c r="P271" s="34"/>
      <c r="Q271" s="34"/>
      <c r="R271" s="34"/>
      <c r="S271" s="34"/>
      <c r="T271" s="34"/>
      <c r="U271" s="34"/>
      <c r="V271" s="34"/>
      <c r="W271" s="34"/>
      <c r="X271" s="34"/>
      <c r="Y271" s="34"/>
      <c r="Z271" s="34"/>
    </row>
    <row r="272">
      <c r="A272" s="30">
        <v>380.0</v>
      </c>
      <c r="B272" s="31" t="s">
        <v>2542</v>
      </c>
      <c r="C272" s="32" t="s">
        <v>1596</v>
      </c>
      <c r="D272" s="32" t="s">
        <v>1574</v>
      </c>
      <c r="E272" s="31" t="s">
        <v>1570</v>
      </c>
      <c r="F272" s="32" t="s">
        <v>2364</v>
      </c>
      <c r="G272" s="31" t="s">
        <v>2542</v>
      </c>
      <c r="H272" s="35" t="s">
        <v>2543</v>
      </c>
      <c r="L272" s="31" t="s">
        <v>2544</v>
      </c>
      <c r="M272" s="31"/>
      <c r="N272" s="31"/>
      <c r="O272" s="34"/>
      <c r="P272" s="34"/>
      <c r="Q272" s="34"/>
      <c r="R272" s="34"/>
      <c r="S272" s="34"/>
      <c r="T272" s="34"/>
      <c r="U272" s="34"/>
      <c r="V272" s="34"/>
      <c r="W272" s="34"/>
      <c r="X272" s="34"/>
      <c r="Y272" s="34"/>
      <c r="Z272" s="34"/>
    </row>
    <row r="273">
      <c r="A273" s="30">
        <v>382.0</v>
      </c>
      <c r="B273" s="31" t="s">
        <v>2545</v>
      </c>
      <c r="C273" s="32" t="s">
        <v>1852</v>
      </c>
      <c r="D273" s="32" t="s">
        <v>1574</v>
      </c>
      <c r="E273" s="31" t="s">
        <v>1570</v>
      </c>
      <c r="F273" s="32" t="s">
        <v>2364</v>
      </c>
      <c r="G273" s="31" t="s">
        <v>2545</v>
      </c>
      <c r="H273" s="35" t="s">
        <v>2546</v>
      </c>
      <c r="L273" s="31" t="s">
        <v>2547</v>
      </c>
      <c r="M273" s="31"/>
      <c r="N273" s="31"/>
      <c r="O273" s="34"/>
      <c r="P273" s="34"/>
      <c r="Q273" s="34"/>
      <c r="R273" s="34"/>
      <c r="S273" s="34"/>
      <c r="T273" s="34"/>
      <c r="U273" s="34"/>
      <c r="V273" s="34"/>
      <c r="W273" s="34"/>
      <c r="X273" s="34"/>
      <c r="Y273" s="34"/>
      <c r="Z273" s="34"/>
    </row>
    <row r="274">
      <c r="A274" s="30">
        <v>384.0</v>
      </c>
      <c r="B274" s="31" t="s">
        <v>2548</v>
      </c>
      <c r="C274" s="32" t="s">
        <v>1648</v>
      </c>
      <c r="D274" s="32" t="s">
        <v>1574</v>
      </c>
      <c r="E274" s="31" t="s">
        <v>1570</v>
      </c>
      <c r="F274" s="32" t="s">
        <v>2364</v>
      </c>
      <c r="G274" s="31" t="s">
        <v>2548</v>
      </c>
      <c r="H274" s="35" t="s">
        <v>2549</v>
      </c>
      <c r="L274" s="31" t="s">
        <v>2550</v>
      </c>
      <c r="M274" s="31"/>
      <c r="N274" s="31"/>
      <c r="O274" s="34"/>
      <c r="P274" s="34"/>
      <c r="Q274" s="34"/>
      <c r="R274" s="34"/>
      <c r="S274" s="34"/>
      <c r="T274" s="34"/>
      <c r="U274" s="34"/>
      <c r="V274" s="34"/>
      <c r="W274" s="34"/>
      <c r="X274" s="34"/>
      <c r="Y274" s="34"/>
      <c r="Z274" s="34"/>
    </row>
    <row r="275">
      <c r="A275" s="30">
        <v>386.0</v>
      </c>
      <c r="B275" s="31" t="s">
        <v>2551</v>
      </c>
      <c r="C275" s="32" t="s">
        <v>1622</v>
      </c>
      <c r="D275" s="32" t="s">
        <v>1574</v>
      </c>
      <c r="E275" s="31" t="s">
        <v>1570</v>
      </c>
      <c r="F275" s="32" t="s">
        <v>2364</v>
      </c>
      <c r="G275" s="31" t="s">
        <v>2551</v>
      </c>
      <c r="H275" s="35" t="s">
        <v>2552</v>
      </c>
      <c r="L275" s="31" t="s">
        <v>2553</v>
      </c>
      <c r="M275" s="31"/>
      <c r="N275" s="31"/>
      <c r="O275" s="34"/>
      <c r="P275" s="34"/>
      <c r="Q275" s="34"/>
      <c r="R275" s="34"/>
      <c r="S275" s="34"/>
      <c r="T275" s="34"/>
      <c r="U275" s="34"/>
      <c r="V275" s="34"/>
      <c r="W275" s="34"/>
      <c r="X275" s="34"/>
      <c r="Y275" s="34"/>
      <c r="Z275" s="34"/>
    </row>
    <row r="276">
      <c r="A276" s="30">
        <v>388.0</v>
      </c>
      <c r="B276" s="31" t="s">
        <v>2554</v>
      </c>
      <c r="C276" s="32" t="s">
        <v>1605</v>
      </c>
      <c r="D276" s="32" t="s">
        <v>1574</v>
      </c>
      <c r="E276" s="31" t="s">
        <v>1570</v>
      </c>
      <c r="F276" s="32" t="s">
        <v>2462</v>
      </c>
      <c r="G276" s="31" t="s">
        <v>2554</v>
      </c>
      <c r="H276" s="35" t="s">
        <v>2555</v>
      </c>
      <c r="L276" s="31" t="s">
        <v>2556</v>
      </c>
      <c r="M276" s="31"/>
      <c r="N276" s="31"/>
      <c r="O276" s="34"/>
      <c r="P276" s="34"/>
      <c r="Q276" s="34"/>
      <c r="R276" s="34"/>
      <c r="S276" s="34"/>
      <c r="T276" s="34"/>
      <c r="U276" s="34"/>
      <c r="V276" s="34"/>
      <c r="W276" s="34"/>
      <c r="X276" s="34"/>
      <c r="Y276" s="34"/>
      <c r="Z276" s="34"/>
    </row>
    <row r="277">
      <c r="A277" s="30">
        <v>390.0</v>
      </c>
      <c r="B277" s="31" t="s">
        <v>1573</v>
      </c>
      <c r="C277" s="32" t="s">
        <v>1605</v>
      </c>
      <c r="D277" s="32" t="s">
        <v>1574</v>
      </c>
      <c r="E277" s="31" t="s">
        <v>1570</v>
      </c>
      <c r="F277" s="32" t="s">
        <v>2462</v>
      </c>
      <c r="G277" s="31" t="s">
        <v>1573</v>
      </c>
      <c r="H277" s="35" t="s">
        <v>2557</v>
      </c>
      <c r="L277" s="31" t="s">
        <v>2558</v>
      </c>
      <c r="M277" s="31"/>
      <c r="N277" s="31"/>
      <c r="O277" s="34"/>
      <c r="P277" s="34"/>
      <c r="Q277" s="34"/>
      <c r="R277" s="34"/>
      <c r="S277" s="34"/>
      <c r="T277" s="34"/>
      <c r="U277" s="34"/>
      <c r="V277" s="34"/>
      <c r="W277" s="34"/>
      <c r="X277" s="34"/>
      <c r="Y277" s="34"/>
      <c r="Z277" s="34"/>
    </row>
    <row r="278">
      <c r="A278" s="30">
        <v>392.0</v>
      </c>
      <c r="B278" s="31" t="s">
        <v>2559</v>
      </c>
      <c r="C278" s="32" t="s">
        <v>2061</v>
      </c>
      <c r="D278" s="32" t="s">
        <v>1574</v>
      </c>
      <c r="E278" s="31" t="s">
        <v>1570</v>
      </c>
      <c r="F278" s="32" t="s">
        <v>2528</v>
      </c>
      <c r="G278" s="31" t="s">
        <v>2559</v>
      </c>
      <c r="H278" s="35" t="s">
        <v>2560</v>
      </c>
      <c r="J278" s="33"/>
      <c r="K278" s="33"/>
      <c r="L278" s="31" t="s">
        <v>2561</v>
      </c>
      <c r="M278" s="31"/>
      <c r="N278" s="31"/>
      <c r="O278" s="34"/>
      <c r="P278" s="34"/>
      <c r="Q278" s="34"/>
      <c r="R278" s="34"/>
      <c r="S278" s="34"/>
      <c r="T278" s="34"/>
      <c r="U278" s="34"/>
      <c r="V278" s="34"/>
      <c r="W278" s="34"/>
      <c r="X278" s="34"/>
      <c r="Y278" s="34"/>
      <c r="Z278" s="34"/>
    </row>
    <row r="279">
      <c r="A279" s="30">
        <v>393.0</v>
      </c>
      <c r="B279" s="31" t="s">
        <v>2562</v>
      </c>
      <c r="C279" s="32" t="s">
        <v>1626</v>
      </c>
      <c r="D279" s="32" t="s">
        <v>1574</v>
      </c>
      <c r="E279" s="31" t="s">
        <v>1570</v>
      </c>
      <c r="F279" s="32" t="s">
        <v>2528</v>
      </c>
      <c r="G279" s="31" t="s">
        <v>2562</v>
      </c>
      <c r="H279" s="35" t="s">
        <v>2563</v>
      </c>
      <c r="L279" s="31" t="s">
        <v>2564</v>
      </c>
      <c r="M279" s="31"/>
      <c r="N279" s="31"/>
      <c r="O279" s="34"/>
      <c r="P279" s="34"/>
      <c r="Q279" s="34"/>
      <c r="R279" s="34"/>
      <c r="S279" s="34"/>
      <c r="T279" s="34"/>
      <c r="U279" s="34"/>
      <c r="V279" s="34"/>
      <c r="W279" s="34"/>
      <c r="X279" s="34"/>
      <c r="Y279" s="34"/>
      <c r="Z279" s="34"/>
    </row>
    <row r="280">
      <c r="A280" s="30">
        <v>394.0</v>
      </c>
      <c r="B280" s="31" t="s">
        <v>2565</v>
      </c>
      <c r="C280" s="32" t="s">
        <v>1733</v>
      </c>
      <c r="D280" s="32" t="s">
        <v>1574</v>
      </c>
      <c r="E280" s="31" t="s">
        <v>1570</v>
      </c>
      <c r="F280" s="32" t="s">
        <v>2528</v>
      </c>
      <c r="G280" s="31" t="s">
        <v>2565</v>
      </c>
      <c r="H280" s="35" t="s">
        <v>2566</v>
      </c>
      <c r="K280" s="33"/>
      <c r="L280" s="31" t="s">
        <v>2567</v>
      </c>
      <c r="M280" s="31"/>
      <c r="N280" s="31"/>
      <c r="O280" s="34"/>
      <c r="P280" s="34"/>
      <c r="Q280" s="34"/>
      <c r="R280" s="34"/>
      <c r="S280" s="34"/>
      <c r="T280" s="34"/>
      <c r="U280" s="34"/>
      <c r="V280" s="34"/>
      <c r="W280" s="34"/>
      <c r="X280" s="34"/>
      <c r="Y280" s="34"/>
      <c r="Z280" s="34"/>
    </row>
    <row r="281">
      <c r="A281" s="30">
        <v>395.0</v>
      </c>
      <c r="B281" s="31" t="s">
        <v>2568</v>
      </c>
      <c r="C281" s="32" t="s">
        <v>1917</v>
      </c>
      <c r="D281" s="32" t="s">
        <v>1653</v>
      </c>
      <c r="E281" s="31" t="s">
        <v>1683</v>
      </c>
      <c r="F281" s="33"/>
      <c r="G281" s="31" t="s">
        <v>2568</v>
      </c>
      <c r="H281" s="31" t="s">
        <v>2569</v>
      </c>
      <c r="I281" s="31" t="s">
        <v>1986</v>
      </c>
      <c r="J281" s="31" t="s">
        <v>2270</v>
      </c>
      <c r="K281" s="32" t="s">
        <v>2061</v>
      </c>
      <c r="L281" s="31" t="s">
        <v>2570</v>
      </c>
      <c r="M281" s="31"/>
      <c r="N281" s="31"/>
      <c r="O281" s="34"/>
      <c r="P281" s="34"/>
      <c r="Q281" s="34"/>
      <c r="R281" s="34"/>
      <c r="S281" s="34"/>
      <c r="T281" s="34"/>
      <c r="U281" s="34"/>
      <c r="V281" s="34"/>
      <c r="W281" s="34"/>
      <c r="X281" s="34"/>
      <c r="Y281" s="34"/>
      <c r="Z281" s="34"/>
    </row>
    <row r="282">
      <c r="A282" s="30">
        <v>396.0</v>
      </c>
      <c r="B282" s="31" t="s">
        <v>2571</v>
      </c>
      <c r="C282" s="32" t="s">
        <v>1626</v>
      </c>
      <c r="D282" s="32" t="s">
        <v>1596</v>
      </c>
      <c r="E282" s="31" t="s">
        <v>1570</v>
      </c>
      <c r="F282" s="32" t="s">
        <v>1673</v>
      </c>
      <c r="G282" s="31" t="s">
        <v>2571</v>
      </c>
      <c r="H282" s="35" t="s">
        <v>2572</v>
      </c>
      <c r="L282" s="31" t="s">
        <v>2573</v>
      </c>
      <c r="M282" s="31"/>
      <c r="N282" s="31"/>
      <c r="O282" s="34"/>
      <c r="P282" s="34"/>
      <c r="Q282" s="34"/>
      <c r="R282" s="34"/>
      <c r="S282" s="34"/>
      <c r="T282" s="34"/>
      <c r="U282" s="34"/>
      <c r="V282" s="34"/>
      <c r="W282" s="34"/>
      <c r="X282" s="34"/>
      <c r="Y282" s="34"/>
      <c r="Z282" s="34"/>
    </row>
    <row r="283">
      <c r="A283" s="30">
        <v>397.0</v>
      </c>
      <c r="B283" s="31" t="s">
        <v>2574</v>
      </c>
      <c r="C283" s="32" t="s">
        <v>2332</v>
      </c>
      <c r="D283" s="32" t="s">
        <v>1574</v>
      </c>
      <c r="E283" s="31" t="s">
        <v>1570</v>
      </c>
      <c r="F283" s="32" t="s">
        <v>2528</v>
      </c>
      <c r="G283" s="31" t="s">
        <v>2574</v>
      </c>
      <c r="H283" s="35" t="s">
        <v>2575</v>
      </c>
      <c r="L283" s="31" t="s">
        <v>2576</v>
      </c>
      <c r="M283" s="31"/>
      <c r="N283" s="31"/>
      <c r="O283" s="34"/>
      <c r="P283" s="34"/>
      <c r="Q283" s="34"/>
      <c r="R283" s="34"/>
      <c r="S283" s="34"/>
      <c r="T283" s="34"/>
      <c r="U283" s="34"/>
      <c r="V283" s="34"/>
      <c r="W283" s="34"/>
      <c r="X283" s="34"/>
      <c r="Y283" s="34"/>
      <c r="Z283" s="34"/>
    </row>
    <row r="284">
      <c r="A284" s="30">
        <v>398.0</v>
      </c>
      <c r="B284" s="31" t="s">
        <v>2577</v>
      </c>
      <c r="C284" s="32" t="s">
        <v>1626</v>
      </c>
      <c r="D284" s="32" t="s">
        <v>1852</v>
      </c>
      <c r="E284" s="31" t="s">
        <v>1570</v>
      </c>
      <c r="F284" s="32" t="s">
        <v>1673</v>
      </c>
      <c r="G284" s="31" t="s">
        <v>2577</v>
      </c>
      <c r="H284" s="35" t="s">
        <v>2578</v>
      </c>
      <c r="K284" s="33"/>
      <c r="L284" s="31" t="s">
        <v>2579</v>
      </c>
      <c r="M284" s="31"/>
      <c r="N284" s="31"/>
      <c r="O284" s="34"/>
      <c r="P284" s="34"/>
      <c r="Q284" s="34"/>
      <c r="R284" s="34"/>
      <c r="S284" s="34"/>
      <c r="T284" s="34"/>
      <c r="U284" s="34"/>
      <c r="V284" s="34"/>
      <c r="W284" s="34"/>
      <c r="X284" s="34"/>
      <c r="Y284" s="34"/>
      <c r="Z284" s="34"/>
    </row>
    <row r="285">
      <c r="A285" s="30">
        <v>399.0</v>
      </c>
      <c r="B285" s="31" t="s">
        <v>2580</v>
      </c>
      <c r="C285" s="32" t="s">
        <v>1948</v>
      </c>
      <c r="D285" s="32" t="s">
        <v>1581</v>
      </c>
      <c r="E285" s="31" t="s">
        <v>1570</v>
      </c>
      <c r="F285" s="32" t="s">
        <v>1582</v>
      </c>
      <c r="G285" s="31" t="s">
        <v>2580</v>
      </c>
      <c r="H285" s="35" t="s">
        <v>2581</v>
      </c>
      <c r="L285" s="31" t="s">
        <v>2582</v>
      </c>
      <c r="M285" s="31"/>
      <c r="N285" s="31"/>
      <c r="O285" s="34"/>
      <c r="P285" s="34"/>
      <c r="Q285" s="34"/>
      <c r="R285" s="34"/>
      <c r="S285" s="34"/>
      <c r="T285" s="34"/>
      <c r="U285" s="34"/>
      <c r="V285" s="34"/>
      <c r="W285" s="34"/>
      <c r="X285" s="34"/>
      <c r="Y285" s="34"/>
      <c r="Z285" s="34"/>
    </row>
    <row r="286">
      <c r="A286" s="30">
        <v>400.0</v>
      </c>
      <c r="B286" s="31" t="s">
        <v>2583</v>
      </c>
      <c r="C286" s="32" t="s">
        <v>2061</v>
      </c>
      <c r="D286" s="32" t="s">
        <v>1793</v>
      </c>
      <c r="E286" s="31" t="s">
        <v>1570</v>
      </c>
      <c r="F286" s="32" t="s">
        <v>1673</v>
      </c>
      <c r="G286" s="31" t="s">
        <v>2583</v>
      </c>
      <c r="H286" s="35" t="s">
        <v>2584</v>
      </c>
      <c r="L286" s="31" t="s">
        <v>2585</v>
      </c>
      <c r="M286" s="31"/>
      <c r="N286" s="31"/>
      <c r="O286" s="34"/>
      <c r="P286" s="34"/>
      <c r="Q286" s="34"/>
      <c r="R286" s="34"/>
      <c r="S286" s="34"/>
      <c r="T286" s="34"/>
      <c r="U286" s="34"/>
      <c r="V286" s="34"/>
      <c r="W286" s="34"/>
      <c r="X286" s="34"/>
      <c r="Y286" s="34"/>
      <c r="Z286" s="34"/>
    </row>
    <row r="287">
      <c r="A287" s="30">
        <v>401.0</v>
      </c>
      <c r="B287" s="31" t="s">
        <v>2586</v>
      </c>
      <c r="C287" s="32" t="s">
        <v>1653</v>
      </c>
      <c r="D287" s="32" t="s">
        <v>1574</v>
      </c>
      <c r="E287" s="31" t="s">
        <v>1683</v>
      </c>
      <c r="F287" s="32" t="s">
        <v>2381</v>
      </c>
      <c r="G287" s="31" t="s">
        <v>2586</v>
      </c>
      <c r="H287" s="35" t="s">
        <v>2459</v>
      </c>
      <c r="L287" s="31" t="s">
        <v>2587</v>
      </c>
      <c r="M287" s="31"/>
      <c r="N287" s="31"/>
      <c r="O287" s="34"/>
      <c r="P287" s="34"/>
      <c r="Q287" s="34"/>
      <c r="R287" s="34"/>
      <c r="S287" s="34"/>
      <c r="T287" s="34"/>
      <c r="U287" s="34"/>
      <c r="V287" s="34"/>
      <c r="W287" s="34"/>
      <c r="X287" s="34"/>
      <c r="Y287" s="34"/>
      <c r="Z287" s="34"/>
    </row>
    <row r="288">
      <c r="A288" s="30">
        <v>402.0</v>
      </c>
      <c r="B288" s="31" t="s">
        <v>2588</v>
      </c>
      <c r="C288" s="32" t="s">
        <v>1580</v>
      </c>
      <c r="D288" s="32" t="s">
        <v>1568</v>
      </c>
      <c r="E288" s="31" t="s">
        <v>1570</v>
      </c>
      <c r="F288" s="32" t="s">
        <v>2536</v>
      </c>
      <c r="G288" s="31" t="s">
        <v>2588</v>
      </c>
      <c r="H288" s="35" t="s">
        <v>2589</v>
      </c>
      <c r="K288" s="33"/>
      <c r="L288" s="31" t="s">
        <v>2590</v>
      </c>
      <c r="M288" s="31"/>
      <c r="N288" s="31"/>
      <c r="O288" s="34"/>
      <c r="P288" s="34"/>
      <c r="Q288" s="34"/>
      <c r="R288" s="34"/>
      <c r="S288" s="34"/>
      <c r="T288" s="34"/>
      <c r="U288" s="34"/>
      <c r="V288" s="34"/>
      <c r="W288" s="34"/>
      <c r="X288" s="34"/>
      <c r="Y288" s="34"/>
      <c r="Z288" s="34"/>
    </row>
    <row r="289">
      <c r="A289" s="30">
        <v>403.0</v>
      </c>
      <c r="B289" s="31" t="s">
        <v>2591</v>
      </c>
      <c r="C289" s="32" t="s">
        <v>1793</v>
      </c>
      <c r="D289" s="32" t="s">
        <v>2299</v>
      </c>
      <c r="E289" s="31" t="s">
        <v>1683</v>
      </c>
      <c r="F289" s="33"/>
      <c r="G289" s="31" t="s">
        <v>2591</v>
      </c>
      <c r="H289" s="35" t="s">
        <v>2592</v>
      </c>
      <c r="L289" s="31" t="s">
        <v>2593</v>
      </c>
      <c r="M289" s="31"/>
      <c r="N289" s="31"/>
      <c r="O289" s="34"/>
      <c r="P289" s="34"/>
      <c r="Q289" s="34"/>
      <c r="R289" s="34"/>
      <c r="S289" s="34"/>
      <c r="T289" s="34"/>
      <c r="U289" s="34"/>
      <c r="V289" s="34"/>
      <c r="W289" s="34"/>
      <c r="X289" s="34"/>
      <c r="Y289" s="34"/>
      <c r="Z289" s="34"/>
    </row>
    <row r="290">
      <c r="A290" s="30">
        <v>404.0</v>
      </c>
      <c r="B290" s="31" t="s">
        <v>2594</v>
      </c>
      <c r="C290" s="32" t="s">
        <v>1595</v>
      </c>
      <c r="D290" s="32" t="s">
        <v>1852</v>
      </c>
      <c r="E290" s="31" t="s">
        <v>1570</v>
      </c>
      <c r="F290" s="32" t="s">
        <v>1582</v>
      </c>
      <c r="G290" s="31" t="s">
        <v>2594</v>
      </c>
      <c r="H290" s="31" t="s">
        <v>2595</v>
      </c>
      <c r="L290" s="31" t="s">
        <v>2596</v>
      </c>
      <c r="M290" s="31"/>
      <c r="N290" s="31"/>
      <c r="O290" s="34"/>
      <c r="P290" s="34"/>
      <c r="Q290" s="34"/>
      <c r="R290" s="34"/>
      <c r="S290" s="34"/>
      <c r="T290" s="34"/>
      <c r="U290" s="34"/>
      <c r="V290" s="34"/>
      <c r="W290" s="34"/>
      <c r="X290" s="34"/>
      <c r="Y290" s="34"/>
      <c r="Z290" s="34"/>
    </row>
    <row r="291">
      <c r="A291" s="30">
        <v>405.0</v>
      </c>
      <c r="B291" s="31" t="s">
        <v>2597</v>
      </c>
      <c r="C291" s="32" t="s">
        <v>1653</v>
      </c>
      <c r="D291" s="32" t="s">
        <v>1574</v>
      </c>
      <c r="E291" s="31" t="s">
        <v>1683</v>
      </c>
      <c r="F291" s="32" t="s">
        <v>2381</v>
      </c>
      <c r="G291" s="31" t="s">
        <v>2597</v>
      </c>
      <c r="H291" s="35" t="s">
        <v>2459</v>
      </c>
      <c r="L291" s="31" t="s">
        <v>2598</v>
      </c>
      <c r="M291" s="31"/>
      <c r="N291" s="31"/>
      <c r="O291" s="34"/>
      <c r="P291" s="34"/>
      <c r="Q291" s="34"/>
      <c r="R291" s="34"/>
      <c r="S291" s="34"/>
      <c r="T291" s="34"/>
      <c r="U291" s="34"/>
      <c r="V291" s="34"/>
      <c r="W291" s="34"/>
      <c r="X291" s="34"/>
      <c r="Y291" s="34"/>
      <c r="Z291" s="34"/>
    </row>
    <row r="292">
      <c r="A292" s="30">
        <v>406.0</v>
      </c>
      <c r="B292" s="31" t="s">
        <v>2599</v>
      </c>
      <c r="C292" s="32" t="s">
        <v>1626</v>
      </c>
      <c r="D292" s="32" t="s">
        <v>1596</v>
      </c>
      <c r="E292" s="31" t="s">
        <v>1570</v>
      </c>
      <c r="F292" s="32" t="s">
        <v>1673</v>
      </c>
      <c r="G292" s="31" t="s">
        <v>2599</v>
      </c>
      <c r="H292" s="35" t="s">
        <v>2600</v>
      </c>
      <c r="L292" s="31" t="s">
        <v>2601</v>
      </c>
      <c r="M292" s="31"/>
      <c r="N292" s="31"/>
      <c r="O292" s="34"/>
      <c r="P292" s="34"/>
      <c r="Q292" s="34"/>
      <c r="R292" s="34"/>
      <c r="S292" s="34"/>
      <c r="T292" s="34"/>
      <c r="U292" s="34"/>
      <c r="V292" s="34"/>
      <c r="W292" s="34"/>
      <c r="X292" s="34"/>
      <c r="Y292" s="34"/>
      <c r="Z292" s="34"/>
    </row>
    <row r="293">
      <c r="A293" s="30">
        <v>407.0</v>
      </c>
      <c r="B293" s="31" t="s">
        <v>2602</v>
      </c>
      <c r="C293" s="32" t="s">
        <v>1653</v>
      </c>
      <c r="D293" s="32" t="s">
        <v>1574</v>
      </c>
      <c r="E293" s="31" t="s">
        <v>1683</v>
      </c>
      <c r="F293" s="32" t="s">
        <v>2381</v>
      </c>
      <c r="G293" s="31" t="s">
        <v>2602</v>
      </c>
      <c r="H293" s="35" t="s">
        <v>2459</v>
      </c>
      <c r="L293" s="31" t="s">
        <v>2603</v>
      </c>
      <c r="M293" s="31"/>
      <c r="N293" s="31"/>
      <c r="O293" s="34"/>
      <c r="P293" s="34"/>
      <c r="Q293" s="34"/>
      <c r="R293" s="34"/>
      <c r="S293" s="34"/>
      <c r="T293" s="34"/>
      <c r="U293" s="34"/>
      <c r="V293" s="34"/>
      <c r="W293" s="34"/>
      <c r="X293" s="34"/>
      <c r="Y293" s="34"/>
      <c r="Z293" s="34"/>
    </row>
    <row r="294">
      <c r="A294" s="30">
        <v>408.0</v>
      </c>
      <c r="B294" s="31" t="s">
        <v>2604</v>
      </c>
      <c r="C294" s="32" t="s">
        <v>2286</v>
      </c>
      <c r="D294" s="32" t="s">
        <v>1649</v>
      </c>
      <c r="E294" s="31" t="s">
        <v>1570</v>
      </c>
      <c r="F294" s="32" t="s">
        <v>1582</v>
      </c>
      <c r="G294" s="31" t="s">
        <v>2604</v>
      </c>
      <c r="H294" s="35" t="s">
        <v>2605</v>
      </c>
      <c r="K294" s="33"/>
      <c r="L294" s="31" t="s">
        <v>2606</v>
      </c>
      <c r="M294" s="31"/>
      <c r="N294" s="31"/>
      <c r="O294" s="34"/>
      <c r="P294" s="34"/>
      <c r="Q294" s="34"/>
      <c r="R294" s="34"/>
      <c r="S294" s="34"/>
      <c r="T294" s="34"/>
      <c r="U294" s="34"/>
      <c r="V294" s="34"/>
      <c r="W294" s="34"/>
      <c r="X294" s="34"/>
      <c r="Y294" s="34"/>
      <c r="Z294" s="34"/>
    </row>
    <row r="295">
      <c r="A295" s="30">
        <v>409.0</v>
      </c>
      <c r="B295" s="31" t="s">
        <v>2607</v>
      </c>
      <c r="C295" s="32" t="s">
        <v>1653</v>
      </c>
      <c r="D295" s="32" t="s">
        <v>1574</v>
      </c>
      <c r="E295" s="31" t="s">
        <v>1683</v>
      </c>
      <c r="F295" s="32" t="s">
        <v>2381</v>
      </c>
      <c r="G295" s="31" t="s">
        <v>2607</v>
      </c>
      <c r="H295" s="35" t="s">
        <v>2459</v>
      </c>
      <c r="L295" s="31" t="s">
        <v>2608</v>
      </c>
      <c r="M295" s="31"/>
      <c r="N295" s="31"/>
      <c r="O295" s="34"/>
      <c r="P295" s="34"/>
      <c r="Q295" s="34"/>
      <c r="R295" s="34"/>
      <c r="S295" s="34"/>
      <c r="T295" s="34"/>
      <c r="U295" s="34"/>
      <c r="V295" s="34"/>
      <c r="W295" s="34"/>
      <c r="X295" s="34"/>
      <c r="Y295" s="34"/>
      <c r="Z295" s="34"/>
    </row>
    <row r="296">
      <c r="A296" s="30">
        <v>410.0</v>
      </c>
      <c r="B296" s="31" t="s">
        <v>2609</v>
      </c>
      <c r="C296" s="32" t="s">
        <v>1793</v>
      </c>
      <c r="D296" s="32" t="s">
        <v>1596</v>
      </c>
      <c r="E296" s="31" t="s">
        <v>1570</v>
      </c>
      <c r="F296" s="32" t="s">
        <v>1673</v>
      </c>
      <c r="G296" s="31" t="s">
        <v>2609</v>
      </c>
      <c r="H296" s="35" t="s">
        <v>2610</v>
      </c>
      <c r="J296" s="33"/>
      <c r="K296" s="33"/>
      <c r="L296" s="31" t="s">
        <v>2611</v>
      </c>
      <c r="M296" s="31"/>
      <c r="N296" s="31"/>
      <c r="O296" s="34"/>
      <c r="P296" s="34"/>
      <c r="Q296" s="34"/>
      <c r="R296" s="34"/>
      <c r="S296" s="34"/>
      <c r="T296" s="34"/>
      <c r="U296" s="34"/>
      <c r="V296" s="34"/>
      <c r="W296" s="34"/>
      <c r="X296" s="34"/>
      <c r="Y296" s="34"/>
      <c r="Z296" s="34"/>
    </row>
    <row r="297">
      <c r="A297" s="30">
        <v>411.0</v>
      </c>
      <c r="B297" s="31" t="s">
        <v>2612</v>
      </c>
      <c r="C297" s="32" t="s">
        <v>1653</v>
      </c>
      <c r="D297" s="32" t="s">
        <v>1574</v>
      </c>
      <c r="E297" s="31" t="s">
        <v>1683</v>
      </c>
      <c r="F297" s="32" t="s">
        <v>2381</v>
      </c>
      <c r="G297" s="31" t="s">
        <v>2612</v>
      </c>
      <c r="H297" s="35" t="s">
        <v>2459</v>
      </c>
      <c r="L297" s="31" t="s">
        <v>2613</v>
      </c>
      <c r="M297" s="31"/>
      <c r="N297" s="31"/>
      <c r="O297" s="34"/>
      <c r="P297" s="34"/>
      <c r="Q297" s="34"/>
      <c r="R297" s="34"/>
      <c r="S297" s="34"/>
      <c r="T297" s="34"/>
      <c r="U297" s="34"/>
      <c r="V297" s="34"/>
      <c r="W297" s="34"/>
      <c r="X297" s="34"/>
      <c r="Y297" s="34"/>
      <c r="Z297" s="34"/>
    </row>
    <row r="298">
      <c r="A298" s="30">
        <v>412.0</v>
      </c>
      <c r="B298" s="31" t="s">
        <v>2614</v>
      </c>
      <c r="C298" s="32" t="s">
        <v>2135</v>
      </c>
      <c r="D298" s="32" t="s">
        <v>1596</v>
      </c>
      <c r="E298" s="31" t="s">
        <v>1570</v>
      </c>
      <c r="F298" s="32" t="s">
        <v>1582</v>
      </c>
      <c r="G298" s="31" t="s">
        <v>2614</v>
      </c>
      <c r="H298" s="35" t="s">
        <v>2615</v>
      </c>
      <c r="J298" s="33"/>
      <c r="K298" s="33"/>
      <c r="L298" s="31" t="s">
        <v>2616</v>
      </c>
      <c r="M298" s="31"/>
      <c r="N298" s="31"/>
      <c r="O298" s="34"/>
      <c r="P298" s="34"/>
      <c r="Q298" s="34"/>
      <c r="R298" s="34"/>
      <c r="S298" s="34"/>
      <c r="T298" s="34"/>
      <c r="U298" s="34"/>
      <c r="V298" s="34"/>
      <c r="W298" s="34"/>
      <c r="X298" s="34"/>
      <c r="Y298" s="34"/>
      <c r="Z298" s="34"/>
    </row>
    <row r="299">
      <c r="A299" s="30">
        <v>413.0</v>
      </c>
      <c r="B299" s="31" t="s">
        <v>2617</v>
      </c>
      <c r="C299" s="32" t="s">
        <v>2618</v>
      </c>
      <c r="D299" s="32" t="s">
        <v>1574</v>
      </c>
      <c r="E299" s="31" t="s">
        <v>1570</v>
      </c>
      <c r="F299" s="33"/>
      <c r="G299" s="31" t="s">
        <v>2617</v>
      </c>
      <c r="H299" s="35" t="s">
        <v>2619</v>
      </c>
      <c r="L299" s="31" t="s">
        <v>2620</v>
      </c>
      <c r="M299" s="31"/>
      <c r="N299" s="31"/>
      <c r="O299" s="34"/>
      <c r="P299" s="34"/>
      <c r="Q299" s="34"/>
      <c r="R299" s="34"/>
      <c r="S299" s="34"/>
      <c r="T299" s="34"/>
      <c r="U299" s="34"/>
      <c r="V299" s="34"/>
      <c r="W299" s="34"/>
      <c r="X299" s="34"/>
      <c r="Y299" s="34"/>
      <c r="Z299" s="34"/>
    </row>
    <row r="300">
      <c r="A300" s="30">
        <v>414.0</v>
      </c>
      <c r="B300" s="31" t="s">
        <v>2621</v>
      </c>
      <c r="C300" s="32" t="s">
        <v>1917</v>
      </c>
      <c r="D300" s="32" t="s">
        <v>1648</v>
      </c>
      <c r="E300" s="31" t="s">
        <v>1570</v>
      </c>
      <c r="F300" s="32" t="s">
        <v>1673</v>
      </c>
      <c r="G300" s="31" t="s">
        <v>2621</v>
      </c>
      <c r="H300" s="35" t="s">
        <v>2622</v>
      </c>
      <c r="L300" s="31" t="s">
        <v>2623</v>
      </c>
      <c r="M300" s="31"/>
      <c r="N300" s="31"/>
      <c r="O300" s="34"/>
      <c r="P300" s="34"/>
      <c r="Q300" s="34"/>
      <c r="R300" s="34"/>
      <c r="S300" s="34"/>
      <c r="T300" s="34"/>
      <c r="U300" s="34"/>
      <c r="V300" s="34"/>
      <c r="W300" s="34"/>
      <c r="X300" s="34"/>
      <c r="Y300" s="34"/>
      <c r="Z300" s="34"/>
    </row>
    <row r="301">
      <c r="A301" s="30">
        <v>415.0</v>
      </c>
      <c r="B301" s="31" t="s">
        <v>2624</v>
      </c>
      <c r="C301" s="32" t="s">
        <v>1653</v>
      </c>
      <c r="D301" s="32" t="s">
        <v>1574</v>
      </c>
      <c r="E301" s="31" t="s">
        <v>1683</v>
      </c>
      <c r="F301" s="32" t="s">
        <v>2381</v>
      </c>
      <c r="G301" s="31" t="s">
        <v>2624</v>
      </c>
      <c r="H301" s="35" t="s">
        <v>2459</v>
      </c>
      <c r="L301" s="31" t="s">
        <v>2625</v>
      </c>
      <c r="M301" s="31"/>
      <c r="N301" s="31"/>
      <c r="O301" s="34"/>
      <c r="P301" s="34"/>
      <c r="Q301" s="34"/>
      <c r="R301" s="34"/>
      <c r="S301" s="34"/>
      <c r="T301" s="34"/>
      <c r="U301" s="34"/>
      <c r="V301" s="34"/>
      <c r="W301" s="34"/>
      <c r="X301" s="34"/>
      <c r="Y301" s="34"/>
      <c r="Z301" s="34"/>
    </row>
    <row r="302">
      <c r="A302" s="30">
        <v>416.0</v>
      </c>
      <c r="B302" s="31" t="s">
        <v>2626</v>
      </c>
      <c r="C302" s="32" t="s">
        <v>1622</v>
      </c>
      <c r="D302" s="32" t="s">
        <v>1649</v>
      </c>
      <c r="E302" s="31" t="s">
        <v>1570</v>
      </c>
      <c r="F302" s="32" t="s">
        <v>1582</v>
      </c>
      <c r="G302" s="31" t="s">
        <v>2626</v>
      </c>
      <c r="H302" s="35" t="s">
        <v>2627</v>
      </c>
      <c r="L302" s="31" t="s">
        <v>2628</v>
      </c>
      <c r="M302" s="31"/>
      <c r="N302" s="31"/>
      <c r="O302" s="34"/>
      <c r="P302" s="34"/>
      <c r="Q302" s="34"/>
      <c r="R302" s="34"/>
      <c r="S302" s="34"/>
      <c r="T302" s="34"/>
      <c r="U302" s="34"/>
      <c r="V302" s="34"/>
      <c r="W302" s="34"/>
      <c r="X302" s="34"/>
      <c r="Y302" s="34"/>
      <c r="Z302" s="34"/>
    </row>
    <row r="303">
      <c r="A303" s="30">
        <v>417.0</v>
      </c>
      <c r="B303" s="31" t="s">
        <v>2629</v>
      </c>
      <c r="C303" s="32" t="s">
        <v>2630</v>
      </c>
      <c r="D303" s="32" t="s">
        <v>1574</v>
      </c>
      <c r="E303" s="31" t="s">
        <v>1570</v>
      </c>
      <c r="F303" s="32" t="s">
        <v>2631</v>
      </c>
      <c r="G303" s="31" t="s">
        <v>2629</v>
      </c>
      <c r="H303" s="35" t="s">
        <v>2632</v>
      </c>
      <c r="L303" s="31" t="s">
        <v>2633</v>
      </c>
      <c r="M303" s="31"/>
      <c r="N303" s="31"/>
      <c r="O303" s="34"/>
      <c r="P303" s="34"/>
      <c r="Q303" s="34"/>
      <c r="R303" s="34"/>
      <c r="S303" s="34"/>
      <c r="T303" s="34"/>
      <c r="U303" s="34"/>
      <c r="V303" s="34"/>
      <c r="W303" s="34"/>
      <c r="X303" s="34"/>
      <c r="Y303" s="34"/>
      <c r="Z303" s="34"/>
    </row>
    <row r="304">
      <c r="A304" s="30">
        <v>418.0</v>
      </c>
      <c r="B304" s="31" t="s">
        <v>2634</v>
      </c>
      <c r="C304" s="32" t="s">
        <v>1590</v>
      </c>
      <c r="D304" s="32" t="s">
        <v>1568</v>
      </c>
      <c r="E304" s="31" t="s">
        <v>1570</v>
      </c>
      <c r="F304" s="32" t="s">
        <v>2536</v>
      </c>
      <c r="G304" s="31" t="s">
        <v>2634</v>
      </c>
      <c r="H304" s="35" t="s">
        <v>2635</v>
      </c>
      <c r="L304" s="31" t="s">
        <v>2636</v>
      </c>
      <c r="M304" s="31"/>
      <c r="N304" s="31"/>
      <c r="O304" s="34"/>
      <c r="P304" s="34"/>
      <c r="Q304" s="34"/>
      <c r="R304" s="34"/>
      <c r="S304" s="34"/>
      <c r="T304" s="34"/>
      <c r="U304" s="34"/>
      <c r="V304" s="34"/>
      <c r="W304" s="34"/>
      <c r="X304" s="34"/>
      <c r="Y304" s="34"/>
      <c r="Z304" s="34"/>
    </row>
    <row r="305">
      <c r="A305" s="30">
        <v>419.0</v>
      </c>
      <c r="B305" s="31" t="s">
        <v>2637</v>
      </c>
      <c r="C305" s="32" t="s">
        <v>1622</v>
      </c>
      <c r="D305" s="32" t="s">
        <v>1581</v>
      </c>
      <c r="E305" s="31" t="s">
        <v>1570</v>
      </c>
      <c r="F305" s="33"/>
      <c r="G305" s="31" t="s">
        <v>2637</v>
      </c>
      <c r="H305" s="31" t="s">
        <v>2638</v>
      </c>
      <c r="I305" s="31" t="s">
        <v>1986</v>
      </c>
      <c r="J305" s="33"/>
      <c r="K305" s="33"/>
      <c r="L305" s="31" t="s">
        <v>2639</v>
      </c>
      <c r="M305" s="31"/>
      <c r="N305" s="31"/>
      <c r="O305" s="34"/>
      <c r="P305" s="34"/>
      <c r="Q305" s="34"/>
      <c r="R305" s="34"/>
      <c r="S305" s="34"/>
      <c r="T305" s="34"/>
      <c r="U305" s="34"/>
      <c r="V305" s="34"/>
      <c r="W305" s="34"/>
      <c r="X305" s="34"/>
      <c r="Y305" s="34"/>
      <c r="Z305" s="34"/>
    </row>
    <row r="306">
      <c r="A306" s="30">
        <v>420.0</v>
      </c>
      <c r="B306" s="31" t="s">
        <v>2640</v>
      </c>
      <c r="C306" s="32" t="s">
        <v>1666</v>
      </c>
      <c r="D306" s="32" t="s">
        <v>1984</v>
      </c>
      <c r="E306" s="31" t="s">
        <v>1570</v>
      </c>
      <c r="F306" s="32" t="s">
        <v>1582</v>
      </c>
      <c r="G306" s="31" t="s">
        <v>2640</v>
      </c>
      <c r="H306" s="35" t="s">
        <v>2641</v>
      </c>
      <c r="L306" s="31" t="s">
        <v>2642</v>
      </c>
      <c r="M306" s="31"/>
      <c r="N306" s="31"/>
      <c r="O306" s="34"/>
      <c r="P306" s="34"/>
      <c r="Q306" s="34"/>
      <c r="R306" s="34"/>
      <c r="S306" s="34"/>
      <c r="T306" s="34"/>
      <c r="U306" s="34"/>
      <c r="V306" s="34"/>
      <c r="W306" s="34"/>
      <c r="X306" s="34"/>
      <c r="Y306" s="34"/>
      <c r="Z306" s="34"/>
    </row>
    <row r="307">
      <c r="A307" s="30">
        <v>421.0</v>
      </c>
      <c r="B307" s="31" t="s">
        <v>2643</v>
      </c>
      <c r="C307" s="32" t="s">
        <v>1626</v>
      </c>
      <c r="D307" s="32" t="s">
        <v>2299</v>
      </c>
      <c r="E307" s="31" t="s">
        <v>1570</v>
      </c>
      <c r="F307" s="32" t="s">
        <v>2536</v>
      </c>
      <c r="G307" s="31" t="s">
        <v>2643</v>
      </c>
      <c r="H307" s="35" t="s">
        <v>2644</v>
      </c>
      <c r="L307" s="31" t="s">
        <v>2645</v>
      </c>
      <c r="M307" s="31"/>
      <c r="N307" s="31"/>
      <c r="O307" s="34"/>
      <c r="P307" s="34"/>
      <c r="Q307" s="34"/>
      <c r="R307" s="34"/>
      <c r="S307" s="34"/>
      <c r="T307" s="34"/>
      <c r="U307" s="34"/>
      <c r="V307" s="34"/>
      <c r="W307" s="34"/>
      <c r="X307" s="34"/>
      <c r="Y307" s="34"/>
      <c r="Z307" s="34"/>
    </row>
    <row r="308">
      <c r="A308" s="30">
        <v>422.0</v>
      </c>
      <c r="B308" s="31" t="s">
        <v>2646</v>
      </c>
      <c r="C308" s="32" t="s">
        <v>1609</v>
      </c>
      <c r="D308" s="32" t="s">
        <v>1580</v>
      </c>
      <c r="E308" s="31" t="s">
        <v>1570</v>
      </c>
      <c r="F308" s="32" t="s">
        <v>1582</v>
      </c>
      <c r="G308" s="31" t="s">
        <v>2646</v>
      </c>
      <c r="H308" s="35" t="s">
        <v>2647</v>
      </c>
      <c r="L308" s="31" t="s">
        <v>2648</v>
      </c>
      <c r="M308" s="31"/>
      <c r="N308" s="31"/>
      <c r="O308" s="34"/>
      <c r="P308" s="34"/>
      <c r="Q308" s="34"/>
      <c r="R308" s="34"/>
      <c r="S308" s="34"/>
      <c r="T308" s="34"/>
      <c r="U308" s="34"/>
      <c r="V308" s="34"/>
      <c r="W308" s="34"/>
      <c r="X308" s="34"/>
      <c r="Y308" s="34"/>
      <c r="Z308" s="34"/>
    </row>
    <row r="309">
      <c r="A309" s="30">
        <v>423.0</v>
      </c>
      <c r="B309" s="31" t="s">
        <v>2649</v>
      </c>
      <c r="C309" s="32" t="s">
        <v>1622</v>
      </c>
      <c r="D309" s="32" t="s">
        <v>1581</v>
      </c>
      <c r="E309" s="31" t="s">
        <v>1570</v>
      </c>
      <c r="F309" s="33"/>
      <c r="G309" s="31" t="s">
        <v>2649</v>
      </c>
      <c r="H309" s="35" t="s">
        <v>2650</v>
      </c>
      <c r="L309" s="31" t="s">
        <v>2651</v>
      </c>
      <c r="M309" s="31"/>
      <c r="N309" s="31"/>
      <c r="O309" s="34"/>
      <c r="P309" s="34"/>
      <c r="Q309" s="34"/>
      <c r="R309" s="34"/>
      <c r="S309" s="34"/>
      <c r="T309" s="34"/>
      <c r="U309" s="34"/>
      <c r="V309" s="34"/>
      <c r="W309" s="34"/>
      <c r="X309" s="34"/>
      <c r="Y309" s="34"/>
      <c r="Z309" s="34"/>
    </row>
    <row r="310">
      <c r="A310" s="30">
        <v>424.0</v>
      </c>
      <c r="B310" s="31" t="s">
        <v>2652</v>
      </c>
      <c r="C310" s="32" t="s">
        <v>2653</v>
      </c>
      <c r="D310" s="32" t="s">
        <v>1580</v>
      </c>
      <c r="E310" s="31" t="s">
        <v>1570</v>
      </c>
      <c r="F310" s="32" t="s">
        <v>2408</v>
      </c>
      <c r="G310" s="31" t="s">
        <v>2652</v>
      </c>
      <c r="H310" s="35" t="s">
        <v>2654</v>
      </c>
      <c r="K310" s="33"/>
      <c r="L310" s="31" t="s">
        <v>2655</v>
      </c>
      <c r="M310" s="31"/>
      <c r="N310" s="31"/>
      <c r="O310" s="34"/>
      <c r="P310" s="34"/>
      <c r="Q310" s="34"/>
      <c r="R310" s="34"/>
      <c r="S310" s="34"/>
      <c r="T310" s="34"/>
      <c r="U310" s="34"/>
      <c r="V310" s="34"/>
      <c r="W310" s="34"/>
      <c r="X310" s="34"/>
      <c r="Y310" s="34"/>
      <c r="Z310" s="34"/>
    </row>
    <row r="311">
      <c r="A311" s="30">
        <v>425.0</v>
      </c>
      <c r="B311" s="31" t="s">
        <v>2656</v>
      </c>
      <c r="C311" s="32" t="s">
        <v>1622</v>
      </c>
      <c r="D311" s="32" t="s">
        <v>1574</v>
      </c>
      <c r="E311" s="31" t="s">
        <v>2328</v>
      </c>
      <c r="F311" s="32" t="s">
        <v>2260</v>
      </c>
      <c r="G311" s="31" t="s">
        <v>2656</v>
      </c>
      <c r="H311" s="35" t="s">
        <v>2657</v>
      </c>
      <c r="L311" s="31" t="s">
        <v>2658</v>
      </c>
      <c r="M311" s="31"/>
      <c r="N311" s="31"/>
      <c r="O311" s="34"/>
      <c r="P311" s="34"/>
      <c r="Q311" s="34"/>
      <c r="R311" s="34"/>
      <c r="S311" s="34"/>
      <c r="T311" s="34"/>
      <c r="U311" s="34"/>
      <c r="V311" s="34"/>
      <c r="W311" s="34"/>
      <c r="X311" s="34"/>
      <c r="Y311" s="34"/>
      <c r="Z311" s="34"/>
    </row>
    <row r="312">
      <c r="A312" s="30">
        <v>426.0</v>
      </c>
      <c r="B312" s="31" t="s">
        <v>2659</v>
      </c>
      <c r="C312" s="32" t="s">
        <v>2142</v>
      </c>
      <c r="D312" s="32" t="s">
        <v>1580</v>
      </c>
      <c r="E312" s="31" t="s">
        <v>1570</v>
      </c>
      <c r="F312" s="32" t="s">
        <v>2408</v>
      </c>
      <c r="G312" s="31" t="s">
        <v>2659</v>
      </c>
      <c r="H312" s="35" t="s">
        <v>2660</v>
      </c>
      <c r="L312" s="31" t="s">
        <v>2661</v>
      </c>
      <c r="M312" s="31"/>
      <c r="N312" s="31"/>
      <c r="O312" s="34"/>
      <c r="P312" s="34"/>
      <c r="Q312" s="34"/>
      <c r="R312" s="34"/>
      <c r="S312" s="34"/>
      <c r="T312" s="34"/>
      <c r="U312" s="34"/>
      <c r="V312" s="34"/>
      <c r="W312" s="34"/>
      <c r="X312" s="34"/>
      <c r="Y312" s="34"/>
      <c r="Z312" s="34"/>
    </row>
    <row r="313">
      <c r="A313" s="30">
        <v>427.0</v>
      </c>
      <c r="B313" s="31" t="s">
        <v>2662</v>
      </c>
      <c r="C313" s="32" t="s">
        <v>1596</v>
      </c>
      <c r="D313" s="32" t="s">
        <v>1574</v>
      </c>
      <c r="E313" s="31" t="s">
        <v>2328</v>
      </c>
      <c r="F313" s="32" t="s">
        <v>2260</v>
      </c>
      <c r="G313" s="31" t="s">
        <v>2662</v>
      </c>
      <c r="H313" s="35" t="s">
        <v>2663</v>
      </c>
      <c r="L313" s="31" t="s">
        <v>2664</v>
      </c>
      <c r="M313" s="31"/>
      <c r="N313" s="31"/>
      <c r="O313" s="34"/>
      <c r="P313" s="34"/>
      <c r="Q313" s="34"/>
      <c r="R313" s="34"/>
      <c r="S313" s="34"/>
      <c r="T313" s="34"/>
      <c r="U313" s="34"/>
      <c r="V313" s="34"/>
      <c r="W313" s="34"/>
      <c r="X313" s="34"/>
      <c r="Y313" s="34"/>
      <c r="Z313" s="34"/>
    </row>
    <row r="314">
      <c r="A314" s="30">
        <v>428.0</v>
      </c>
      <c r="B314" s="31" t="s">
        <v>1047</v>
      </c>
      <c r="C314" s="32" t="s">
        <v>2665</v>
      </c>
      <c r="D314" s="32" t="s">
        <v>1574</v>
      </c>
      <c r="E314" s="31" t="s">
        <v>1570</v>
      </c>
      <c r="F314" s="32" t="s">
        <v>2408</v>
      </c>
      <c r="G314" s="31" t="s">
        <v>1047</v>
      </c>
      <c r="H314" s="35" t="s">
        <v>2666</v>
      </c>
      <c r="K314" s="33"/>
      <c r="L314" s="31" t="s">
        <v>2667</v>
      </c>
      <c r="M314" s="31"/>
      <c r="N314" s="31"/>
      <c r="O314" s="34"/>
      <c r="P314" s="34"/>
      <c r="Q314" s="34"/>
      <c r="R314" s="34"/>
      <c r="S314" s="34"/>
      <c r="T314" s="34"/>
      <c r="U314" s="34"/>
      <c r="V314" s="34"/>
      <c r="W314" s="34"/>
      <c r="X314" s="34"/>
      <c r="Y314" s="34"/>
      <c r="Z314" s="34"/>
    </row>
    <row r="315">
      <c r="A315" s="30">
        <v>429.0</v>
      </c>
      <c r="B315" s="31" t="s">
        <v>2668</v>
      </c>
      <c r="C315" s="32" t="s">
        <v>1852</v>
      </c>
      <c r="D315" s="32" t="s">
        <v>1574</v>
      </c>
      <c r="E315" s="31" t="s">
        <v>2328</v>
      </c>
      <c r="F315" s="32" t="s">
        <v>2260</v>
      </c>
      <c r="G315" s="31" t="s">
        <v>2668</v>
      </c>
      <c r="H315" s="35" t="s">
        <v>2669</v>
      </c>
      <c r="L315" s="31" t="s">
        <v>2670</v>
      </c>
      <c r="M315" s="31"/>
      <c r="N315" s="31"/>
      <c r="O315" s="34"/>
      <c r="P315" s="34"/>
      <c r="Q315" s="34"/>
      <c r="R315" s="34"/>
      <c r="S315" s="34"/>
      <c r="T315" s="34"/>
      <c r="U315" s="34"/>
      <c r="V315" s="34"/>
      <c r="W315" s="34"/>
      <c r="X315" s="34"/>
      <c r="Y315" s="34"/>
      <c r="Z315" s="34"/>
    </row>
    <row r="316">
      <c r="A316" s="30">
        <v>430.0</v>
      </c>
      <c r="B316" s="31" t="s">
        <v>2671</v>
      </c>
      <c r="C316" s="32" t="s">
        <v>2672</v>
      </c>
      <c r="D316" s="32" t="s">
        <v>1581</v>
      </c>
      <c r="E316" s="31" t="s">
        <v>1570</v>
      </c>
      <c r="F316" s="32" t="s">
        <v>2631</v>
      </c>
      <c r="G316" s="31" t="s">
        <v>2671</v>
      </c>
      <c r="H316" s="35" t="s">
        <v>2673</v>
      </c>
      <c r="L316" s="31" t="s">
        <v>2674</v>
      </c>
      <c r="M316" s="31"/>
      <c r="N316" s="31"/>
      <c r="O316" s="34"/>
      <c r="P316" s="34"/>
      <c r="Q316" s="34"/>
      <c r="R316" s="34"/>
      <c r="S316" s="34"/>
      <c r="T316" s="34"/>
      <c r="U316" s="34"/>
      <c r="V316" s="34"/>
      <c r="W316" s="34"/>
      <c r="X316" s="34"/>
      <c r="Y316" s="34"/>
      <c r="Z316" s="34"/>
    </row>
    <row r="317">
      <c r="A317" s="30">
        <v>431.0</v>
      </c>
      <c r="B317" s="31" t="s">
        <v>2675</v>
      </c>
      <c r="C317" s="32" t="s">
        <v>1793</v>
      </c>
      <c r="D317" s="32" t="s">
        <v>1574</v>
      </c>
      <c r="E317" s="31" t="s">
        <v>2328</v>
      </c>
      <c r="F317" s="32" t="s">
        <v>2260</v>
      </c>
      <c r="G317" s="31" t="s">
        <v>2675</v>
      </c>
      <c r="H317" s="35" t="s">
        <v>2676</v>
      </c>
      <c r="L317" s="31" t="s">
        <v>2677</v>
      </c>
      <c r="M317" s="31"/>
      <c r="N317" s="31"/>
      <c r="O317" s="34"/>
      <c r="P317" s="34"/>
      <c r="Q317" s="34"/>
      <c r="R317" s="34"/>
      <c r="S317" s="34"/>
      <c r="T317" s="34"/>
      <c r="U317" s="34"/>
      <c r="V317" s="34"/>
      <c r="W317" s="34"/>
      <c r="X317" s="34"/>
      <c r="Y317" s="34"/>
      <c r="Z317" s="34"/>
    </row>
    <row r="318">
      <c r="A318" s="30">
        <v>432.0</v>
      </c>
      <c r="B318" s="31" t="s">
        <v>2678</v>
      </c>
      <c r="C318" s="32" t="s">
        <v>2679</v>
      </c>
      <c r="D318" s="32" t="s">
        <v>1852</v>
      </c>
      <c r="E318" s="31" t="s">
        <v>1570</v>
      </c>
      <c r="F318" s="32" t="s">
        <v>2408</v>
      </c>
      <c r="G318" s="31" t="s">
        <v>2678</v>
      </c>
      <c r="H318" s="31" t="s">
        <v>2680</v>
      </c>
      <c r="I318" s="31" t="s">
        <v>1986</v>
      </c>
      <c r="J318" s="31" t="s">
        <v>1987</v>
      </c>
      <c r="K318" s="32" t="s">
        <v>1568</v>
      </c>
      <c r="L318" s="31" t="s">
        <v>2681</v>
      </c>
      <c r="M318" s="31"/>
      <c r="N318" s="31"/>
      <c r="O318" s="34"/>
      <c r="P318" s="34"/>
      <c r="Q318" s="34"/>
      <c r="R318" s="34"/>
      <c r="S318" s="34"/>
      <c r="T318" s="34"/>
      <c r="U318" s="34"/>
      <c r="V318" s="34"/>
      <c r="W318" s="34"/>
      <c r="X318" s="34"/>
      <c r="Y318" s="34"/>
      <c r="Z318" s="34"/>
    </row>
    <row r="319">
      <c r="A319" s="30">
        <v>433.0</v>
      </c>
      <c r="B319" s="31" t="s">
        <v>2682</v>
      </c>
      <c r="C319" s="32" t="s">
        <v>1852</v>
      </c>
      <c r="D319" s="32" t="s">
        <v>1574</v>
      </c>
      <c r="E319" s="31" t="s">
        <v>2328</v>
      </c>
      <c r="F319" s="32" t="s">
        <v>2260</v>
      </c>
      <c r="G319" s="31" t="s">
        <v>2682</v>
      </c>
      <c r="H319" s="35" t="s">
        <v>2683</v>
      </c>
      <c r="L319" s="31" t="s">
        <v>2684</v>
      </c>
      <c r="M319" s="31"/>
      <c r="N319" s="31"/>
      <c r="O319" s="34"/>
      <c r="P319" s="34"/>
      <c r="Q319" s="34"/>
      <c r="R319" s="34"/>
      <c r="S319" s="34"/>
      <c r="T319" s="34"/>
      <c r="U319" s="34"/>
      <c r="V319" s="34"/>
      <c r="W319" s="34"/>
      <c r="X319" s="34"/>
      <c r="Y319" s="34"/>
      <c r="Z319" s="34"/>
    </row>
    <row r="320">
      <c r="A320" s="30">
        <v>434.0</v>
      </c>
      <c r="B320" s="31" t="s">
        <v>2685</v>
      </c>
      <c r="C320" s="32" t="s">
        <v>2686</v>
      </c>
      <c r="D320" s="32" t="s">
        <v>1622</v>
      </c>
      <c r="E320" s="31" t="s">
        <v>1683</v>
      </c>
      <c r="F320" s="33"/>
      <c r="G320" s="31" t="s">
        <v>2685</v>
      </c>
      <c r="H320" s="35" t="s">
        <v>2687</v>
      </c>
      <c r="L320" s="31" t="s">
        <v>2688</v>
      </c>
      <c r="M320" s="31"/>
      <c r="N320" s="31"/>
      <c r="O320" s="34"/>
      <c r="P320" s="34"/>
      <c r="Q320" s="34"/>
      <c r="R320" s="34"/>
      <c r="S320" s="34"/>
      <c r="T320" s="34"/>
      <c r="U320" s="34"/>
      <c r="V320" s="34"/>
      <c r="W320" s="34"/>
      <c r="X320" s="34"/>
      <c r="Y320" s="34"/>
      <c r="Z320" s="34"/>
    </row>
    <row r="321">
      <c r="A321" s="30">
        <v>436.0</v>
      </c>
      <c r="B321" s="31" t="s">
        <v>2689</v>
      </c>
      <c r="C321" s="32" t="s">
        <v>2079</v>
      </c>
      <c r="D321" s="32" t="s">
        <v>1648</v>
      </c>
      <c r="E321" s="31" t="s">
        <v>1570</v>
      </c>
      <c r="F321" s="32" t="s">
        <v>2021</v>
      </c>
      <c r="G321" s="31" t="s">
        <v>2689</v>
      </c>
      <c r="H321" s="31" t="s">
        <v>2690</v>
      </c>
      <c r="I321" s="31" t="s">
        <v>1986</v>
      </c>
      <c r="J321" s="31" t="s">
        <v>1987</v>
      </c>
      <c r="K321" s="32" t="s">
        <v>1568</v>
      </c>
      <c r="L321" s="31" t="s">
        <v>2691</v>
      </c>
      <c r="M321" s="31"/>
      <c r="N321" s="31"/>
      <c r="O321" s="34"/>
      <c r="P321" s="34"/>
      <c r="Q321" s="34"/>
      <c r="R321" s="34"/>
      <c r="S321" s="34"/>
      <c r="T321" s="34"/>
      <c r="U321" s="34"/>
      <c r="V321" s="34"/>
      <c r="W321" s="34"/>
      <c r="X321" s="34"/>
      <c r="Y321" s="34"/>
      <c r="Z321" s="34"/>
    </row>
    <row r="322">
      <c r="A322" s="30">
        <v>437.0</v>
      </c>
      <c r="B322" s="31" t="s">
        <v>2692</v>
      </c>
      <c r="C322" s="32" t="s">
        <v>2532</v>
      </c>
      <c r="D322" s="32" t="s">
        <v>1574</v>
      </c>
      <c r="E322" s="31" t="s">
        <v>1570</v>
      </c>
      <c r="F322" s="33"/>
      <c r="G322" s="31" t="s">
        <v>2692</v>
      </c>
      <c r="H322" s="35" t="s">
        <v>2619</v>
      </c>
      <c r="L322" s="31" t="s">
        <v>2693</v>
      </c>
      <c r="M322" s="31"/>
      <c r="N322" s="31"/>
      <c r="O322" s="34"/>
      <c r="P322" s="34"/>
      <c r="Q322" s="34"/>
      <c r="R322" s="34"/>
      <c r="S322" s="34"/>
      <c r="T322" s="34"/>
      <c r="U322" s="34"/>
      <c r="V322" s="34"/>
      <c r="W322" s="34"/>
      <c r="X322" s="34"/>
      <c r="Y322" s="34"/>
      <c r="Z322" s="34"/>
    </row>
    <row r="323">
      <c r="A323" s="30">
        <v>438.0</v>
      </c>
      <c r="B323" s="31" t="s">
        <v>2694</v>
      </c>
      <c r="C323" s="32" t="s">
        <v>2695</v>
      </c>
      <c r="D323" s="32" t="s">
        <v>1600</v>
      </c>
      <c r="E323" s="31" t="s">
        <v>1570</v>
      </c>
      <c r="F323" s="32" t="s">
        <v>2021</v>
      </c>
      <c r="G323" s="31" t="s">
        <v>2694</v>
      </c>
      <c r="H323" s="31" t="s">
        <v>2696</v>
      </c>
      <c r="I323" s="31" t="s">
        <v>1986</v>
      </c>
      <c r="J323" s="31" t="s">
        <v>1987</v>
      </c>
      <c r="K323" s="32" t="s">
        <v>1568</v>
      </c>
      <c r="L323" s="31" t="s">
        <v>2697</v>
      </c>
      <c r="M323" s="31"/>
      <c r="N323" s="31"/>
      <c r="O323" s="34"/>
      <c r="P323" s="34"/>
      <c r="Q323" s="34"/>
      <c r="R323" s="34"/>
      <c r="S323" s="34"/>
      <c r="T323" s="34"/>
      <c r="U323" s="34"/>
      <c r="V323" s="34"/>
      <c r="W323" s="34"/>
      <c r="X323" s="34"/>
      <c r="Y323" s="34"/>
      <c r="Z323" s="34"/>
    </row>
    <row r="324">
      <c r="A324" s="30">
        <v>439.0</v>
      </c>
      <c r="B324" s="31" t="s">
        <v>2698</v>
      </c>
      <c r="C324" s="32" t="s">
        <v>1970</v>
      </c>
      <c r="D324" s="32" t="s">
        <v>1574</v>
      </c>
      <c r="E324" s="31" t="s">
        <v>1570</v>
      </c>
      <c r="F324" s="33"/>
      <c r="G324" s="31" t="s">
        <v>2698</v>
      </c>
      <c r="H324" s="35" t="s">
        <v>2619</v>
      </c>
      <c r="L324" s="31" t="s">
        <v>2699</v>
      </c>
      <c r="M324" s="31"/>
      <c r="N324" s="31"/>
      <c r="O324" s="34"/>
      <c r="P324" s="34"/>
      <c r="Q324" s="34"/>
      <c r="R324" s="34"/>
      <c r="S324" s="34"/>
      <c r="T324" s="34"/>
      <c r="U324" s="34"/>
      <c r="V324" s="34"/>
      <c r="W324" s="34"/>
      <c r="X324" s="34"/>
      <c r="Y324" s="34"/>
      <c r="Z324" s="34"/>
    </row>
    <row r="325">
      <c r="A325" s="30">
        <v>440.0</v>
      </c>
      <c r="B325" s="31" t="s">
        <v>2700</v>
      </c>
      <c r="C325" s="32" t="s">
        <v>2701</v>
      </c>
      <c r="D325" s="32" t="s">
        <v>1574</v>
      </c>
      <c r="E325" s="31" t="s">
        <v>1570</v>
      </c>
      <c r="F325" s="32" t="s">
        <v>2702</v>
      </c>
      <c r="G325" s="31" t="s">
        <v>2700</v>
      </c>
      <c r="H325" s="31" t="s">
        <v>2703</v>
      </c>
      <c r="J325" s="33"/>
      <c r="K325" s="33"/>
      <c r="L325" s="31" t="s">
        <v>2704</v>
      </c>
      <c r="M325" s="31"/>
      <c r="N325" s="31"/>
      <c r="O325" s="34"/>
      <c r="P325" s="34"/>
      <c r="Q325" s="34"/>
      <c r="R325" s="34"/>
      <c r="S325" s="34"/>
      <c r="T325" s="34"/>
      <c r="U325" s="34"/>
      <c r="V325" s="34"/>
      <c r="W325" s="34"/>
      <c r="X325" s="34"/>
      <c r="Y325" s="34"/>
      <c r="Z325" s="34"/>
    </row>
    <row r="326">
      <c r="A326" s="30">
        <v>441.0</v>
      </c>
      <c r="B326" s="31" t="s">
        <v>2705</v>
      </c>
      <c r="C326" s="32" t="s">
        <v>1793</v>
      </c>
      <c r="D326" s="32" t="s">
        <v>1574</v>
      </c>
      <c r="E326" s="31" t="s">
        <v>1570</v>
      </c>
      <c r="F326" s="33"/>
      <c r="G326" s="31" t="s">
        <v>2705</v>
      </c>
      <c r="H326" s="31" t="s">
        <v>2706</v>
      </c>
      <c r="L326" s="31" t="s">
        <v>2707</v>
      </c>
      <c r="M326" s="31"/>
      <c r="N326" s="31"/>
      <c r="O326" s="34"/>
      <c r="P326" s="34"/>
      <c r="Q326" s="34"/>
      <c r="R326" s="34"/>
      <c r="S326" s="34"/>
      <c r="T326" s="34"/>
      <c r="U326" s="34"/>
      <c r="V326" s="34"/>
      <c r="W326" s="34"/>
      <c r="X326" s="34"/>
      <c r="Y326" s="34"/>
      <c r="Z326" s="34"/>
    </row>
    <row r="327">
      <c r="A327" s="30">
        <v>442.0</v>
      </c>
      <c r="B327" s="31" t="s">
        <v>2708</v>
      </c>
      <c r="C327" s="32" t="s">
        <v>2005</v>
      </c>
      <c r="D327" s="32" t="s">
        <v>1852</v>
      </c>
      <c r="E327" s="31" t="s">
        <v>1570</v>
      </c>
      <c r="F327" s="32" t="s">
        <v>2006</v>
      </c>
      <c r="G327" s="31" t="s">
        <v>2708</v>
      </c>
      <c r="H327" s="35" t="s">
        <v>2709</v>
      </c>
      <c r="J327" s="33"/>
      <c r="K327" s="33"/>
      <c r="L327" s="31" t="s">
        <v>2710</v>
      </c>
      <c r="M327" s="31"/>
      <c r="N327" s="31"/>
      <c r="O327" s="34"/>
      <c r="P327" s="34"/>
      <c r="Q327" s="34"/>
      <c r="R327" s="34"/>
      <c r="S327" s="34"/>
      <c r="T327" s="34"/>
      <c r="U327" s="34"/>
      <c r="V327" s="34"/>
      <c r="W327" s="34"/>
      <c r="X327" s="34"/>
      <c r="Y327" s="34"/>
      <c r="Z327" s="34"/>
    </row>
    <row r="328">
      <c r="A328" s="30">
        <v>444.0</v>
      </c>
      <c r="B328" s="31" t="s">
        <v>2711</v>
      </c>
      <c r="C328" s="32" t="s">
        <v>2020</v>
      </c>
      <c r="D328" s="32" t="s">
        <v>1574</v>
      </c>
      <c r="E328" s="31" t="s">
        <v>1570</v>
      </c>
      <c r="F328" s="32" t="s">
        <v>2702</v>
      </c>
      <c r="G328" s="31" t="s">
        <v>2711</v>
      </c>
      <c r="H328" s="35" t="s">
        <v>2712</v>
      </c>
      <c r="J328" s="33"/>
      <c r="K328" s="33"/>
      <c r="L328" s="31" t="s">
        <v>2713</v>
      </c>
      <c r="M328" s="31"/>
      <c r="N328" s="31"/>
      <c r="O328" s="34"/>
      <c r="P328" s="34"/>
      <c r="Q328" s="34"/>
      <c r="R328" s="34"/>
      <c r="S328" s="34"/>
      <c r="T328" s="34"/>
      <c r="U328" s="34"/>
      <c r="V328" s="34"/>
      <c r="W328" s="34"/>
      <c r="X328" s="34"/>
      <c r="Y328" s="34"/>
      <c r="Z328" s="34"/>
    </row>
    <row r="329">
      <c r="A329" s="30">
        <v>445.0</v>
      </c>
      <c r="B329" s="31" t="s">
        <v>2714</v>
      </c>
      <c r="C329" s="32" t="s">
        <v>1822</v>
      </c>
      <c r="D329" s="32" t="s">
        <v>2135</v>
      </c>
      <c r="E329" s="31" t="s">
        <v>1570</v>
      </c>
      <c r="F329" s="32" t="s">
        <v>2408</v>
      </c>
      <c r="G329" s="31" t="s">
        <v>2714</v>
      </c>
      <c r="H329" s="35" t="s">
        <v>2715</v>
      </c>
      <c r="L329" s="31" t="s">
        <v>2716</v>
      </c>
      <c r="M329" s="31"/>
      <c r="N329" s="31"/>
      <c r="O329" s="34"/>
      <c r="P329" s="34"/>
      <c r="Q329" s="34"/>
      <c r="R329" s="34"/>
      <c r="S329" s="34"/>
      <c r="T329" s="34"/>
      <c r="U329" s="34"/>
      <c r="V329" s="34"/>
      <c r="W329" s="34"/>
      <c r="X329" s="34"/>
      <c r="Y329" s="34"/>
      <c r="Z329" s="34"/>
    </row>
    <row r="330">
      <c r="A330" s="30">
        <v>446.0</v>
      </c>
      <c r="B330" s="31" t="s">
        <v>2717</v>
      </c>
      <c r="C330" s="32" t="s">
        <v>2718</v>
      </c>
      <c r="D330" s="32" t="s">
        <v>1574</v>
      </c>
      <c r="E330" s="31" t="s">
        <v>1570</v>
      </c>
      <c r="F330" s="32" t="s">
        <v>2702</v>
      </c>
      <c r="G330" s="31" t="s">
        <v>2717</v>
      </c>
      <c r="H330" s="35" t="s">
        <v>2719</v>
      </c>
      <c r="J330" s="33"/>
      <c r="K330" s="33"/>
      <c r="L330" s="31" t="s">
        <v>2720</v>
      </c>
      <c r="M330" s="31"/>
      <c r="N330" s="31"/>
      <c r="O330" s="34"/>
      <c r="P330" s="34"/>
      <c r="Q330" s="34"/>
      <c r="R330" s="34"/>
      <c r="S330" s="34"/>
      <c r="T330" s="34"/>
      <c r="U330" s="34"/>
      <c r="V330" s="34"/>
      <c r="W330" s="34"/>
      <c r="X330" s="34"/>
      <c r="Y330" s="34"/>
      <c r="Z330" s="34"/>
    </row>
    <row r="331">
      <c r="A331" s="30">
        <v>447.0</v>
      </c>
      <c r="B331" s="31" t="s">
        <v>2721</v>
      </c>
      <c r="C331" s="32" t="s">
        <v>1622</v>
      </c>
      <c r="D331" s="32" t="s">
        <v>1595</v>
      </c>
      <c r="E331" s="31" t="s">
        <v>1570</v>
      </c>
      <c r="F331" s="32" t="s">
        <v>2408</v>
      </c>
      <c r="G331" s="31" t="s">
        <v>2721</v>
      </c>
      <c r="H331" s="35" t="s">
        <v>2722</v>
      </c>
      <c r="L331" s="31" t="s">
        <v>2723</v>
      </c>
      <c r="M331" s="31"/>
      <c r="N331" s="31"/>
      <c r="O331" s="34"/>
      <c r="P331" s="34"/>
      <c r="Q331" s="34"/>
      <c r="R331" s="34"/>
      <c r="S331" s="34"/>
      <c r="T331" s="34"/>
      <c r="U331" s="34"/>
      <c r="V331" s="34"/>
      <c r="W331" s="34"/>
      <c r="X331" s="34"/>
      <c r="Y331" s="34"/>
      <c r="Z331" s="34"/>
    </row>
    <row r="332">
      <c r="A332" s="30">
        <v>449.0</v>
      </c>
      <c r="B332" s="31" t="s">
        <v>2724</v>
      </c>
      <c r="C332" s="32" t="s">
        <v>1568</v>
      </c>
      <c r="D332" s="32" t="s">
        <v>1574</v>
      </c>
      <c r="E332" s="31" t="s">
        <v>1654</v>
      </c>
      <c r="F332" s="33"/>
      <c r="G332" s="31" t="s">
        <v>2724</v>
      </c>
      <c r="H332" s="35" t="s">
        <v>2725</v>
      </c>
      <c r="K332" s="33"/>
      <c r="L332" s="31" t="s">
        <v>2726</v>
      </c>
      <c r="M332" s="31"/>
      <c r="N332" s="31"/>
      <c r="O332" s="34"/>
      <c r="P332" s="34"/>
      <c r="Q332" s="34"/>
      <c r="R332" s="34"/>
      <c r="S332" s="34"/>
      <c r="T332" s="34"/>
      <c r="U332" s="34"/>
      <c r="V332" s="34"/>
      <c r="W332" s="34"/>
      <c r="X332" s="34"/>
      <c r="Y332" s="34"/>
      <c r="Z332" s="34"/>
    </row>
    <row r="333">
      <c r="A333" s="30">
        <v>450.0</v>
      </c>
      <c r="B333" s="31" t="s">
        <v>1573</v>
      </c>
      <c r="C333" s="32" t="s">
        <v>1568</v>
      </c>
      <c r="D333" s="32" t="s">
        <v>1574</v>
      </c>
      <c r="E333" s="31" t="s">
        <v>1654</v>
      </c>
      <c r="F333" s="33"/>
      <c r="G333" s="31" t="s">
        <v>1573</v>
      </c>
      <c r="H333" s="31" t="s">
        <v>2493</v>
      </c>
      <c r="I333" s="33"/>
      <c r="J333" s="33"/>
      <c r="K333" s="33"/>
      <c r="L333" s="31" t="s">
        <v>2727</v>
      </c>
      <c r="M333" s="31"/>
      <c r="N333" s="31"/>
      <c r="O333" s="34"/>
      <c r="P333" s="34"/>
      <c r="Q333" s="34"/>
      <c r="R333" s="34"/>
      <c r="S333" s="34"/>
      <c r="T333" s="34"/>
      <c r="U333" s="34"/>
      <c r="V333" s="34"/>
      <c r="W333" s="34"/>
      <c r="X333" s="34"/>
      <c r="Y333" s="34"/>
      <c r="Z333" s="34"/>
    </row>
    <row r="334">
      <c r="A334" s="30">
        <v>452.0</v>
      </c>
      <c r="B334" s="31" t="s">
        <v>1567</v>
      </c>
      <c r="C334" s="32" t="s">
        <v>1568</v>
      </c>
      <c r="D334" s="32" t="s">
        <v>1574</v>
      </c>
      <c r="E334" s="31" t="s">
        <v>1654</v>
      </c>
      <c r="F334" s="33"/>
      <c r="G334" s="31" t="s">
        <v>1567</v>
      </c>
      <c r="H334" s="31" t="s">
        <v>2728</v>
      </c>
      <c r="L334" s="31" t="s">
        <v>2729</v>
      </c>
      <c r="M334" s="31"/>
      <c r="N334" s="31"/>
      <c r="O334" s="34"/>
      <c r="P334" s="34"/>
      <c r="Q334" s="34"/>
      <c r="R334" s="34"/>
      <c r="S334" s="34"/>
      <c r="T334" s="34"/>
      <c r="U334" s="34"/>
      <c r="V334" s="34"/>
      <c r="W334" s="34"/>
      <c r="X334" s="34"/>
      <c r="Y334" s="34"/>
      <c r="Z334" s="34"/>
    </row>
    <row r="335">
      <c r="A335" s="30">
        <v>453.0</v>
      </c>
      <c r="B335" s="31" t="s">
        <v>2730</v>
      </c>
      <c r="C335" s="32" t="s">
        <v>1580</v>
      </c>
      <c r="D335" s="32" t="s">
        <v>1574</v>
      </c>
      <c r="E335" s="31" t="s">
        <v>2328</v>
      </c>
      <c r="F335" s="32" t="s">
        <v>2260</v>
      </c>
      <c r="G335" s="31" t="s">
        <v>2730</v>
      </c>
      <c r="H335" s="35" t="s">
        <v>2731</v>
      </c>
      <c r="L335" s="31" t="s">
        <v>2732</v>
      </c>
      <c r="M335" s="31"/>
      <c r="N335" s="31"/>
      <c r="O335" s="34"/>
      <c r="P335" s="34"/>
      <c r="Q335" s="34"/>
      <c r="R335" s="34"/>
      <c r="S335" s="34"/>
      <c r="T335" s="34"/>
      <c r="U335" s="34"/>
      <c r="V335" s="34"/>
      <c r="W335" s="34"/>
      <c r="X335" s="34"/>
      <c r="Y335" s="34"/>
      <c r="Z335" s="34"/>
    </row>
    <row r="336">
      <c r="A336" s="30">
        <v>454.0</v>
      </c>
      <c r="B336" s="31" t="s">
        <v>2733</v>
      </c>
      <c r="C336" s="32" t="s">
        <v>2734</v>
      </c>
      <c r="D336" s="32" t="s">
        <v>1574</v>
      </c>
      <c r="E336" s="31" t="s">
        <v>1570</v>
      </c>
      <c r="F336" s="32" t="s">
        <v>1673</v>
      </c>
      <c r="G336" s="31" t="s">
        <v>2733</v>
      </c>
      <c r="H336" s="31" t="s">
        <v>2735</v>
      </c>
      <c r="L336" s="31" t="s">
        <v>2736</v>
      </c>
      <c r="M336" s="31"/>
      <c r="N336" s="31"/>
      <c r="O336" s="34"/>
      <c r="P336" s="34"/>
      <c r="Q336" s="34"/>
      <c r="R336" s="34"/>
      <c r="S336" s="34"/>
      <c r="T336" s="34"/>
      <c r="U336" s="34"/>
      <c r="V336" s="34"/>
      <c r="W336" s="34"/>
      <c r="X336" s="34"/>
      <c r="Y336" s="34"/>
      <c r="Z336" s="34"/>
    </row>
    <row r="337">
      <c r="A337" s="30">
        <v>455.0</v>
      </c>
      <c r="B337" s="31" t="s">
        <v>2737</v>
      </c>
      <c r="C337" s="32" t="s">
        <v>1648</v>
      </c>
      <c r="D337" s="32" t="s">
        <v>1574</v>
      </c>
      <c r="E337" s="31" t="s">
        <v>2328</v>
      </c>
      <c r="F337" s="32" t="s">
        <v>2260</v>
      </c>
      <c r="G337" s="31" t="s">
        <v>2737</v>
      </c>
      <c r="H337" s="35" t="s">
        <v>2738</v>
      </c>
      <c r="L337" s="31" t="s">
        <v>2739</v>
      </c>
      <c r="M337" s="31"/>
      <c r="N337" s="31"/>
      <c r="O337" s="34"/>
      <c r="P337" s="34"/>
      <c r="Q337" s="34"/>
      <c r="R337" s="34"/>
      <c r="S337" s="34"/>
      <c r="T337" s="34"/>
      <c r="U337" s="34"/>
      <c r="V337" s="34"/>
      <c r="W337" s="34"/>
      <c r="X337" s="34"/>
      <c r="Y337" s="34"/>
      <c r="Z337" s="34"/>
    </row>
    <row r="338">
      <c r="A338" s="30">
        <v>456.0</v>
      </c>
      <c r="B338" s="31" t="s">
        <v>2740</v>
      </c>
      <c r="C338" s="32" t="s">
        <v>1622</v>
      </c>
      <c r="D338" s="32" t="s">
        <v>1586</v>
      </c>
      <c r="E338" s="31" t="s">
        <v>2042</v>
      </c>
      <c r="F338" s="32" t="s">
        <v>2043</v>
      </c>
      <c r="G338" s="31" t="s">
        <v>2740</v>
      </c>
      <c r="H338" s="31" t="s">
        <v>2741</v>
      </c>
      <c r="I338" s="31" t="s">
        <v>2045</v>
      </c>
      <c r="J338" s="31" t="s">
        <v>1987</v>
      </c>
      <c r="K338" s="32" t="s">
        <v>1568</v>
      </c>
      <c r="L338" s="31" t="s">
        <v>2742</v>
      </c>
      <c r="M338" s="31"/>
      <c r="N338" s="31"/>
      <c r="O338" s="34"/>
      <c r="P338" s="34"/>
      <c r="Q338" s="34"/>
      <c r="R338" s="34"/>
      <c r="S338" s="34"/>
      <c r="T338" s="34"/>
      <c r="U338" s="34"/>
      <c r="V338" s="34"/>
      <c r="W338" s="34"/>
      <c r="X338" s="34"/>
      <c r="Y338" s="34"/>
      <c r="Z338" s="34"/>
    </row>
    <row r="339">
      <c r="A339" s="30">
        <v>457.0</v>
      </c>
      <c r="B339" s="31" t="s">
        <v>2743</v>
      </c>
      <c r="C339" s="32" t="s">
        <v>1917</v>
      </c>
      <c r="D339" s="32" t="s">
        <v>1580</v>
      </c>
      <c r="E339" s="31" t="s">
        <v>2042</v>
      </c>
      <c r="F339" s="32" t="s">
        <v>2043</v>
      </c>
      <c r="G339" s="31" t="s">
        <v>2743</v>
      </c>
      <c r="H339" s="31" t="s">
        <v>2744</v>
      </c>
      <c r="I339" s="31" t="s">
        <v>2045</v>
      </c>
      <c r="J339" s="31" t="s">
        <v>1987</v>
      </c>
      <c r="K339" s="32" t="s">
        <v>1568</v>
      </c>
      <c r="L339" s="31" t="s">
        <v>2745</v>
      </c>
      <c r="M339" s="31"/>
      <c r="N339" s="31"/>
      <c r="O339" s="34"/>
      <c r="P339" s="34"/>
      <c r="Q339" s="34"/>
      <c r="R339" s="34"/>
      <c r="S339" s="34"/>
      <c r="T339" s="34"/>
      <c r="U339" s="34"/>
      <c r="V339" s="34"/>
      <c r="W339" s="34"/>
      <c r="X339" s="34"/>
      <c r="Y339" s="34"/>
      <c r="Z339" s="34"/>
    </row>
    <row r="340">
      <c r="A340" s="30">
        <v>458.0</v>
      </c>
      <c r="B340" s="31" t="s">
        <v>2746</v>
      </c>
      <c r="C340" s="32" t="s">
        <v>1622</v>
      </c>
      <c r="D340" s="32" t="s">
        <v>1574</v>
      </c>
      <c r="E340" s="31" t="s">
        <v>1570</v>
      </c>
      <c r="F340" s="33"/>
      <c r="G340" s="31" t="s">
        <v>2746</v>
      </c>
      <c r="H340" s="35" t="s">
        <v>2747</v>
      </c>
      <c r="L340" s="31" t="s">
        <v>2748</v>
      </c>
      <c r="M340" s="31"/>
      <c r="N340" s="31"/>
      <c r="O340" s="34"/>
      <c r="P340" s="34"/>
      <c r="Q340" s="34"/>
      <c r="R340" s="34"/>
      <c r="S340" s="34"/>
      <c r="T340" s="34"/>
      <c r="U340" s="34"/>
      <c r="V340" s="34"/>
      <c r="W340" s="34"/>
      <c r="X340" s="34"/>
      <c r="Y340" s="34"/>
      <c r="Z340" s="34"/>
    </row>
    <row r="341">
      <c r="A341" s="30">
        <v>459.0</v>
      </c>
      <c r="B341" s="31" t="s">
        <v>2749</v>
      </c>
      <c r="C341" s="32" t="s">
        <v>1630</v>
      </c>
      <c r="D341" s="32" t="s">
        <v>1586</v>
      </c>
      <c r="E341" s="31" t="s">
        <v>1570</v>
      </c>
      <c r="F341" s="32" t="s">
        <v>2408</v>
      </c>
      <c r="G341" s="31" t="s">
        <v>2749</v>
      </c>
      <c r="H341" s="31" t="s">
        <v>2750</v>
      </c>
      <c r="I341" s="31" t="s">
        <v>1986</v>
      </c>
      <c r="J341" s="31" t="s">
        <v>1987</v>
      </c>
      <c r="K341" s="32" t="s">
        <v>1568</v>
      </c>
      <c r="L341" s="31" t="s">
        <v>2751</v>
      </c>
      <c r="M341" s="31"/>
      <c r="N341" s="31"/>
      <c r="O341" s="34"/>
      <c r="P341" s="34"/>
      <c r="Q341" s="34"/>
      <c r="R341" s="34"/>
      <c r="S341" s="34"/>
      <c r="T341" s="34"/>
      <c r="U341" s="34"/>
      <c r="V341" s="34"/>
      <c r="W341" s="34"/>
      <c r="X341" s="34"/>
      <c r="Y341" s="34"/>
      <c r="Z341" s="34"/>
    </row>
    <row r="342">
      <c r="A342" s="30">
        <v>460.0</v>
      </c>
      <c r="B342" s="31" t="s">
        <v>2752</v>
      </c>
      <c r="C342" s="32" t="s">
        <v>2532</v>
      </c>
      <c r="D342" s="32" t="s">
        <v>1574</v>
      </c>
      <c r="E342" s="31" t="s">
        <v>1570</v>
      </c>
      <c r="F342" s="33"/>
      <c r="G342" s="31" t="s">
        <v>2752</v>
      </c>
      <c r="H342" s="35" t="s">
        <v>2753</v>
      </c>
      <c r="L342" s="31" t="s">
        <v>2754</v>
      </c>
      <c r="M342" s="31"/>
      <c r="N342" s="31"/>
      <c r="O342" s="34"/>
      <c r="P342" s="34"/>
      <c r="Q342" s="34"/>
      <c r="R342" s="34"/>
      <c r="S342" s="34"/>
      <c r="T342" s="34"/>
      <c r="U342" s="34"/>
      <c r="V342" s="34"/>
      <c r="W342" s="34"/>
      <c r="X342" s="34"/>
      <c r="Y342" s="34"/>
      <c r="Z342" s="34"/>
    </row>
    <row r="343">
      <c r="A343" s="30">
        <v>461.0</v>
      </c>
      <c r="B343" s="31" t="s">
        <v>2755</v>
      </c>
      <c r="C343" s="32" t="s">
        <v>1630</v>
      </c>
      <c r="D343" s="32" t="s">
        <v>1574</v>
      </c>
      <c r="E343" s="31" t="s">
        <v>1683</v>
      </c>
      <c r="F343" s="33"/>
      <c r="G343" s="31" t="s">
        <v>2755</v>
      </c>
      <c r="H343" s="31" t="s">
        <v>2756</v>
      </c>
      <c r="L343" s="31" t="s">
        <v>2757</v>
      </c>
      <c r="M343" s="31"/>
      <c r="N343" s="31"/>
      <c r="O343" s="34"/>
      <c r="P343" s="34"/>
      <c r="Q343" s="34"/>
      <c r="R343" s="34"/>
      <c r="S343" s="34"/>
      <c r="T343" s="34"/>
      <c r="U343" s="34"/>
      <c r="V343" s="34"/>
      <c r="W343" s="34"/>
      <c r="X343" s="34"/>
      <c r="Y343" s="34"/>
      <c r="Z343" s="34"/>
    </row>
    <row r="344">
      <c r="A344" s="30">
        <v>463.0</v>
      </c>
      <c r="B344" s="31" t="s">
        <v>2758</v>
      </c>
      <c r="C344" s="32" t="s">
        <v>1622</v>
      </c>
      <c r="D344" s="32" t="s">
        <v>1574</v>
      </c>
      <c r="E344" s="31" t="s">
        <v>1683</v>
      </c>
      <c r="F344" s="33"/>
      <c r="G344" s="31" t="s">
        <v>2758</v>
      </c>
      <c r="H344" s="35" t="s">
        <v>2759</v>
      </c>
      <c r="L344" s="31" t="s">
        <v>2760</v>
      </c>
      <c r="M344" s="31"/>
      <c r="N344" s="31"/>
      <c r="O344" s="34"/>
      <c r="P344" s="34"/>
      <c r="Q344" s="34"/>
      <c r="R344" s="34"/>
      <c r="S344" s="34"/>
      <c r="T344" s="34"/>
      <c r="U344" s="34"/>
      <c r="V344" s="34"/>
      <c r="W344" s="34"/>
      <c r="X344" s="34"/>
      <c r="Y344" s="34"/>
      <c r="Z344" s="34"/>
    </row>
    <row r="345">
      <c r="A345" s="30">
        <v>464.0</v>
      </c>
      <c r="B345" s="31" t="s">
        <v>2761</v>
      </c>
      <c r="C345" s="32" t="s">
        <v>1622</v>
      </c>
      <c r="D345" s="32" t="s">
        <v>1574</v>
      </c>
      <c r="E345" s="31" t="s">
        <v>1683</v>
      </c>
      <c r="F345" s="33"/>
      <c r="G345" s="31" t="s">
        <v>2761</v>
      </c>
      <c r="H345" s="35" t="s">
        <v>2762</v>
      </c>
      <c r="L345" s="31" t="s">
        <v>2763</v>
      </c>
      <c r="M345" s="31"/>
      <c r="N345" s="31"/>
      <c r="O345" s="34"/>
      <c r="P345" s="34"/>
      <c r="Q345" s="34"/>
      <c r="R345" s="34"/>
      <c r="S345" s="34"/>
      <c r="T345" s="34"/>
      <c r="U345" s="34"/>
      <c r="V345" s="34"/>
      <c r="W345" s="34"/>
      <c r="X345" s="34"/>
      <c r="Y345" s="34"/>
      <c r="Z345" s="34"/>
    </row>
    <row r="346">
      <c r="A346" s="30">
        <v>465.0</v>
      </c>
      <c r="B346" s="31" t="s">
        <v>2764</v>
      </c>
      <c r="C346" s="32" t="s">
        <v>1793</v>
      </c>
      <c r="D346" s="32" t="s">
        <v>1574</v>
      </c>
      <c r="E346" s="31" t="s">
        <v>1570</v>
      </c>
      <c r="F346" s="32" t="s">
        <v>2515</v>
      </c>
      <c r="G346" s="31" t="s">
        <v>2764</v>
      </c>
      <c r="H346" s="35" t="s">
        <v>2765</v>
      </c>
      <c r="L346" s="31" t="s">
        <v>2766</v>
      </c>
      <c r="M346" s="31"/>
      <c r="N346" s="31"/>
      <c r="O346" s="34"/>
      <c r="P346" s="34"/>
      <c r="Q346" s="34"/>
      <c r="R346" s="34"/>
      <c r="S346" s="34"/>
      <c r="T346" s="34"/>
      <c r="U346" s="34"/>
      <c r="V346" s="34"/>
      <c r="W346" s="34"/>
      <c r="X346" s="34"/>
      <c r="Y346" s="34"/>
      <c r="Z346" s="34"/>
    </row>
    <row r="347">
      <c r="A347" s="30">
        <v>466.0</v>
      </c>
      <c r="B347" s="31" t="s">
        <v>2767</v>
      </c>
      <c r="C347" s="32" t="s">
        <v>1595</v>
      </c>
      <c r="D347" s="32" t="s">
        <v>1574</v>
      </c>
      <c r="E347" s="31" t="s">
        <v>1570</v>
      </c>
      <c r="F347" s="32" t="s">
        <v>2515</v>
      </c>
      <c r="G347" s="31" t="s">
        <v>2767</v>
      </c>
      <c r="H347" s="35" t="s">
        <v>2768</v>
      </c>
      <c r="L347" s="31" t="s">
        <v>2769</v>
      </c>
      <c r="M347" s="31"/>
      <c r="N347" s="31"/>
      <c r="O347" s="34"/>
      <c r="P347" s="34"/>
      <c r="Q347" s="34"/>
      <c r="R347" s="34"/>
      <c r="S347" s="34"/>
      <c r="T347" s="34"/>
      <c r="U347" s="34"/>
      <c r="V347" s="34"/>
      <c r="W347" s="34"/>
      <c r="X347" s="34"/>
      <c r="Y347" s="34"/>
      <c r="Z347" s="34"/>
    </row>
    <row r="348">
      <c r="A348" s="30">
        <v>472.0</v>
      </c>
      <c r="B348" s="31" t="s">
        <v>2770</v>
      </c>
      <c r="C348" s="32" t="s">
        <v>1596</v>
      </c>
      <c r="D348" s="32" t="s">
        <v>1574</v>
      </c>
      <c r="E348" s="31" t="s">
        <v>2328</v>
      </c>
      <c r="F348" s="32" t="s">
        <v>2260</v>
      </c>
      <c r="G348" s="31" t="s">
        <v>2770</v>
      </c>
      <c r="H348" s="35" t="s">
        <v>2771</v>
      </c>
      <c r="L348" s="31" t="s">
        <v>2772</v>
      </c>
      <c r="M348" s="31"/>
      <c r="N348" s="31"/>
      <c r="O348" s="34"/>
      <c r="P348" s="34"/>
      <c r="Q348" s="34"/>
      <c r="R348" s="34"/>
      <c r="S348" s="34"/>
      <c r="T348" s="34"/>
      <c r="U348" s="34"/>
      <c r="V348" s="34"/>
      <c r="W348" s="34"/>
      <c r="X348" s="34"/>
      <c r="Y348" s="34"/>
      <c r="Z348" s="34"/>
    </row>
    <row r="349">
      <c r="A349" s="30">
        <v>473.0</v>
      </c>
      <c r="B349" s="31" t="s">
        <v>2773</v>
      </c>
      <c r="C349" s="32" t="s">
        <v>1586</v>
      </c>
      <c r="D349" s="32" t="s">
        <v>1574</v>
      </c>
      <c r="E349" s="31" t="s">
        <v>2328</v>
      </c>
      <c r="F349" s="32" t="s">
        <v>2260</v>
      </c>
      <c r="G349" s="31" t="s">
        <v>2773</v>
      </c>
      <c r="H349" s="35" t="s">
        <v>2774</v>
      </c>
      <c r="L349" s="31" t="s">
        <v>2775</v>
      </c>
      <c r="M349" s="31"/>
      <c r="N349" s="31"/>
      <c r="O349" s="34"/>
      <c r="P349" s="34"/>
      <c r="Q349" s="34"/>
      <c r="R349" s="34"/>
      <c r="S349" s="34"/>
      <c r="T349" s="34"/>
      <c r="U349" s="34"/>
      <c r="V349" s="34"/>
      <c r="W349" s="34"/>
      <c r="X349" s="34"/>
      <c r="Y349" s="34"/>
      <c r="Z349" s="34"/>
    </row>
    <row r="350">
      <c r="A350" s="30">
        <v>474.0</v>
      </c>
      <c r="B350" s="31" t="s">
        <v>2776</v>
      </c>
      <c r="C350" s="32" t="s">
        <v>1595</v>
      </c>
      <c r="D350" s="32" t="s">
        <v>1574</v>
      </c>
      <c r="E350" s="31" t="s">
        <v>2328</v>
      </c>
      <c r="F350" s="32" t="s">
        <v>2260</v>
      </c>
      <c r="G350" s="31" t="s">
        <v>2776</v>
      </c>
      <c r="H350" s="35" t="s">
        <v>2777</v>
      </c>
      <c r="L350" s="31" t="s">
        <v>2778</v>
      </c>
      <c r="M350" s="31"/>
      <c r="N350" s="31"/>
      <c r="O350" s="34"/>
      <c r="P350" s="34"/>
      <c r="Q350" s="34"/>
      <c r="R350" s="34"/>
      <c r="S350" s="34"/>
      <c r="T350" s="34"/>
      <c r="U350" s="34"/>
      <c r="V350" s="34"/>
      <c r="W350" s="34"/>
      <c r="X350" s="34"/>
      <c r="Y350" s="34"/>
      <c r="Z350" s="34"/>
    </row>
    <row r="351">
      <c r="A351" s="30">
        <v>475.0</v>
      </c>
      <c r="B351" s="31" t="s">
        <v>2779</v>
      </c>
      <c r="C351" s="32" t="s">
        <v>1648</v>
      </c>
      <c r="D351" s="32" t="s">
        <v>1574</v>
      </c>
      <c r="E351" s="31" t="s">
        <v>2328</v>
      </c>
      <c r="F351" s="32" t="s">
        <v>2260</v>
      </c>
      <c r="G351" s="31" t="s">
        <v>2779</v>
      </c>
      <c r="H351" s="35" t="s">
        <v>2780</v>
      </c>
      <c r="L351" s="31" t="s">
        <v>2781</v>
      </c>
      <c r="M351" s="31"/>
      <c r="N351" s="31"/>
      <c r="O351" s="34"/>
      <c r="P351" s="34"/>
      <c r="Q351" s="34"/>
      <c r="R351" s="34"/>
      <c r="S351" s="34"/>
      <c r="T351" s="34"/>
      <c r="U351" s="34"/>
      <c r="V351" s="34"/>
      <c r="W351" s="34"/>
      <c r="X351" s="34"/>
      <c r="Y351" s="34"/>
      <c r="Z351" s="34"/>
    </row>
    <row r="352">
      <c r="A352" s="30">
        <v>476.0</v>
      </c>
      <c r="B352" s="31" t="s">
        <v>2782</v>
      </c>
      <c r="C352" s="32" t="s">
        <v>1793</v>
      </c>
      <c r="D352" s="32" t="s">
        <v>1574</v>
      </c>
      <c r="E352" s="31" t="s">
        <v>2328</v>
      </c>
      <c r="F352" s="32" t="s">
        <v>2260</v>
      </c>
      <c r="G352" s="31" t="s">
        <v>2782</v>
      </c>
      <c r="H352" s="35" t="s">
        <v>2771</v>
      </c>
      <c r="L352" s="31" t="s">
        <v>2783</v>
      </c>
      <c r="M352" s="31"/>
      <c r="N352" s="31"/>
      <c r="O352" s="34"/>
      <c r="P352" s="34"/>
      <c r="Q352" s="34"/>
      <c r="R352" s="34"/>
      <c r="S352" s="34"/>
      <c r="T352" s="34"/>
      <c r="U352" s="34"/>
      <c r="V352" s="34"/>
      <c r="W352" s="34"/>
      <c r="X352" s="34"/>
      <c r="Y352" s="34"/>
      <c r="Z352" s="34"/>
    </row>
    <row r="353">
      <c r="A353" s="30">
        <v>477.0</v>
      </c>
      <c r="B353" s="31" t="s">
        <v>2784</v>
      </c>
      <c r="C353" s="32" t="s">
        <v>1600</v>
      </c>
      <c r="D353" s="32" t="s">
        <v>1574</v>
      </c>
      <c r="E353" s="31" t="s">
        <v>2328</v>
      </c>
      <c r="F353" s="32" t="s">
        <v>2260</v>
      </c>
      <c r="G353" s="31" t="s">
        <v>2784</v>
      </c>
      <c r="H353" s="35" t="s">
        <v>2785</v>
      </c>
      <c r="L353" s="31" t="s">
        <v>2786</v>
      </c>
      <c r="M353" s="31"/>
      <c r="N353" s="31"/>
      <c r="O353" s="34"/>
      <c r="P353" s="34"/>
      <c r="Q353" s="34"/>
      <c r="R353" s="34"/>
      <c r="S353" s="34"/>
      <c r="T353" s="34"/>
      <c r="U353" s="34"/>
      <c r="V353" s="34"/>
      <c r="W353" s="34"/>
      <c r="X353" s="34"/>
      <c r="Y353" s="34"/>
      <c r="Z353" s="34"/>
    </row>
    <row r="354">
      <c r="A354" s="30">
        <v>478.0</v>
      </c>
      <c r="B354" s="31" t="s">
        <v>2787</v>
      </c>
      <c r="C354" s="32" t="s">
        <v>1580</v>
      </c>
      <c r="D354" s="32" t="s">
        <v>1574</v>
      </c>
      <c r="E354" s="31" t="s">
        <v>2328</v>
      </c>
      <c r="F354" s="32" t="s">
        <v>2260</v>
      </c>
      <c r="G354" s="31" t="s">
        <v>2787</v>
      </c>
      <c r="H354" s="35" t="s">
        <v>2788</v>
      </c>
      <c r="L354" s="31" t="s">
        <v>2789</v>
      </c>
      <c r="M354" s="31"/>
      <c r="N354" s="31"/>
      <c r="O354" s="34"/>
      <c r="P354" s="34"/>
      <c r="Q354" s="34"/>
      <c r="R354" s="34"/>
      <c r="S354" s="34"/>
      <c r="T354" s="34"/>
      <c r="U354" s="34"/>
      <c r="V354" s="34"/>
      <c r="W354" s="34"/>
      <c r="X354" s="34"/>
      <c r="Y354" s="34"/>
      <c r="Z354" s="34"/>
    </row>
    <row r="355">
      <c r="A355" s="30">
        <v>479.0</v>
      </c>
      <c r="B355" s="31" t="s">
        <v>2790</v>
      </c>
      <c r="C355" s="32" t="s">
        <v>1595</v>
      </c>
      <c r="D355" s="32" t="s">
        <v>1574</v>
      </c>
      <c r="E355" s="31" t="s">
        <v>2328</v>
      </c>
      <c r="F355" s="32" t="s">
        <v>2260</v>
      </c>
      <c r="G355" s="31" t="s">
        <v>2790</v>
      </c>
      <c r="H355" s="35" t="s">
        <v>2791</v>
      </c>
      <c r="L355" s="31" t="s">
        <v>2792</v>
      </c>
      <c r="M355" s="31"/>
      <c r="N355" s="31"/>
      <c r="O355" s="34"/>
      <c r="P355" s="34"/>
      <c r="Q355" s="34"/>
      <c r="R355" s="34"/>
      <c r="S355" s="34"/>
      <c r="T355" s="34"/>
      <c r="U355" s="34"/>
      <c r="V355" s="34"/>
      <c r="W355" s="34"/>
      <c r="X355" s="34"/>
      <c r="Y355" s="34"/>
      <c r="Z355" s="34"/>
    </row>
    <row r="356">
      <c r="A356" s="30">
        <v>480.0</v>
      </c>
      <c r="B356" s="31" t="s">
        <v>2793</v>
      </c>
      <c r="C356" s="32" t="s">
        <v>1648</v>
      </c>
      <c r="D356" s="32" t="s">
        <v>1574</v>
      </c>
      <c r="E356" s="31" t="s">
        <v>2328</v>
      </c>
      <c r="F356" s="32" t="s">
        <v>2260</v>
      </c>
      <c r="G356" s="31" t="s">
        <v>2793</v>
      </c>
      <c r="H356" s="35" t="s">
        <v>2794</v>
      </c>
      <c r="L356" s="31" t="s">
        <v>2795</v>
      </c>
      <c r="M356" s="31"/>
      <c r="N356" s="31"/>
      <c r="O356" s="34"/>
      <c r="P356" s="34"/>
      <c r="Q356" s="34"/>
      <c r="R356" s="34"/>
      <c r="S356" s="34"/>
      <c r="T356" s="34"/>
      <c r="U356" s="34"/>
      <c r="V356" s="34"/>
      <c r="W356" s="34"/>
      <c r="X356" s="34"/>
      <c r="Y356" s="34"/>
      <c r="Z356" s="34"/>
    </row>
    <row r="357">
      <c r="A357" s="30">
        <v>481.0</v>
      </c>
      <c r="B357" s="31" t="s">
        <v>2796</v>
      </c>
      <c r="C357" s="32" t="s">
        <v>1595</v>
      </c>
      <c r="D357" s="32" t="s">
        <v>1574</v>
      </c>
      <c r="E357" s="31" t="s">
        <v>2328</v>
      </c>
      <c r="F357" s="32" t="s">
        <v>2260</v>
      </c>
      <c r="G357" s="31" t="s">
        <v>2796</v>
      </c>
      <c r="H357" s="35" t="s">
        <v>2797</v>
      </c>
      <c r="L357" s="31" t="s">
        <v>2798</v>
      </c>
      <c r="M357" s="31"/>
      <c r="N357" s="31"/>
      <c r="O357" s="34"/>
      <c r="P357" s="34"/>
      <c r="Q357" s="34"/>
      <c r="R357" s="34"/>
      <c r="S357" s="34"/>
      <c r="T357" s="34"/>
      <c r="U357" s="34"/>
      <c r="V357" s="34"/>
      <c r="W357" s="34"/>
      <c r="X357" s="34"/>
      <c r="Y357" s="34"/>
      <c r="Z357" s="34"/>
    </row>
    <row r="358">
      <c r="A358" s="30">
        <v>482.0</v>
      </c>
      <c r="B358" s="31" t="s">
        <v>2799</v>
      </c>
      <c r="C358" s="32" t="s">
        <v>1793</v>
      </c>
      <c r="D358" s="32" t="s">
        <v>1574</v>
      </c>
      <c r="E358" s="31" t="s">
        <v>2328</v>
      </c>
      <c r="F358" s="32" t="s">
        <v>2260</v>
      </c>
      <c r="G358" s="31" t="s">
        <v>2799</v>
      </c>
      <c r="H358" s="35" t="s">
        <v>2800</v>
      </c>
      <c r="L358" s="31" t="s">
        <v>2801</v>
      </c>
      <c r="M358" s="31"/>
      <c r="N358" s="31"/>
      <c r="O358" s="34"/>
      <c r="P358" s="34"/>
      <c r="Q358" s="34"/>
      <c r="R358" s="34"/>
      <c r="S358" s="34"/>
      <c r="T358" s="34"/>
      <c r="U358" s="34"/>
      <c r="V358" s="34"/>
      <c r="W358" s="34"/>
      <c r="X358" s="34"/>
      <c r="Y358" s="34"/>
      <c r="Z358" s="34"/>
    </row>
    <row r="359">
      <c r="A359" s="30">
        <v>483.0</v>
      </c>
      <c r="B359" s="31" t="s">
        <v>2802</v>
      </c>
      <c r="C359" s="32" t="s">
        <v>1581</v>
      </c>
      <c r="D359" s="32" t="s">
        <v>1574</v>
      </c>
      <c r="E359" s="31" t="s">
        <v>2328</v>
      </c>
      <c r="F359" s="32" t="s">
        <v>2260</v>
      </c>
      <c r="G359" s="31" t="s">
        <v>2802</v>
      </c>
      <c r="H359" s="35" t="s">
        <v>2803</v>
      </c>
      <c r="L359" s="31" t="s">
        <v>2804</v>
      </c>
      <c r="M359" s="31"/>
      <c r="N359" s="31"/>
      <c r="O359" s="34"/>
      <c r="P359" s="34"/>
      <c r="Q359" s="34"/>
      <c r="R359" s="34"/>
      <c r="S359" s="34"/>
      <c r="T359" s="34"/>
      <c r="U359" s="34"/>
      <c r="V359" s="34"/>
      <c r="W359" s="34"/>
      <c r="X359" s="34"/>
      <c r="Y359" s="34"/>
      <c r="Z359" s="34"/>
    </row>
    <row r="360">
      <c r="A360" s="30">
        <v>484.0</v>
      </c>
      <c r="B360" s="31" t="s">
        <v>2805</v>
      </c>
      <c r="C360" s="32" t="s">
        <v>1793</v>
      </c>
      <c r="D360" s="32" t="s">
        <v>1574</v>
      </c>
      <c r="E360" s="31" t="s">
        <v>2328</v>
      </c>
      <c r="F360" s="32" t="s">
        <v>2260</v>
      </c>
      <c r="G360" s="31" t="s">
        <v>2805</v>
      </c>
      <c r="H360" s="35" t="s">
        <v>2806</v>
      </c>
      <c r="L360" s="31" t="s">
        <v>2807</v>
      </c>
      <c r="M360" s="31"/>
      <c r="N360" s="31"/>
      <c r="O360" s="34"/>
      <c r="P360" s="34"/>
      <c r="Q360" s="34"/>
      <c r="R360" s="34"/>
      <c r="S360" s="34"/>
      <c r="T360" s="34"/>
      <c r="U360" s="34"/>
      <c r="V360" s="34"/>
      <c r="W360" s="34"/>
      <c r="X360" s="34"/>
      <c r="Y360" s="34"/>
      <c r="Z360" s="34"/>
    </row>
    <row r="361">
      <c r="A361" s="30">
        <v>485.0</v>
      </c>
      <c r="B361" s="31" t="s">
        <v>2808</v>
      </c>
      <c r="C361" s="32" t="s">
        <v>1580</v>
      </c>
      <c r="D361" s="32" t="s">
        <v>1574</v>
      </c>
      <c r="E361" s="31" t="s">
        <v>2328</v>
      </c>
      <c r="F361" s="32" t="s">
        <v>2260</v>
      </c>
      <c r="G361" s="31" t="s">
        <v>2808</v>
      </c>
      <c r="H361" s="35" t="s">
        <v>2809</v>
      </c>
      <c r="L361" s="31" t="s">
        <v>2810</v>
      </c>
      <c r="M361" s="31"/>
      <c r="N361" s="31"/>
      <c r="O361" s="34"/>
      <c r="P361" s="34"/>
      <c r="Q361" s="34"/>
      <c r="R361" s="34"/>
      <c r="S361" s="34"/>
      <c r="T361" s="34"/>
      <c r="U361" s="34"/>
      <c r="V361" s="34"/>
      <c r="W361" s="34"/>
      <c r="X361" s="34"/>
      <c r="Y361" s="34"/>
      <c r="Z361" s="34"/>
    </row>
    <row r="362">
      <c r="A362" s="30">
        <v>486.0</v>
      </c>
      <c r="B362" s="31" t="s">
        <v>2811</v>
      </c>
      <c r="C362" s="32" t="s">
        <v>1630</v>
      </c>
      <c r="D362" s="32" t="s">
        <v>1574</v>
      </c>
      <c r="E362" s="31" t="s">
        <v>2328</v>
      </c>
      <c r="F362" s="32" t="s">
        <v>2260</v>
      </c>
      <c r="G362" s="31" t="s">
        <v>2811</v>
      </c>
      <c r="H362" s="35" t="s">
        <v>2812</v>
      </c>
      <c r="L362" s="31" t="s">
        <v>2813</v>
      </c>
      <c r="M362" s="31"/>
      <c r="N362" s="31"/>
      <c r="O362" s="34"/>
      <c r="P362" s="34"/>
      <c r="Q362" s="34"/>
      <c r="R362" s="34"/>
      <c r="S362" s="34"/>
      <c r="T362" s="34"/>
      <c r="U362" s="34"/>
      <c r="V362" s="34"/>
      <c r="W362" s="34"/>
      <c r="X362" s="34"/>
      <c r="Y362" s="34"/>
      <c r="Z362" s="34"/>
    </row>
    <row r="363">
      <c r="A363" s="30">
        <v>487.0</v>
      </c>
      <c r="B363" s="31" t="s">
        <v>2814</v>
      </c>
      <c r="C363" s="32" t="s">
        <v>1666</v>
      </c>
      <c r="D363" s="32" t="s">
        <v>1574</v>
      </c>
      <c r="E363" s="31" t="s">
        <v>2328</v>
      </c>
      <c r="F363" s="32" t="s">
        <v>2260</v>
      </c>
      <c r="G363" s="31" t="s">
        <v>2814</v>
      </c>
      <c r="H363" s="35" t="s">
        <v>2815</v>
      </c>
      <c r="L363" s="31" t="s">
        <v>2816</v>
      </c>
      <c r="M363" s="31"/>
      <c r="N363" s="31"/>
      <c r="O363" s="34"/>
      <c r="P363" s="34"/>
      <c r="Q363" s="34"/>
      <c r="R363" s="34"/>
      <c r="S363" s="34"/>
      <c r="T363" s="34"/>
      <c r="U363" s="34"/>
      <c r="V363" s="34"/>
      <c r="W363" s="34"/>
      <c r="X363" s="34"/>
      <c r="Y363" s="34"/>
      <c r="Z363" s="34"/>
    </row>
    <row r="364">
      <c r="A364" s="30">
        <v>488.0</v>
      </c>
      <c r="B364" s="31" t="s">
        <v>2817</v>
      </c>
      <c r="C364" s="32" t="s">
        <v>1596</v>
      </c>
      <c r="D364" s="32" t="s">
        <v>1574</v>
      </c>
      <c r="E364" s="31" t="s">
        <v>2328</v>
      </c>
      <c r="F364" s="32" t="s">
        <v>2260</v>
      </c>
      <c r="G364" s="31" t="s">
        <v>2817</v>
      </c>
      <c r="H364" s="35" t="s">
        <v>2818</v>
      </c>
      <c r="L364" s="31" t="s">
        <v>2819</v>
      </c>
      <c r="M364" s="31"/>
      <c r="N364" s="31"/>
      <c r="O364" s="34"/>
      <c r="P364" s="34"/>
      <c r="Q364" s="34"/>
      <c r="R364" s="34"/>
      <c r="S364" s="34"/>
      <c r="T364" s="34"/>
      <c r="U364" s="34"/>
      <c r="V364" s="34"/>
      <c r="W364" s="34"/>
      <c r="X364" s="34"/>
      <c r="Y364" s="34"/>
      <c r="Z364" s="34"/>
    </row>
    <row r="365">
      <c r="A365" s="30">
        <v>489.0</v>
      </c>
      <c r="B365" s="31" t="s">
        <v>2820</v>
      </c>
      <c r="C365" s="32" t="s">
        <v>1852</v>
      </c>
      <c r="D365" s="32" t="s">
        <v>1574</v>
      </c>
      <c r="E365" s="31" t="s">
        <v>2328</v>
      </c>
      <c r="F365" s="32" t="s">
        <v>2260</v>
      </c>
      <c r="G365" s="31" t="s">
        <v>2820</v>
      </c>
      <c r="H365" s="35" t="s">
        <v>2821</v>
      </c>
      <c r="L365" s="31" t="s">
        <v>2822</v>
      </c>
      <c r="M365" s="31"/>
      <c r="N365" s="31"/>
      <c r="O365" s="34"/>
      <c r="P365" s="34"/>
      <c r="Q365" s="34"/>
      <c r="R365" s="34"/>
      <c r="S365" s="34"/>
      <c r="T365" s="34"/>
      <c r="U365" s="34"/>
      <c r="V365" s="34"/>
      <c r="W365" s="34"/>
      <c r="X365" s="34"/>
      <c r="Y365" s="34"/>
      <c r="Z365" s="34"/>
    </row>
    <row r="366">
      <c r="A366" s="30">
        <v>490.0</v>
      </c>
      <c r="B366" s="31" t="s">
        <v>2823</v>
      </c>
      <c r="C366" s="32" t="s">
        <v>1580</v>
      </c>
      <c r="D366" s="32" t="s">
        <v>1574</v>
      </c>
      <c r="E366" s="31" t="s">
        <v>2328</v>
      </c>
      <c r="F366" s="32" t="s">
        <v>2260</v>
      </c>
      <c r="G366" s="31" t="s">
        <v>2823</v>
      </c>
      <c r="H366" s="35" t="s">
        <v>2824</v>
      </c>
      <c r="L366" s="31" t="s">
        <v>2825</v>
      </c>
      <c r="M366" s="31"/>
      <c r="N366" s="31"/>
      <c r="O366" s="34"/>
      <c r="P366" s="34"/>
      <c r="Q366" s="34"/>
      <c r="R366" s="34"/>
      <c r="S366" s="34"/>
      <c r="T366" s="34"/>
      <c r="U366" s="34"/>
      <c r="V366" s="34"/>
      <c r="W366" s="34"/>
      <c r="X366" s="34"/>
      <c r="Y366" s="34"/>
      <c r="Z366" s="34"/>
    </row>
    <row r="367">
      <c r="A367" s="30">
        <v>491.0</v>
      </c>
      <c r="B367" s="31" t="s">
        <v>2826</v>
      </c>
      <c r="C367" s="32" t="s">
        <v>1648</v>
      </c>
      <c r="D367" s="32" t="s">
        <v>1574</v>
      </c>
      <c r="E367" s="31" t="s">
        <v>2328</v>
      </c>
      <c r="F367" s="32" t="s">
        <v>2260</v>
      </c>
      <c r="G367" s="31" t="s">
        <v>2826</v>
      </c>
      <c r="H367" s="35" t="s">
        <v>2827</v>
      </c>
      <c r="L367" s="31" t="s">
        <v>2828</v>
      </c>
      <c r="M367" s="31"/>
      <c r="N367" s="31"/>
      <c r="O367" s="34"/>
      <c r="P367" s="34"/>
      <c r="Q367" s="34"/>
      <c r="R367" s="34"/>
      <c r="S367" s="34"/>
      <c r="T367" s="34"/>
      <c r="U367" s="34"/>
      <c r="V367" s="34"/>
      <c r="W367" s="34"/>
      <c r="X367" s="34"/>
      <c r="Y367" s="34"/>
      <c r="Z367" s="34"/>
    </row>
    <row r="368">
      <c r="A368" s="30">
        <v>492.0</v>
      </c>
      <c r="B368" s="31" t="s">
        <v>2829</v>
      </c>
      <c r="C368" s="32" t="s">
        <v>1586</v>
      </c>
      <c r="D368" s="32" t="s">
        <v>1574</v>
      </c>
      <c r="E368" s="31" t="s">
        <v>2328</v>
      </c>
      <c r="F368" s="32" t="s">
        <v>2260</v>
      </c>
      <c r="G368" s="31" t="s">
        <v>2829</v>
      </c>
      <c r="H368" s="35" t="s">
        <v>2830</v>
      </c>
      <c r="L368" s="31" t="s">
        <v>2831</v>
      </c>
      <c r="M368" s="31"/>
      <c r="N368" s="31"/>
      <c r="O368" s="34"/>
      <c r="P368" s="34"/>
      <c r="Q368" s="34"/>
      <c r="R368" s="34"/>
      <c r="S368" s="34"/>
      <c r="T368" s="34"/>
      <c r="U368" s="34"/>
      <c r="V368" s="34"/>
      <c r="W368" s="34"/>
      <c r="X368" s="34"/>
      <c r="Y368" s="34"/>
      <c r="Z368" s="34"/>
    </row>
    <row r="369">
      <c r="A369" s="30">
        <v>493.0</v>
      </c>
      <c r="B369" s="31" t="s">
        <v>2832</v>
      </c>
      <c r="C369" s="32" t="s">
        <v>2061</v>
      </c>
      <c r="D369" s="32" t="s">
        <v>1574</v>
      </c>
      <c r="E369" s="31" t="s">
        <v>2328</v>
      </c>
      <c r="F369" s="32" t="s">
        <v>2260</v>
      </c>
      <c r="G369" s="31" t="s">
        <v>2832</v>
      </c>
      <c r="H369" s="35" t="s">
        <v>2833</v>
      </c>
      <c r="L369" s="31" t="s">
        <v>2834</v>
      </c>
      <c r="M369" s="31"/>
      <c r="N369" s="31"/>
      <c r="O369" s="34"/>
      <c r="P369" s="34"/>
      <c r="Q369" s="34"/>
      <c r="R369" s="34"/>
      <c r="S369" s="34"/>
      <c r="T369" s="34"/>
      <c r="U369" s="34"/>
      <c r="V369" s="34"/>
      <c r="W369" s="34"/>
      <c r="X369" s="34"/>
      <c r="Y369" s="34"/>
      <c r="Z369" s="34"/>
    </row>
    <row r="370">
      <c r="A370" s="30">
        <v>494.0</v>
      </c>
      <c r="B370" s="31" t="s">
        <v>2835</v>
      </c>
      <c r="C370" s="32" t="s">
        <v>1596</v>
      </c>
      <c r="D370" s="32" t="s">
        <v>1574</v>
      </c>
      <c r="E370" s="31" t="s">
        <v>2328</v>
      </c>
      <c r="F370" s="32" t="s">
        <v>2260</v>
      </c>
      <c r="G370" s="31" t="s">
        <v>2835</v>
      </c>
      <c r="H370" s="35" t="s">
        <v>2836</v>
      </c>
      <c r="L370" s="31" t="s">
        <v>2837</v>
      </c>
      <c r="M370" s="31"/>
      <c r="N370" s="31"/>
      <c r="O370" s="34"/>
      <c r="P370" s="34"/>
      <c r="Q370" s="34"/>
      <c r="R370" s="34"/>
      <c r="S370" s="34"/>
      <c r="T370" s="34"/>
      <c r="U370" s="34"/>
      <c r="V370" s="34"/>
      <c r="W370" s="34"/>
      <c r="X370" s="34"/>
      <c r="Y370" s="34"/>
      <c r="Z370" s="34"/>
    </row>
    <row r="371">
      <c r="A371" s="30">
        <v>495.0</v>
      </c>
      <c r="B371" s="31" t="s">
        <v>2838</v>
      </c>
      <c r="C371" s="32" t="s">
        <v>1600</v>
      </c>
      <c r="D371" s="32" t="s">
        <v>1574</v>
      </c>
      <c r="E371" s="31" t="s">
        <v>2328</v>
      </c>
      <c r="F371" s="32" t="s">
        <v>2260</v>
      </c>
      <c r="G371" s="31" t="s">
        <v>2838</v>
      </c>
      <c r="H371" s="35" t="s">
        <v>2839</v>
      </c>
      <c r="L371" s="31" t="s">
        <v>2840</v>
      </c>
      <c r="M371" s="31"/>
      <c r="N371" s="31"/>
      <c r="O371" s="34"/>
      <c r="P371" s="34"/>
      <c r="Q371" s="34"/>
      <c r="R371" s="34"/>
      <c r="S371" s="34"/>
      <c r="T371" s="34"/>
      <c r="U371" s="34"/>
      <c r="V371" s="34"/>
      <c r="W371" s="34"/>
      <c r="X371" s="34"/>
      <c r="Y371" s="34"/>
      <c r="Z371" s="34"/>
    </row>
    <row r="372">
      <c r="A372" s="30">
        <v>496.0</v>
      </c>
      <c r="B372" s="31" t="s">
        <v>2841</v>
      </c>
      <c r="C372" s="32" t="s">
        <v>1885</v>
      </c>
      <c r="D372" s="32" t="s">
        <v>1574</v>
      </c>
      <c r="E372" s="31" t="s">
        <v>2328</v>
      </c>
      <c r="F372" s="32" t="s">
        <v>2260</v>
      </c>
      <c r="G372" s="31" t="s">
        <v>2841</v>
      </c>
      <c r="H372" s="35" t="s">
        <v>2842</v>
      </c>
      <c r="L372" s="31" t="s">
        <v>2843</v>
      </c>
      <c r="M372" s="31"/>
      <c r="N372" s="31"/>
      <c r="O372" s="34"/>
      <c r="P372" s="34"/>
      <c r="Q372" s="34"/>
      <c r="R372" s="34"/>
      <c r="S372" s="34"/>
      <c r="T372" s="34"/>
      <c r="U372" s="34"/>
      <c r="V372" s="34"/>
      <c r="W372" s="34"/>
      <c r="X372" s="34"/>
      <c r="Y372" s="34"/>
      <c r="Z372" s="34"/>
    </row>
    <row r="373">
      <c r="A373" s="30">
        <v>497.0</v>
      </c>
      <c r="B373" s="31" t="s">
        <v>2844</v>
      </c>
      <c r="C373" s="32" t="s">
        <v>1861</v>
      </c>
      <c r="D373" s="32" t="s">
        <v>1574</v>
      </c>
      <c r="E373" s="31" t="s">
        <v>2328</v>
      </c>
      <c r="F373" s="32" t="s">
        <v>2260</v>
      </c>
      <c r="G373" s="31" t="s">
        <v>2844</v>
      </c>
      <c r="H373" s="35" t="s">
        <v>2845</v>
      </c>
      <c r="L373" s="31" t="s">
        <v>2846</v>
      </c>
      <c r="M373" s="31"/>
      <c r="N373" s="31"/>
      <c r="O373" s="34"/>
      <c r="P373" s="34"/>
      <c r="Q373" s="34"/>
      <c r="R373" s="34"/>
      <c r="S373" s="34"/>
      <c r="T373" s="34"/>
      <c r="U373" s="34"/>
      <c r="V373" s="34"/>
      <c r="W373" s="34"/>
      <c r="X373" s="34"/>
      <c r="Y373" s="34"/>
      <c r="Z373" s="34"/>
    </row>
    <row r="374">
      <c r="A374" s="30">
        <v>498.0</v>
      </c>
      <c r="B374" s="31" t="s">
        <v>2847</v>
      </c>
      <c r="C374" s="32" t="s">
        <v>1586</v>
      </c>
      <c r="D374" s="32" t="s">
        <v>1574</v>
      </c>
      <c r="E374" s="31" t="s">
        <v>2328</v>
      </c>
      <c r="F374" s="32" t="s">
        <v>2260</v>
      </c>
      <c r="G374" s="31" t="s">
        <v>2847</v>
      </c>
      <c r="H374" s="35" t="s">
        <v>2848</v>
      </c>
      <c r="L374" s="31" t="s">
        <v>2849</v>
      </c>
      <c r="M374" s="31"/>
      <c r="N374" s="31"/>
      <c r="O374" s="34"/>
      <c r="P374" s="34"/>
      <c r="Q374" s="34"/>
      <c r="R374" s="34"/>
      <c r="S374" s="34"/>
      <c r="T374" s="34"/>
      <c r="U374" s="34"/>
      <c r="V374" s="34"/>
      <c r="W374" s="34"/>
      <c r="X374" s="34"/>
      <c r="Y374" s="34"/>
      <c r="Z374" s="34"/>
    </row>
    <row r="375">
      <c r="A375" s="30">
        <v>499.0</v>
      </c>
      <c r="B375" s="31" t="s">
        <v>2850</v>
      </c>
      <c r="C375" s="32" t="s">
        <v>1586</v>
      </c>
      <c r="D375" s="32" t="s">
        <v>1574</v>
      </c>
      <c r="E375" s="31" t="s">
        <v>2328</v>
      </c>
      <c r="F375" s="32" t="s">
        <v>2260</v>
      </c>
      <c r="G375" s="31" t="s">
        <v>2850</v>
      </c>
      <c r="H375" s="35" t="s">
        <v>2851</v>
      </c>
      <c r="K375" s="33"/>
      <c r="L375" s="31" t="s">
        <v>2852</v>
      </c>
      <c r="M375" s="31"/>
      <c r="N375" s="31"/>
      <c r="O375" s="34"/>
      <c r="P375" s="34"/>
      <c r="Q375" s="34"/>
      <c r="R375" s="34"/>
      <c r="S375" s="34"/>
      <c r="T375" s="34"/>
      <c r="U375" s="34"/>
      <c r="V375" s="34"/>
      <c r="W375" s="34"/>
      <c r="X375" s="34"/>
      <c r="Y375" s="34"/>
      <c r="Z375" s="34"/>
    </row>
    <row r="376">
      <c r="A376" s="30">
        <v>516.0</v>
      </c>
      <c r="B376" s="31" t="s">
        <v>2853</v>
      </c>
      <c r="C376" s="32" t="s">
        <v>1622</v>
      </c>
      <c r="D376" s="32" t="s">
        <v>1574</v>
      </c>
      <c r="E376" s="31" t="s">
        <v>2854</v>
      </c>
      <c r="F376" s="33"/>
      <c r="G376" s="31" t="s">
        <v>2853</v>
      </c>
      <c r="H376" s="31" t="s">
        <v>2855</v>
      </c>
      <c r="L376" s="31" t="s">
        <v>2856</v>
      </c>
      <c r="M376" s="31"/>
      <c r="N376" s="31"/>
      <c r="O376" s="34"/>
      <c r="P376" s="34"/>
      <c r="Q376" s="34"/>
      <c r="R376" s="34"/>
      <c r="S376" s="34"/>
      <c r="T376" s="34"/>
      <c r="U376" s="34"/>
      <c r="V376" s="34"/>
      <c r="W376" s="34"/>
      <c r="X376" s="34"/>
      <c r="Y376" s="34"/>
      <c r="Z376" s="34"/>
    </row>
    <row r="377">
      <c r="A377" s="30">
        <v>517.0</v>
      </c>
      <c r="B377" s="31" t="s">
        <v>2857</v>
      </c>
      <c r="C377" s="32" t="s">
        <v>1630</v>
      </c>
      <c r="D377" s="32" t="s">
        <v>1574</v>
      </c>
      <c r="E377" s="31" t="s">
        <v>2854</v>
      </c>
      <c r="F377" s="33"/>
      <c r="G377" s="31" t="s">
        <v>2857</v>
      </c>
      <c r="H377" s="35" t="s">
        <v>2858</v>
      </c>
      <c r="K377" s="33"/>
      <c r="L377" s="31" t="s">
        <v>2859</v>
      </c>
      <c r="M377" s="31"/>
      <c r="N377" s="31"/>
      <c r="O377" s="34"/>
      <c r="P377" s="34"/>
      <c r="Q377" s="34"/>
      <c r="R377" s="34"/>
      <c r="S377" s="34"/>
      <c r="T377" s="34"/>
      <c r="U377" s="34"/>
      <c r="V377" s="34"/>
      <c r="W377" s="34"/>
      <c r="X377" s="34"/>
      <c r="Y377" s="34"/>
      <c r="Z377" s="34"/>
    </row>
    <row r="378">
      <c r="A378" s="30">
        <v>518.0</v>
      </c>
      <c r="B378" s="31" t="s">
        <v>2860</v>
      </c>
      <c r="C378" s="32" t="s">
        <v>1622</v>
      </c>
      <c r="D378" s="32" t="s">
        <v>1574</v>
      </c>
      <c r="E378" s="31" t="s">
        <v>2854</v>
      </c>
      <c r="F378" s="33"/>
      <c r="G378" s="31" t="s">
        <v>2860</v>
      </c>
      <c r="H378" s="35" t="s">
        <v>2861</v>
      </c>
      <c r="L378" s="31" t="s">
        <v>2862</v>
      </c>
      <c r="M378" s="31"/>
      <c r="N378" s="31"/>
      <c r="O378" s="34"/>
      <c r="P378" s="34"/>
      <c r="Q378" s="34"/>
      <c r="R378" s="34"/>
      <c r="S378" s="34"/>
      <c r="T378" s="34"/>
      <c r="U378" s="34"/>
      <c r="V378" s="34"/>
      <c r="W378" s="34"/>
      <c r="X378" s="34"/>
      <c r="Y378" s="34"/>
      <c r="Z378" s="34"/>
    </row>
    <row r="379">
      <c r="A379" s="30">
        <v>519.0</v>
      </c>
      <c r="B379" s="31" t="s">
        <v>2863</v>
      </c>
      <c r="C379" s="32" t="s">
        <v>1630</v>
      </c>
      <c r="D379" s="32" t="s">
        <v>1574</v>
      </c>
      <c r="E379" s="31" t="s">
        <v>2854</v>
      </c>
      <c r="F379" s="33"/>
      <c r="G379" s="31" t="s">
        <v>2863</v>
      </c>
      <c r="H379" s="35" t="s">
        <v>2864</v>
      </c>
      <c r="L379" s="31" t="s">
        <v>2865</v>
      </c>
      <c r="M379" s="31"/>
      <c r="N379" s="31"/>
      <c r="O379" s="34"/>
      <c r="P379" s="34"/>
      <c r="Q379" s="34"/>
      <c r="R379" s="34"/>
      <c r="S379" s="34"/>
      <c r="T379" s="34"/>
      <c r="U379" s="34"/>
      <c r="V379" s="34"/>
      <c r="W379" s="34"/>
      <c r="X379" s="34"/>
      <c r="Y379" s="34"/>
      <c r="Z379" s="34"/>
    </row>
    <row r="380">
      <c r="A380" s="30">
        <v>520.0</v>
      </c>
      <c r="B380" s="31" t="s">
        <v>2866</v>
      </c>
      <c r="C380" s="32" t="s">
        <v>1966</v>
      </c>
      <c r="D380" s="32" t="s">
        <v>1574</v>
      </c>
      <c r="E380" s="31" t="s">
        <v>2854</v>
      </c>
      <c r="F380" s="33"/>
      <c r="G380" s="31" t="s">
        <v>2866</v>
      </c>
      <c r="H380" s="31" t="s">
        <v>2867</v>
      </c>
      <c r="L380" s="31" t="s">
        <v>2868</v>
      </c>
      <c r="M380" s="31"/>
      <c r="N380" s="31"/>
      <c r="O380" s="34"/>
      <c r="P380" s="34"/>
      <c r="Q380" s="34"/>
      <c r="R380" s="34"/>
      <c r="S380" s="34"/>
      <c r="T380" s="34"/>
      <c r="U380" s="34"/>
      <c r="V380" s="34"/>
      <c r="W380" s="34"/>
      <c r="X380" s="34"/>
      <c r="Y380" s="34"/>
      <c r="Z380" s="34"/>
    </row>
    <row r="381">
      <c r="A381" s="30">
        <v>521.0</v>
      </c>
      <c r="B381" s="31" t="s">
        <v>2869</v>
      </c>
      <c r="C381" s="32" t="s">
        <v>1955</v>
      </c>
      <c r="D381" s="32" t="s">
        <v>1574</v>
      </c>
      <c r="E381" s="31" t="s">
        <v>2854</v>
      </c>
      <c r="F381" s="33"/>
      <c r="G381" s="31" t="s">
        <v>2869</v>
      </c>
      <c r="H381" s="35" t="s">
        <v>2870</v>
      </c>
      <c r="L381" s="31" t="s">
        <v>2871</v>
      </c>
      <c r="M381" s="31"/>
      <c r="N381" s="31"/>
      <c r="O381" s="34"/>
      <c r="P381" s="34"/>
      <c r="Q381" s="34"/>
      <c r="R381" s="34"/>
      <c r="S381" s="34"/>
      <c r="T381" s="34"/>
      <c r="U381" s="34"/>
      <c r="V381" s="34"/>
      <c r="W381" s="34"/>
      <c r="X381" s="34"/>
      <c r="Y381" s="34"/>
      <c r="Z381" s="34"/>
    </row>
    <row r="382">
      <c r="A382" s="30">
        <v>522.0</v>
      </c>
      <c r="B382" s="31" t="s">
        <v>2872</v>
      </c>
      <c r="C382" s="32" t="s">
        <v>1955</v>
      </c>
      <c r="D382" s="32" t="s">
        <v>1574</v>
      </c>
      <c r="E382" s="31" t="s">
        <v>2854</v>
      </c>
      <c r="F382" s="33"/>
      <c r="G382" s="31" t="s">
        <v>2872</v>
      </c>
      <c r="H382" s="35" t="s">
        <v>2873</v>
      </c>
      <c r="L382" s="31" t="s">
        <v>2874</v>
      </c>
      <c r="M382" s="31"/>
      <c r="N382" s="31"/>
      <c r="O382" s="34"/>
      <c r="P382" s="34"/>
      <c r="Q382" s="34"/>
      <c r="R382" s="34"/>
      <c r="S382" s="34"/>
      <c r="T382" s="34"/>
      <c r="U382" s="34"/>
      <c r="V382" s="34"/>
      <c r="W382" s="34"/>
      <c r="X382" s="34"/>
      <c r="Y382" s="34"/>
      <c r="Z382" s="34"/>
    </row>
    <row r="383">
      <c r="A383" s="30">
        <v>523.0</v>
      </c>
      <c r="B383" s="31" t="s">
        <v>2875</v>
      </c>
      <c r="C383" s="32" t="s">
        <v>1955</v>
      </c>
      <c r="D383" s="32" t="s">
        <v>1574</v>
      </c>
      <c r="E383" s="31" t="s">
        <v>2854</v>
      </c>
      <c r="F383" s="33"/>
      <c r="G383" s="31" t="s">
        <v>2875</v>
      </c>
      <c r="H383" s="35" t="s">
        <v>2876</v>
      </c>
      <c r="L383" s="31" t="s">
        <v>2877</v>
      </c>
      <c r="M383" s="31"/>
      <c r="N383" s="31"/>
      <c r="O383" s="34"/>
      <c r="P383" s="34"/>
      <c r="Q383" s="34"/>
      <c r="R383" s="34"/>
      <c r="S383" s="34"/>
      <c r="T383" s="34"/>
      <c r="U383" s="34"/>
      <c r="V383" s="34"/>
      <c r="W383" s="34"/>
      <c r="X383" s="34"/>
      <c r="Y383" s="34"/>
      <c r="Z383" s="34"/>
    </row>
    <row r="384">
      <c r="A384" s="30">
        <v>524.0</v>
      </c>
      <c r="B384" s="31" t="s">
        <v>2878</v>
      </c>
      <c r="C384" s="32" t="s">
        <v>1955</v>
      </c>
      <c r="D384" s="32" t="s">
        <v>1574</v>
      </c>
      <c r="E384" s="31" t="s">
        <v>2854</v>
      </c>
      <c r="F384" s="33"/>
      <c r="G384" s="31" t="s">
        <v>2878</v>
      </c>
      <c r="H384" s="35" t="s">
        <v>2879</v>
      </c>
      <c r="L384" s="31" t="s">
        <v>2880</v>
      </c>
      <c r="M384" s="31"/>
      <c r="N384" s="31"/>
      <c r="O384" s="34"/>
      <c r="P384" s="34"/>
      <c r="Q384" s="34"/>
      <c r="R384" s="34"/>
      <c r="S384" s="34"/>
      <c r="T384" s="34"/>
      <c r="U384" s="34"/>
      <c r="V384" s="34"/>
      <c r="W384" s="34"/>
      <c r="X384" s="34"/>
      <c r="Y384" s="34"/>
      <c r="Z384" s="34"/>
    </row>
    <row r="385">
      <c r="A385" s="30">
        <v>525.0</v>
      </c>
      <c r="B385" s="31" t="s">
        <v>2881</v>
      </c>
      <c r="C385" s="32" t="s">
        <v>1955</v>
      </c>
      <c r="D385" s="32" t="s">
        <v>1574</v>
      </c>
      <c r="E385" s="31" t="s">
        <v>2854</v>
      </c>
      <c r="F385" s="33"/>
      <c r="G385" s="31" t="s">
        <v>2881</v>
      </c>
      <c r="H385" s="35" t="s">
        <v>2882</v>
      </c>
      <c r="L385" s="31" t="s">
        <v>2883</v>
      </c>
      <c r="M385" s="31"/>
      <c r="N385" s="31"/>
      <c r="O385" s="34"/>
      <c r="P385" s="34"/>
      <c r="Q385" s="34"/>
      <c r="R385" s="34"/>
      <c r="S385" s="34"/>
      <c r="T385" s="34"/>
      <c r="U385" s="34"/>
      <c r="V385" s="34"/>
      <c r="W385" s="34"/>
      <c r="X385" s="34"/>
      <c r="Y385" s="34"/>
      <c r="Z385" s="34"/>
    </row>
    <row r="386">
      <c r="A386" s="30">
        <v>526.0</v>
      </c>
      <c r="B386" s="31" t="s">
        <v>2884</v>
      </c>
      <c r="C386" s="32" t="s">
        <v>1955</v>
      </c>
      <c r="D386" s="32" t="s">
        <v>1574</v>
      </c>
      <c r="E386" s="31" t="s">
        <v>2854</v>
      </c>
      <c r="F386" s="33"/>
      <c r="G386" s="31" t="s">
        <v>2884</v>
      </c>
      <c r="H386" s="35" t="s">
        <v>2885</v>
      </c>
      <c r="L386" s="31" t="s">
        <v>2886</v>
      </c>
      <c r="M386" s="31"/>
      <c r="N386" s="31"/>
      <c r="O386" s="34"/>
      <c r="P386" s="34"/>
      <c r="Q386" s="34"/>
      <c r="R386" s="34"/>
      <c r="S386" s="34"/>
      <c r="T386" s="34"/>
      <c r="U386" s="34"/>
      <c r="V386" s="34"/>
      <c r="W386" s="34"/>
      <c r="X386" s="34"/>
      <c r="Y386" s="34"/>
      <c r="Z386" s="34"/>
    </row>
    <row r="387">
      <c r="A387" s="30">
        <v>527.0</v>
      </c>
      <c r="B387" s="31" t="s">
        <v>2887</v>
      </c>
      <c r="C387" s="32" t="s">
        <v>1642</v>
      </c>
      <c r="D387" s="32" t="s">
        <v>1574</v>
      </c>
      <c r="E387" s="31" t="s">
        <v>2854</v>
      </c>
      <c r="F387" s="33"/>
      <c r="G387" s="31" t="s">
        <v>2887</v>
      </c>
      <c r="H387" s="35" t="s">
        <v>2888</v>
      </c>
      <c r="L387" s="31" t="s">
        <v>2889</v>
      </c>
      <c r="M387" s="31"/>
      <c r="N387" s="31"/>
      <c r="O387" s="34"/>
      <c r="P387" s="34"/>
      <c r="Q387" s="34"/>
      <c r="R387" s="34"/>
      <c r="S387" s="34"/>
      <c r="T387" s="34"/>
      <c r="U387" s="34"/>
      <c r="V387" s="34"/>
      <c r="W387" s="34"/>
      <c r="X387" s="34"/>
      <c r="Y387" s="34"/>
      <c r="Z387" s="34"/>
    </row>
    <row r="388">
      <c r="A388" s="30">
        <v>528.0</v>
      </c>
      <c r="B388" s="31" t="s">
        <v>2890</v>
      </c>
      <c r="C388" s="32" t="s">
        <v>1630</v>
      </c>
      <c r="D388" s="32" t="s">
        <v>1574</v>
      </c>
      <c r="E388" s="31" t="s">
        <v>2854</v>
      </c>
      <c r="F388" s="33"/>
      <c r="G388" s="31" t="s">
        <v>2890</v>
      </c>
      <c r="H388" s="35" t="s">
        <v>2891</v>
      </c>
      <c r="L388" s="31" t="s">
        <v>2892</v>
      </c>
      <c r="M388" s="31"/>
      <c r="N388" s="31"/>
      <c r="O388" s="34"/>
      <c r="P388" s="34"/>
      <c r="Q388" s="34"/>
      <c r="R388" s="34"/>
      <c r="S388" s="34"/>
      <c r="T388" s="34"/>
      <c r="U388" s="34"/>
      <c r="V388" s="34"/>
      <c r="W388" s="34"/>
      <c r="X388" s="34"/>
      <c r="Y388" s="34"/>
      <c r="Z388" s="34"/>
    </row>
    <row r="389">
      <c r="A389" s="30">
        <v>529.0</v>
      </c>
      <c r="B389" s="31" t="s">
        <v>2893</v>
      </c>
      <c r="C389" s="32" t="s">
        <v>1630</v>
      </c>
      <c r="D389" s="32" t="s">
        <v>1574</v>
      </c>
      <c r="E389" s="31" t="s">
        <v>2854</v>
      </c>
      <c r="F389" s="33"/>
      <c r="G389" s="31" t="s">
        <v>2893</v>
      </c>
      <c r="H389" s="31" t="s">
        <v>2894</v>
      </c>
      <c r="L389" s="31" t="s">
        <v>2895</v>
      </c>
      <c r="M389" s="31"/>
      <c r="N389" s="31"/>
      <c r="O389" s="34"/>
      <c r="P389" s="34"/>
      <c r="Q389" s="34"/>
      <c r="R389" s="34"/>
      <c r="S389" s="34"/>
      <c r="T389" s="34"/>
      <c r="U389" s="34"/>
      <c r="V389" s="34"/>
      <c r="W389" s="34"/>
      <c r="X389" s="34"/>
      <c r="Y389" s="34"/>
      <c r="Z389" s="34"/>
    </row>
    <row r="390">
      <c r="A390" s="30">
        <v>530.0</v>
      </c>
      <c r="B390" s="31" t="s">
        <v>2896</v>
      </c>
      <c r="C390" s="32" t="s">
        <v>1630</v>
      </c>
      <c r="D390" s="32" t="s">
        <v>1574</v>
      </c>
      <c r="E390" s="31" t="s">
        <v>2854</v>
      </c>
      <c r="F390" s="33"/>
      <c r="G390" s="31" t="s">
        <v>2896</v>
      </c>
      <c r="H390" s="35" t="s">
        <v>2897</v>
      </c>
      <c r="L390" s="31" t="s">
        <v>2898</v>
      </c>
      <c r="M390" s="31"/>
      <c r="N390" s="31"/>
      <c r="O390" s="34"/>
      <c r="P390" s="34"/>
      <c r="Q390" s="34"/>
      <c r="R390" s="34"/>
      <c r="S390" s="34"/>
      <c r="T390" s="34"/>
      <c r="U390" s="34"/>
      <c r="V390" s="34"/>
      <c r="W390" s="34"/>
      <c r="X390" s="34"/>
      <c r="Y390" s="34"/>
      <c r="Z390" s="34"/>
    </row>
    <row r="391">
      <c r="A391" s="30">
        <v>531.0</v>
      </c>
      <c r="B391" s="31" t="s">
        <v>2899</v>
      </c>
      <c r="C391" s="32" t="s">
        <v>2142</v>
      </c>
      <c r="D391" s="32" t="s">
        <v>1574</v>
      </c>
      <c r="E391" s="31" t="s">
        <v>2854</v>
      </c>
      <c r="F391" s="33"/>
      <c r="G391" s="31" t="s">
        <v>2899</v>
      </c>
      <c r="H391" s="35" t="s">
        <v>2900</v>
      </c>
      <c r="L391" s="31" t="s">
        <v>2901</v>
      </c>
      <c r="M391" s="31"/>
      <c r="N391" s="31"/>
      <c r="O391" s="34"/>
      <c r="P391" s="34"/>
      <c r="Q391" s="34"/>
      <c r="R391" s="34"/>
      <c r="S391" s="34"/>
      <c r="T391" s="34"/>
      <c r="U391" s="34"/>
      <c r="V391" s="34"/>
      <c r="W391" s="34"/>
      <c r="X391" s="34"/>
      <c r="Y391" s="34"/>
      <c r="Z391" s="34"/>
    </row>
    <row r="392">
      <c r="A392" s="30">
        <v>532.0</v>
      </c>
      <c r="B392" s="31" t="s">
        <v>2902</v>
      </c>
      <c r="C392" s="32" t="s">
        <v>2142</v>
      </c>
      <c r="D392" s="32" t="s">
        <v>1574</v>
      </c>
      <c r="E392" s="31" t="s">
        <v>2854</v>
      </c>
      <c r="F392" s="33"/>
      <c r="G392" s="31" t="s">
        <v>2902</v>
      </c>
      <c r="H392" s="35" t="s">
        <v>2903</v>
      </c>
      <c r="L392" s="31" t="s">
        <v>2904</v>
      </c>
      <c r="M392" s="31"/>
      <c r="N392" s="31"/>
      <c r="O392" s="34"/>
      <c r="P392" s="34"/>
      <c r="Q392" s="34"/>
      <c r="R392" s="34"/>
      <c r="S392" s="34"/>
      <c r="T392" s="34"/>
      <c r="U392" s="34"/>
      <c r="V392" s="34"/>
      <c r="W392" s="34"/>
      <c r="X392" s="34"/>
      <c r="Y392" s="34"/>
      <c r="Z392" s="34"/>
    </row>
    <row r="393">
      <c r="A393" s="30">
        <v>533.0</v>
      </c>
      <c r="B393" s="31" t="s">
        <v>2905</v>
      </c>
      <c r="C393" s="32" t="s">
        <v>2072</v>
      </c>
      <c r="D393" s="32" t="s">
        <v>1574</v>
      </c>
      <c r="E393" s="31" t="s">
        <v>2854</v>
      </c>
      <c r="F393" s="33"/>
      <c r="G393" s="31" t="s">
        <v>2905</v>
      </c>
      <c r="H393" s="35" t="s">
        <v>2906</v>
      </c>
      <c r="L393" s="31" t="s">
        <v>2907</v>
      </c>
      <c r="M393" s="31"/>
      <c r="N393" s="31"/>
      <c r="O393" s="34"/>
      <c r="P393" s="34"/>
      <c r="Q393" s="34"/>
      <c r="R393" s="34"/>
      <c r="S393" s="34"/>
      <c r="T393" s="34"/>
      <c r="U393" s="34"/>
      <c r="V393" s="34"/>
      <c r="W393" s="34"/>
      <c r="X393" s="34"/>
      <c r="Y393" s="34"/>
      <c r="Z393" s="34"/>
    </row>
    <row r="394">
      <c r="A394" s="30">
        <v>534.0</v>
      </c>
      <c r="B394" s="31" t="s">
        <v>2908</v>
      </c>
      <c r="C394" s="32" t="s">
        <v>2072</v>
      </c>
      <c r="D394" s="32" t="s">
        <v>1574</v>
      </c>
      <c r="E394" s="31" t="s">
        <v>2854</v>
      </c>
      <c r="F394" s="33"/>
      <c r="G394" s="31" t="s">
        <v>2908</v>
      </c>
      <c r="H394" s="35" t="s">
        <v>2909</v>
      </c>
      <c r="K394" s="33"/>
      <c r="L394" s="31" t="s">
        <v>2910</v>
      </c>
      <c r="M394" s="31"/>
      <c r="N394" s="31"/>
      <c r="O394" s="34"/>
      <c r="P394" s="34"/>
      <c r="Q394" s="34"/>
      <c r="R394" s="34"/>
      <c r="S394" s="34"/>
      <c r="T394" s="34"/>
      <c r="U394" s="34"/>
      <c r="V394" s="34"/>
      <c r="W394" s="34"/>
      <c r="X394" s="34"/>
      <c r="Y394" s="34"/>
      <c r="Z394" s="34"/>
    </row>
    <row r="395">
      <c r="A395" s="30">
        <v>535.0</v>
      </c>
      <c r="B395" s="31" t="s">
        <v>2911</v>
      </c>
      <c r="C395" s="32" t="s">
        <v>1580</v>
      </c>
      <c r="D395" s="32" t="s">
        <v>1574</v>
      </c>
      <c r="E395" s="31" t="s">
        <v>1570</v>
      </c>
      <c r="F395" s="33"/>
      <c r="G395" s="31" t="s">
        <v>2911</v>
      </c>
      <c r="H395" s="31" t="s">
        <v>2912</v>
      </c>
      <c r="I395" s="35" t="s">
        <v>2913</v>
      </c>
      <c r="L395" s="31" t="s">
        <v>2914</v>
      </c>
      <c r="M395" s="31"/>
      <c r="N395" s="31"/>
      <c r="O395" s="34"/>
      <c r="P395" s="34"/>
      <c r="Q395" s="34"/>
      <c r="R395" s="34"/>
      <c r="S395" s="34"/>
      <c r="T395" s="34"/>
      <c r="U395" s="34"/>
      <c r="V395" s="34"/>
      <c r="W395" s="34"/>
      <c r="X395" s="34"/>
      <c r="Y395" s="34"/>
      <c r="Z395" s="34"/>
    </row>
    <row r="396">
      <c r="A396" s="30">
        <v>536.0</v>
      </c>
      <c r="B396" s="31" t="s">
        <v>2915</v>
      </c>
      <c r="C396" s="32" t="s">
        <v>1622</v>
      </c>
      <c r="D396" s="32" t="s">
        <v>1574</v>
      </c>
      <c r="E396" s="31" t="s">
        <v>1570</v>
      </c>
      <c r="F396" s="33"/>
      <c r="G396" s="31" t="s">
        <v>2915</v>
      </c>
      <c r="H396" s="31" t="s">
        <v>2912</v>
      </c>
      <c r="I396" s="35" t="s">
        <v>2916</v>
      </c>
      <c r="L396" s="31" t="s">
        <v>2917</v>
      </c>
      <c r="M396" s="31"/>
      <c r="N396" s="31"/>
      <c r="O396" s="34"/>
      <c r="P396" s="34"/>
      <c r="Q396" s="34"/>
      <c r="R396" s="34"/>
      <c r="S396" s="34"/>
      <c r="T396" s="34"/>
      <c r="U396" s="34"/>
      <c r="V396" s="34"/>
      <c r="W396" s="34"/>
      <c r="X396" s="34"/>
      <c r="Y396" s="34"/>
      <c r="Z396" s="34"/>
    </row>
    <row r="397">
      <c r="A397" s="30">
        <v>537.0</v>
      </c>
      <c r="B397" s="31" t="s">
        <v>2918</v>
      </c>
      <c r="C397" s="32" t="s">
        <v>1917</v>
      </c>
      <c r="D397" s="32" t="s">
        <v>1574</v>
      </c>
      <c r="E397" s="31" t="s">
        <v>1570</v>
      </c>
      <c r="F397" s="33"/>
      <c r="G397" s="31" t="s">
        <v>2918</v>
      </c>
      <c r="H397" s="31" t="s">
        <v>2912</v>
      </c>
      <c r="I397" s="35" t="s">
        <v>2919</v>
      </c>
      <c r="L397" s="31" t="s">
        <v>2920</v>
      </c>
      <c r="M397" s="31"/>
      <c r="N397" s="31"/>
      <c r="O397" s="34"/>
      <c r="P397" s="34"/>
      <c r="Q397" s="34"/>
      <c r="R397" s="34"/>
      <c r="S397" s="34"/>
      <c r="T397" s="34"/>
      <c r="U397" s="34"/>
      <c r="V397" s="34"/>
      <c r="W397" s="34"/>
      <c r="X397" s="34"/>
      <c r="Y397" s="34"/>
      <c r="Z397" s="34"/>
    </row>
    <row r="398">
      <c r="A398" s="30">
        <v>538.0</v>
      </c>
      <c r="B398" s="31" t="s">
        <v>2921</v>
      </c>
      <c r="C398" s="32" t="s">
        <v>1917</v>
      </c>
      <c r="D398" s="32" t="s">
        <v>1574</v>
      </c>
      <c r="E398" s="31" t="s">
        <v>1610</v>
      </c>
      <c r="F398" s="32" t="s">
        <v>2922</v>
      </c>
      <c r="G398" s="31" t="s">
        <v>2921</v>
      </c>
      <c r="H398" s="35" t="s">
        <v>2923</v>
      </c>
      <c r="L398" s="31" t="s">
        <v>2924</v>
      </c>
      <c r="M398" s="31"/>
      <c r="N398" s="31"/>
      <c r="O398" s="34"/>
      <c r="P398" s="34"/>
      <c r="Q398" s="34"/>
      <c r="R398" s="34"/>
      <c r="S398" s="34"/>
      <c r="T398" s="34"/>
      <c r="U398" s="34"/>
      <c r="V398" s="34"/>
      <c r="W398" s="34"/>
      <c r="X398" s="34"/>
      <c r="Y398" s="34"/>
      <c r="Z398" s="34"/>
    </row>
    <row r="399">
      <c r="A399" s="30">
        <v>539.0</v>
      </c>
      <c r="B399" s="31" t="s">
        <v>2925</v>
      </c>
      <c r="C399" s="32" t="s">
        <v>1733</v>
      </c>
      <c r="D399" s="32" t="s">
        <v>1574</v>
      </c>
      <c r="E399" s="31" t="s">
        <v>1610</v>
      </c>
      <c r="F399" s="32" t="s">
        <v>2922</v>
      </c>
      <c r="G399" s="31" t="s">
        <v>2925</v>
      </c>
      <c r="H399" s="35" t="s">
        <v>2926</v>
      </c>
      <c r="L399" s="31" t="s">
        <v>2927</v>
      </c>
      <c r="M399" s="31"/>
      <c r="N399" s="31"/>
      <c r="O399" s="34"/>
      <c r="P399" s="34"/>
      <c r="Q399" s="34"/>
      <c r="R399" s="34"/>
      <c r="S399" s="34"/>
      <c r="T399" s="34"/>
      <c r="U399" s="34"/>
      <c r="V399" s="34"/>
      <c r="W399" s="34"/>
      <c r="X399" s="34"/>
      <c r="Y399" s="34"/>
      <c r="Z399" s="34"/>
    </row>
    <row r="400">
      <c r="A400" s="30">
        <v>540.0</v>
      </c>
      <c r="B400" s="31" t="s">
        <v>2928</v>
      </c>
      <c r="C400" s="32" t="s">
        <v>1580</v>
      </c>
      <c r="D400" s="32" t="s">
        <v>1574</v>
      </c>
      <c r="E400" s="31" t="s">
        <v>1610</v>
      </c>
      <c r="F400" s="32" t="s">
        <v>2922</v>
      </c>
      <c r="G400" s="31" t="s">
        <v>2928</v>
      </c>
      <c r="H400" s="35" t="s">
        <v>2929</v>
      </c>
      <c r="L400" s="31" t="s">
        <v>2930</v>
      </c>
      <c r="M400" s="31"/>
      <c r="N400" s="31"/>
      <c r="O400" s="34"/>
      <c r="P400" s="34"/>
      <c r="Q400" s="34"/>
      <c r="R400" s="34"/>
      <c r="S400" s="34"/>
      <c r="T400" s="34"/>
      <c r="U400" s="34"/>
      <c r="V400" s="34"/>
      <c r="W400" s="34"/>
      <c r="X400" s="34"/>
      <c r="Y400" s="34"/>
      <c r="Z400" s="34"/>
    </row>
    <row r="401">
      <c r="A401" s="30">
        <v>541.0</v>
      </c>
      <c r="B401" s="31" t="s">
        <v>2931</v>
      </c>
      <c r="C401" s="32" t="s">
        <v>2020</v>
      </c>
      <c r="D401" s="32" t="s">
        <v>1574</v>
      </c>
      <c r="E401" s="31" t="s">
        <v>1610</v>
      </c>
      <c r="F401" s="32" t="s">
        <v>2922</v>
      </c>
      <c r="G401" s="31" t="s">
        <v>2931</v>
      </c>
      <c r="H401" s="35" t="s">
        <v>2932</v>
      </c>
      <c r="L401" s="31" t="s">
        <v>2933</v>
      </c>
      <c r="M401" s="31"/>
      <c r="N401" s="31"/>
      <c r="O401" s="34"/>
      <c r="P401" s="34"/>
      <c r="Q401" s="34"/>
      <c r="R401" s="34"/>
      <c r="S401" s="34"/>
      <c r="T401" s="34"/>
      <c r="U401" s="34"/>
      <c r="V401" s="34"/>
      <c r="W401" s="34"/>
      <c r="X401" s="34"/>
      <c r="Y401" s="34"/>
      <c r="Z401" s="34"/>
    </row>
    <row r="402">
      <c r="A402" s="30">
        <v>542.0</v>
      </c>
      <c r="B402" s="31" t="s">
        <v>2934</v>
      </c>
      <c r="C402" s="32" t="s">
        <v>1666</v>
      </c>
      <c r="D402" s="32" t="s">
        <v>1574</v>
      </c>
      <c r="E402" s="31" t="s">
        <v>1610</v>
      </c>
      <c r="F402" s="32" t="s">
        <v>2922</v>
      </c>
      <c r="G402" s="31" t="s">
        <v>2934</v>
      </c>
      <c r="H402" s="35" t="s">
        <v>2935</v>
      </c>
      <c r="L402" s="31" t="s">
        <v>2936</v>
      </c>
      <c r="M402" s="31"/>
      <c r="N402" s="31"/>
      <c r="O402" s="34"/>
      <c r="P402" s="34"/>
      <c r="Q402" s="34"/>
      <c r="R402" s="34"/>
      <c r="S402" s="34"/>
      <c r="T402" s="34"/>
      <c r="U402" s="34"/>
      <c r="V402" s="34"/>
      <c r="W402" s="34"/>
      <c r="X402" s="34"/>
      <c r="Y402" s="34"/>
      <c r="Z402" s="34"/>
    </row>
    <row r="403">
      <c r="A403" s="30">
        <v>543.0</v>
      </c>
      <c r="B403" s="31" t="s">
        <v>2937</v>
      </c>
      <c r="C403" s="32" t="s">
        <v>1733</v>
      </c>
      <c r="D403" s="32" t="s">
        <v>1574</v>
      </c>
      <c r="E403" s="31" t="s">
        <v>1610</v>
      </c>
      <c r="F403" s="32" t="s">
        <v>2922</v>
      </c>
      <c r="G403" s="31" t="s">
        <v>2937</v>
      </c>
      <c r="H403" s="35" t="s">
        <v>2938</v>
      </c>
      <c r="L403" s="31" t="s">
        <v>2939</v>
      </c>
      <c r="M403" s="31"/>
      <c r="N403" s="31"/>
      <c r="O403" s="34"/>
      <c r="P403" s="34"/>
      <c r="Q403" s="34"/>
      <c r="R403" s="34"/>
      <c r="S403" s="34"/>
      <c r="T403" s="34"/>
      <c r="U403" s="34"/>
      <c r="V403" s="34"/>
      <c r="W403" s="34"/>
      <c r="X403" s="34"/>
      <c r="Y403" s="34"/>
      <c r="Z403" s="34"/>
    </row>
    <row r="404">
      <c r="A404" s="30">
        <v>544.0</v>
      </c>
      <c r="B404" s="31" t="s">
        <v>2940</v>
      </c>
      <c r="C404" s="32" t="s">
        <v>1622</v>
      </c>
      <c r="D404" s="32" t="s">
        <v>1574</v>
      </c>
      <c r="E404" s="31" t="s">
        <v>1610</v>
      </c>
      <c r="F404" s="32" t="s">
        <v>2922</v>
      </c>
      <c r="G404" s="31" t="s">
        <v>2940</v>
      </c>
      <c r="H404" s="35" t="s">
        <v>2941</v>
      </c>
      <c r="L404" s="31" t="s">
        <v>2942</v>
      </c>
      <c r="M404" s="31"/>
      <c r="N404" s="31"/>
      <c r="O404" s="34"/>
      <c r="P404" s="34"/>
      <c r="Q404" s="34"/>
      <c r="R404" s="34"/>
      <c r="S404" s="34"/>
      <c r="T404" s="34"/>
      <c r="U404" s="34"/>
      <c r="V404" s="34"/>
      <c r="W404" s="34"/>
      <c r="X404" s="34"/>
      <c r="Y404" s="34"/>
      <c r="Z404" s="34"/>
    </row>
    <row r="405">
      <c r="A405" s="30">
        <v>545.0</v>
      </c>
      <c r="B405" s="31" t="s">
        <v>2943</v>
      </c>
      <c r="C405" s="32" t="s">
        <v>1630</v>
      </c>
      <c r="D405" s="32" t="s">
        <v>1574</v>
      </c>
      <c r="E405" s="31" t="s">
        <v>1610</v>
      </c>
      <c r="F405" s="32" t="s">
        <v>2922</v>
      </c>
      <c r="G405" s="31" t="s">
        <v>2943</v>
      </c>
      <c r="H405" s="35" t="s">
        <v>2944</v>
      </c>
      <c r="L405" s="31" t="s">
        <v>2945</v>
      </c>
      <c r="M405" s="31"/>
      <c r="N405" s="31"/>
      <c r="O405" s="34"/>
      <c r="P405" s="34"/>
      <c r="Q405" s="34"/>
      <c r="R405" s="34"/>
      <c r="S405" s="34"/>
      <c r="T405" s="34"/>
      <c r="U405" s="34"/>
      <c r="V405" s="34"/>
      <c r="W405" s="34"/>
      <c r="X405" s="34"/>
      <c r="Y405" s="34"/>
      <c r="Z405" s="34"/>
    </row>
    <row r="406">
      <c r="A406" s="30">
        <v>546.0</v>
      </c>
      <c r="B406" s="31" t="s">
        <v>2946</v>
      </c>
      <c r="C406" s="32" t="s">
        <v>1917</v>
      </c>
      <c r="D406" s="32" t="s">
        <v>1574</v>
      </c>
      <c r="E406" s="31" t="s">
        <v>1610</v>
      </c>
      <c r="F406" s="32" t="s">
        <v>2922</v>
      </c>
      <c r="G406" s="31" t="s">
        <v>2946</v>
      </c>
      <c r="H406" s="31" t="s">
        <v>2947</v>
      </c>
      <c r="L406" s="31" t="s">
        <v>2948</v>
      </c>
      <c r="M406" s="31"/>
      <c r="N406" s="31"/>
      <c r="O406" s="34"/>
      <c r="P406" s="34"/>
      <c r="Q406" s="34"/>
      <c r="R406" s="34"/>
      <c r="S406" s="34"/>
      <c r="T406" s="34"/>
      <c r="U406" s="34"/>
      <c r="V406" s="34"/>
      <c r="W406" s="34"/>
      <c r="X406" s="34"/>
      <c r="Y406" s="34"/>
      <c r="Z406" s="34"/>
    </row>
    <row r="407">
      <c r="A407" s="30">
        <v>547.0</v>
      </c>
      <c r="B407" s="31" t="s">
        <v>2949</v>
      </c>
      <c r="C407" s="32" t="s">
        <v>2267</v>
      </c>
      <c r="D407" s="32" t="s">
        <v>1574</v>
      </c>
      <c r="E407" s="31" t="s">
        <v>1610</v>
      </c>
      <c r="F407" s="32" t="s">
        <v>2922</v>
      </c>
      <c r="G407" s="31" t="s">
        <v>2949</v>
      </c>
      <c r="H407" s="31" t="s">
        <v>2950</v>
      </c>
      <c r="L407" s="31" t="s">
        <v>2951</v>
      </c>
      <c r="M407" s="31"/>
      <c r="N407" s="31"/>
      <c r="O407" s="34"/>
      <c r="P407" s="34"/>
      <c r="Q407" s="34"/>
      <c r="R407" s="34"/>
      <c r="S407" s="34"/>
      <c r="T407" s="34"/>
      <c r="U407" s="34"/>
      <c r="V407" s="34"/>
      <c r="W407" s="34"/>
      <c r="X407" s="34"/>
      <c r="Y407" s="34"/>
      <c r="Z407" s="34"/>
    </row>
    <row r="408">
      <c r="A408" s="30">
        <v>548.0</v>
      </c>
      <c r="B408" s="31" t="s">
        <v>2952</v>
      </c>
      <c r="C408" s="32" t="s">
        <v>1917</v>
      </c>
      <c r="D408" s="32" t="s">
        <v>1574</v>
      </c>
      <c r="E408" s="31" t="s">
        <v>1610</v>
      </c>
      <c r="F408" s="32" t="s">
        <v>2922</v>
      </c>
      <c r="G408" s="31" t="s">
        <v>2952</v>
      </c>
      <c r="H408" s="35" t="s">
        <v>2953</v>
      </c>
      <c r="L408" s="31" t="s">
        <v>2954</v>
      </c>
      <c r="M408" s="31"/>
      <c r="N408" s="31"/>
      <c r="O408" s="34"/>
      <c r="P408" s="34"/>
      <c r="Q408" s="34"/>
      <c r="R408" s="34"/>
      <c r="S408" s="34"/>
      <c r="T408" s="34"/>
      <c r="U408" s="34"/>
      <c r="V408" s="34"/>
      <c r="W408" s="34"/>
      <c r="X408" s="34"/>
      <c r="Y408" s="34"/>
      <c r="Z408" s="34"/>
    </row>
    <row r="409">
      <c r="A409" s="30">
        <v>549.0</v>
      </c>
      <c r="B409" s="31" t="s">
        <v>2955</v>
      </c>
      <c r="C409" s="32" t="s">
        <v>2956</v>
      </c>
      <c r="D409" s="32" t="s">
        <v>1574</v>
      </c>
      <c r="E409" s="31" t="s">
        <v>1610</v>
      </c>
      <c r="F409" s="32" t="s">
        <v>2922</v>
      </c>
      <c r="G409" s="31" t="s">
        <v>2955</v>
      </c>
      <c r="H409" s="35" t="s">
        <v>2957</v>
      </c>
      <c r="L409" s="31" t="s">
        <v>2958</v>
      </c>
      <c r="M409" s="31"/>
      <c r="N409" s="31"/>
      <c r="O409" s="34"/>
      <c r="P409" s="34"/>
      <c r="Q409" s="34"/>
      <c r="R409" s="34"/>
      <c r="S409" s="34"/>
      <c r="T409" s="34"/>
      <c r="U409" s="34"/>
      <c r="V409" s="34"/>
      <c r="W409" s="34"/>
      <c r="X409" s="34"/>
      <c r="Y409" s="34"/>
      <c r="Z409" s="34"/>
    </row>
    <row r="410">
      <c r="A410" s="30">
        <v>550.0</v>
      </c>
      <c r="B410" s="31" t="s">
        <v>2959</v>
      </c>
      <c r="C410" s="32" t="s">
        <v>1609</v>
      </c>
      <c r="D410" s="32" t="s">
        <v>1574</v>
      </c>
      <c r="E410" s="31" t="s">
        <v>1610</v>
      </c>
      <c r="F410" s="32" t="s">
        <v>2922</v>
      </c>
      <c r="G410" s="31" t="s">
        <v>2959</v>
      </c>
      <c r="H410" s="35" t="s">
        <v>2960</v>
      </c>
      <c r="L410" s="31" t="s">
        <v>2961</v>
      </c>
      <c r="M410" s="31"/>
      <c r="N410" s="31"/>
      <c r="O410" s="34"/>
      <c r="P410" s="34"/>
      <c r="Q410" s="34"/>
      <c r="R410" s="34"/>
      <c r="S410" s="34"/>
      <c r="T410" s="34"/>
      <c r="U410" s="34"/>
      <c r="V410" s="34"/>
      <c r="W410" s="34"/>
      <c r="X410" s="34"/>
      <c r="Y410" s="34"/>
      <c r="Z410" s="34"/>
    </row>
    <row r="411">
      <c r="A411" s="30">
        <v>551.0</v>
      </c>
      <c r="B411" s="31" t="s">
        <v>2962</v>
      </c>
      <c r="C411" s="32" t="s">
        <v>1630</v>
      </c>
      <c r="D411" s="32" t="s">
        <v>1574</v>
      </c>
      <c r="E411" s="31" t="s">
        <v>1610</v>
      </c>
      <c r="F411" s="32" t="s">
        <v>2922</v>
      </c>
      <c r="G411" s="31" t="s">
        <v>2962</v>
      </c>
      <c r="H411" s="35" t="s">
        <v>2963</v>
      </c>
      <c r="L411" s="31" t="s">
        <v>2964</v>
      </c>
      <c r="M411" s="31"/>
      <c r="N411" s="31"/>
      <c r="O411" s="34"/>
      <c r="P411" s="34"/>
      <c r="Q411" s="34"/>
      <c r="R411" s="34"/>
      <c r="S411" s="34"/>
      <c r="T411" s="34"/>
      <c r="U411" s="34"/>
      <c r="V411" s="34"/>
      <c r="W411" s="34"/>
      <c r="X411" s="34"/>
      <c r="Y411" s="34"/>
      <c r="Z411" s="34"/>
    </row>
    <row r="412">
      <c r="A412" s="30">
        <v>552.0</v>
      </c>
      <c r="B412" s="31" t="s">
        <v>2965</v>
      </c>
      <c r="C412" s="32" t="s">
        <v>1622</v>
      </c>
      <c r="D412" s="32" t="s">
        <v>1574</v>
      </c>
      <c r="E412" s="31" t="s">
        <v>1610</v>
      </c>
      <c r="F412" s="32" t="s">
        <v>2922</v>
      </c>
      <c r="G412" s="31" t="s">
        <v>2965</v>
      </c>
      <c r="H412" s="35" t="s">
        <v>2966</v>
      </c>
      <c r="L412" s="31" t="s">
        <v>2967</v>
      </c>
      <c r="M412" s="31"/>
      <c r="N412" s="31"/>
      <c r="O412" s="34"/>
      <c r="P412" s="34"/>
      <c r="Q412" s="34"/>
      <c r="R412" s="34"/>
      <c r="S412" s="34"/>
      <c r="T412" s="34"/>
      <c r="U412" s="34"/>
      <c r="V412" s="34"/>
      <c r="W412" s="34"/>
      <c r="X412" s="34"/>
      <c r="Y412" s="34"/>
      <c r="Z412" s="34"/>
    </row>
    <row r="413">
      <c r="A413" s="30">
        <v>553.0</v>
      </c>
      <c r="B413" s="31" t="s">
        <v>2968</v>
      </c>
      <c r="C413" s="32" t="s">
        <v>2142</v>
      </c>
      <c r="D413" s="32" t="s">
        <v>1574</v>
      </c>
      <c r="E413" s="31" t="s">
        <v>1610</v>
      </c>
      <c r="F413" s="32" t="s">
        <v>2922</v>
      </c>
      <c r="G413" s="31" t="s">
        <v>2968</v>
      </c>
      <c r="H413" s="35" t="s">
        <v>2969</v>
      </c>
      <c r="L413" s="31" t="s">
        <v>2970</v>
      </c>
      <c r="M413" s="31"/>
      <c r="N413" s="31"/>
      <c r="O413" s="34"/>
      <c r="P413" s="34"/>
      <c r="Q413" s="34"/>
      <c r="R413" s="34"/>
      <c r="S413" s="34"/>
      <c r="T413" s="34"/>
      <c r="U413" s="34"/>
      <c r="V413" s="34"/>
      <c r="W413" s="34"/>
      <c r="X413" s="34"/>
      <c r="Y413" s="34"/>
      <c r="Z413" s="34"/>
    </row>
    <row r="414">
      <c r="A414" s="30">
        <v>554.0</v>
      </c>
      <c r="B414" s="31" t="s">
        <v>2971</v>
      </c>
      <c r="C414" s="32" t="s">
        <v>1630</v>
      </c>
      <c r="D414" s="32" t="s">
        <v>1574</v>
      </c>
      <c r="E414" s="31" t="s">
        <v>1610</v>
      </c>
      <c r="F414" s="32" t="s">
        <v>2922</v>
      </c>
      <c r="G414" s="31" t="s">
        <v>2971</v>
      </c>
      <c r="H414" s="35" t="s">
        <v>2972</v>
      </c>
      <c r="L414" s="31" t="s">
        <v>2973</v>
      </c>
      <c r="M414" s="31"/>
      <c r="N414" s="31"/>
      <c r="O414" s="34"/>
      <c r="P414" s="34"/>
      <c r="Q414" s="34"/>
      <c r="R414" s="34"/>
      <c r="S414" s="34"/>
      <c r="T414" s="34"/>
      <c r="U414" s="34"/>
      <c r="V414" s="34"/>
      <c r="W414" s="34"/>
      <c r="X414" s="34"/>
      <c r="Y414" s="34"/>
      <c r="Z414" s="34"/>
    </row>
    <row r="415">
      <c r="A415" s="30">
        <v>555.0</v>
      </c>
      <c r="B415" s="31" t="s">
        <v>2974</v>
      </c>
      <c r="C415" s="32" t="s">
        <v>1626</v>
      </c>
      <c r="D415" s="32" t="s">
        <v>1574</v>
      </c>
      <c r="E415" s="31" t="s">
        <v>1610</v>
      </c>
      <c r="F415" s="32" t="s">
        <v>2922</v>
      </c>
      <c r="G415" s="31" t="s">
        <v>2974</v>
      </c>
      <c r="H415" s="35" t="s">
        <v>2975</v>
      </c>
      <c r="L415" s="31" t="s">
        <v>2976</v>
      </c>
      <c r="M415" s="31"/>
      <c r="N415" s="31"/>
      <c r="O415" s="34"/>
      <c r="P415" s="34"/>
      <c r="Q415" s="34"/>
      <c r="R415" s="34"/>
      <c r="S415" s="34"/>
      <c r="T415" s="34"/>
      <c r="U415" s="34"/>
      <c r="V415" s="34"/>
      <c r="W415" s="34"/>
      <c r="X415" s="34"/>
      <c r="Y415" s="34"/>
      <c r="Z415" s="34"/>
    </row>
    <row r="416">
      <c r="A416" s="30">
        <v>556.0</v>
      </c>
      <c r="B416" s="31" t="s">
        <v>2977</v>
      </c>
      <c r="C416" s="32" t="s">
        <v>1626</v>
      </c>
      <c r="D416" s="32" t="s">
        <v>1574</v>
      </c>
      <c r="E416" s="31" t="s">
        <v>1610</v>
      </c>
      <c r="F416" s="32" t="s">
        <v>2922</v>
      </c>
      <c r="G416" s="31" t="s">
        <v>2977</v>
      </c>
      <c r="H416" s="35" t="s">
        <v>2978</v>
      </c>
      <c r="L416" s="31" t="s">
        <v>2979</v>
      </c>
      <c r="M416" s="31"/>
      <c r="N416" s="31"/>
      <c r="O416" s="34"/>
      <c r="P416" s="34"/>
      <c r="Q416" s="34"/>
      <c r="R416" s="34"/>
      <c r="S416" s="34"/>
      <c r="T416" s="34"/>
      <c r="U416" s="34"/>
      <c r="V416" s="34"/>
      <c r="W416" s="34"/>
      <c r="X416" s="34"/>
      <c r="Y416" s="34"/>
      <c r="Z416" s="34"/>
    </row>
    <row r="417">
      <c r="A417" s="30">
        <v>557.0</v>
      </c>
      <c r="B417" s="31" t="s">
        <v>2980</v>
      </c>
      <c r="C417" s="32" t="s">
        <v>2061</v>
      </c>
      <c r="D417" s="32" t="s">
        <v>1574</v>
      </c>
      <c r="E417" s="31" t="s">
        <v>1610</v>
      </c>
      <c r="F417" s="32" t="s">
        <v>2922</v>
      </c>
      <c r="G417" s="31" t="s">
        <v>2980</v>
      </c>
      <c r="H417" s="31" t="s">
        <v>2981</v>
      </c>
      <c r="L417" s="31" t="s">
        <v>2982</v>
      </c>
      <c r="M417" s="31"/>
      <c r="N417" s="31"/>
      <c r="O417" s="34"/>
      <c r="P417" s="34"/>
      <c r="Q417" s="34"/>
      <c r="R417" s="34"/>
      <c r="S417" s="34"/>
      <c r="T417" s="34"/>
      <c r="U417" s="34"/>
      <c r="V417" s="34"/>
      <c r="W417" s="34"/>
      <c r="X417" s="34"/>
      <c r="Y417" s="34"/>
      <c r="Z417" s="34"/>
    </row>
    <row r="418">
      <c r="A418" s="30">
        <v>558.0</v>
      </c>
      <c r="B418" s="31" t="s">
        <v>2983</v>
      </c>
      <c r="C418" s="32" t="s">
        <v>1622</v>
      </c>
      <c r="D418" s="32" t="s">
        <v>1574</v>
      </c>
      <c r="E418" s="31" t="s">
        <v>1610</v>
      </c>
      <c r="F418" s="32" t="s">
        <v>2922</v>
      </c>
      <c r="G418" s="31" t="s">
        <v>2983</v>
      </c>
      <c r="H418" s="35" t="s">
        <v>2984</v>
      </c>
      <c r="L418" s="31" t="s">
        <v>2985</v>
      </c>
      <c r="M418" s="31"/>
      <c r="N418" s="31"/>
      <c r="O418" s="34"/>
      <c r="P418" s="34"/>
      <c r="Q418" s="34"/>
      <c r="R418" s="34"/>
      <c r="S418" s="34"/>
      <c r="T418" s="34"/>
      <c r="U418" s="34"/>
      <c r="V418" s="34"/>
      <c r="W418" s="34"/>
      <c r="X418" s="34"/>
      <c r="Y418" s="34"/>
      <c r="Z418" s="34"/>
    </row>
    <row r="419">
      <c r="A419" s="30">
        <v>559.0</v>
      </c>
      <c r="B419" s="31" t="s">
        <v>2986</v>
      </c>
      <c r="C419" s="32" t="s">
        <v>2061</v>
      </c>
      <c r="D419" s="32" t="s">
        <v>1574</v>
      </c>
      <c r="E419" s="31" t="s">
        <v>1610</v>
      </c>
      <c r="F419" s="32" t="s">
        <v>2922</v>
      </c>
      <c r="G419" s="31" t="s">
        <v>2986</v>
      </c>
      <c r="H419" s="35" t="s">
        <v>2987</v>
      </c>
      <c r="L419" s="31" t="s">
        <v>2988</v>
      </c>
      <c r="M419" s="31"/>
      <c r="N419" s="31"/>
      <c r="O419" s="34"/>
      <c r="P419" s="34"/>
      <c r="Q419" s="34"/>
      <c r="R419" s="34"/>
      <c r="S419" s="34"/>
      <c r="T419" s="34"/>
      <c r="U419" s="34"/>
      <c r="V419" s="34"/>
      <c r="W419" s="34"/>
      <c r="X419" s="34"/>
      <c r="Y419" s="34"/>
      <c r="Z419" s="34"/>
    </row>
    <row r="420">
      <c r="A420" s="30">
        <v>560.0</v>
      </c>
      <c r="B420" s="31" t="s">
        <v>2989</v>
      </c>
      <c r="C420" s="32" t="s">
        <v>2174</v>
      </c>
      <c r="D420" s="32" t="s">
        <v>1574</v>
      </c>
      <c r="E420" s="31" t="s">
        <v>1610</v>
      </c>
      <c r="F420" s="32" t="s">
        <v>2922</v>
      </c>
      <c r="G420" s="31" t="s">
        <v>2989</v>
      </c>
      <c r="H420" s="35" t="s">
        <v>2990</v>
      </c>
      <c r="L420" s="31" t="s">
        <v>2991</v>
      </c>
      <c r="M420" s="31"/>
      <c r="N420" s="31"/>
      <c r="O420" s="34"/>
      <c r="P420" s="34"/>
      <c r="Q420" s="34"/>
      <c r="R420" s="34"/>
      <c r="S420" s="34"/>
      <c r="T420" s="34"/>
      <c r="U420" s="34"/>
      <c r="V420" s="34"/>
      <c r="W420" s="34"/>
      <c r="X420" s="34"/>
      <c r="Y420" s="34"/>
      <c r="Z420" s="34"/>
    </row>
    <row r="421">
      <c r="A421" s="30">
        <v>561.0</v>
      </c>
      <c r="B421" s="31" t="s">
        <v>2992</v>
      </c>
      <c r="C421" s="32" t="s">
        <v>1630</v>
      </c>
      <c r="D421" s="32" t="s">
        <v>1574</v>
      </c>
      <c r="E421" s="31" t="s">
        <v>1610</v>
      </c>
      <c r="F421" s="32" t="s">
        <v>2922</v>
      </c>
      <c r="G421" s="31" t="s">
        <v>2992</v>
      </c>
      <c r="H421" s="35" t="s">
        <v>2993</v>
      </c>
      <c r="L421" s="31" t="s">
        <v>2994</v>
      </c>
      <c r="M421" s="31"/>
      <c r="N421" s="31"/>
      <c r="O421" s="34"/>
      <c r="P421" s="34"/>
      <c r="Q421" s="34"/>
      <c r="R421" s="34"/>
      <c r="S421" s="34"/>
      <c r="T421" s="34"/>
      <c r="U421" s="34"/>
      <c r="V421" s="34"/>
      <c r="W421" s="34"/>
      <c r="X421" s="34"/>
      <c r="Y421" s="34"/>
      <c r="Z421" s="34"/>
    </row>
    <row r="422">
      <c r="A422" s="30">
        <v>562.0</v>
      </c>
      <c r="B422" s="31" t="s">
        <v>2995</v>
      </c>
      <c r="C422" s="32" t="s">
        <v>2425</v>
      </c>
      <c r="D422" s="32" t="s">
        <v>1574</v>
      </c>
      <c r="E422" s="31" t="s">
        <v>1610</v>
      </c>
      <c r="F422" s="32" t="s">
        <v>2922</v>
      </c>
      <c r="G422" s="31" t="s">
        <v>2995</v>
      </c>
      <c r="H422" s="35" t="s">
        <v>2996</v>
      </c>
      <c r="L422" s="31" t="s">
        <v>2997</v>
      </c>
      <c r="M422" s="31"/>
      <c r="N422" s="31"/>
      <c r="O422" s="34"/>
      <c r="P422" s="34"/>
      <c r="Q422" s="34"/>
      <c r="R422" s="34"/>
      <c r="S422" s="34"/>
      <c r="T422" s="34"/>
      <c r="U422" s="34"/>
      <c r="V422" s="34"/>
      <c r="W422" s="34"/>
      <c r="X422" s="34"/>
      <c r="Y422" s="34"/>
      <c r="Z422" s="34"/>
    </row>
    <row r="423">
      <c r="A423" s="30">
        <v>563.0</v>
      </c>
      <c r="B423" s="31" t="s">
        <v>2998</v>
      </c>
      <c r="C423" s="32" t="s">
        <v>1917</v>
      </c>
      <c r="D423" s="32" t="s">
        <v>1574</v>
      </c>
      <c r="E423" s="31" t="s">
        <v>1610</v>
      </c>
      <c r="F423" s="32" t="s">
        <v>2922</v>
      </c>
      <c r="G423" s="31" t="s">
        <v>2998</v>
      </c>
      <c r="H423" s="35" t="s">
        <v>2999</v>
      </c>
      <c r="L423" s="31" t="s">
        <v>3000</v>
      </c>
      <c r="M423" s="31"/>
      <c r="N423" s="31"/>
      <c r="O423" s="34"/>
      <c r="P423" s="34"/>
      <c r="Q423" s="34"/>
      <c r="R423" s="34"/>
      <c r="S423" s="34"/>
      <c r="T423" s="34"/>
      <c r="U423" s="34"/>
      <c r="V423" s="34"/>
      <c r="W423" s="34"/>
      <c r="X423" s="34"/>
      <c r="Y423" s="34"/>
      <c r="Z423" s="34"/>
    </row>
    <row r="424">
      <c r="A424" s="30">
        <v>564.0</v>
      </c>
      <c r="B424" s="31" t="s">
        <v>3001</v>
      </c>
      <c r="C424" s="32" t="s">
        <v>1917</v>
      </c>
      <c r="D424" s="32" t="s">
        <v>1574</v>
      </c>
      <c r="E424" s="31" t="s">
        <v>1610</v>
      </c>
      <c r="F424" s="32" t="s">
        <v>2922</v>
      </c>
      <c r="G424" s="31" t="s">
        <v>3001</v>
      </c>
      <c r="H424" s="35" t="s">
        <v>3002</v>
      </c>
      <c r="L424" s="31" t="s">
        <v>3003</v>
      </c>
      <c r="M424" s="31"/>
      <c r="N424" s="31"/>
      <c r="O424" s="34"/>
      <c r="P424" s="34"/>
      <c r="Q424" s="34"/>
      <c r="R424" s="34"/>
      <c r="S424" s="34"/>
      <c r="T424" s="34"/>
      <c r="U424" s="34"/>
      <c r="V424" s="34"/>
      <c r="W424" s="34"/>
      <c r="X424" s="34"/>
      <c r="Y424" s="34"/>
      <c r="Z424" s="34"/>
    </row>
    <row r="425">
      <c r="A425" s="30">
        <v>565.0</v>
      </c>
      <c r="B425" s="31" t="s">
        <v>3004</v>
      </c>
      <c r="C425" s="32" t="s">
        <v>1739</v>
      </c>
      <c r="D425" s="32" t="s">
        <v>1574</v>
      </c>
      <c r="E425" s="31" t="s">
        <v>1610</v>
      </c>
      <c r="F425" s="32" t="s">
        <v>2922</v>
      </c>
      <c r="G425" s="31" t="s">
        <v>3004</v>
      </c>
      <c r="H425" s="35" t="s">
        <v>3005</v>
      </c>
      <c r="L425" s="31" t="s">
        <v>3006</v>
      </c>
      <c r="M425" s="31"/>
      <c r="N425" s="31"/>
      <c r="O425" s="34"/>
      <c r="P425" s="34"/>
      <c r="Q425" s="34"/>
      <c r="R425" s="34"/>
      <c r="S425" s="34"/>
      <c r="T425" s="34"/>
      <c r="U425" s="34"/>
      <c r="V425" s="34"/>
      <c r="W425" s="34"/>
      <c r="X425" s="34"/>
      <c r="Y425" s="34"/>
      <c r="Z425" s="34"/>
    </row>
    <row r="426">
      <c r="A426" s="30">
        <v>566.0</v>
      </c>
      <c r="B426" s="31" t="s">
        <v>3007</v>
      </c>
      <c r="C426" s="32" t="s">
        <v>2020</v>
      </c>
      <c r="D426" s="32" t="s">
        <v>1574</v>
      </c>
      <c r="E426" s="31" t="s">
        <v>1610</v>
      </c>
      <c r="F426" s="32" t="s">
        <v>2922</v>
      </c>
      <c r="G426" s="31" t="s">
        <v>3007</v>
      </c>
      <c r="H426" s="35" t="s">
        <v>3008</v>
      </c>
      <c r="L426" s="31" t="s">
        <v>3009</v>
      </c>
      <c r="M426" s="31"/>
      <c r="N426" s="31"/>
      <c r="O426" s="34"/>
      <c r="P426" s="34"/>
      <c r="Q426" s="34"/>
      <c r="R426" s="34"/>
      <c r="S426" s="34"/>
      <c r="T426" s="34"/>
      <c r="U426" s="34"/>
      <c r="V426" s="34"/>
      <c r="W426" s="34"/>
      <c r="X426" s="34"/>
      <c r="Y426" s="34"/>
      <c r="Z426" s="34"/>
    </row>
    <row r="427">
      <c r="A427" s="30">
        <v>567.0</v>
      </c>
      <c r="B427" s="31" t="s">
        <v>3010</v>
      </c>
      <c r="C427" s="32" t="s">
        <v>2051</v>
      </c>
      <c r="D427" s="32" t="s">
        <v>1574</v>
      </c>
      <c r="E427" s="31" t="s">
        <v>1610</v>
      </c>
      <c r="F427" s="32" t="s">
        <v>2922</v>
      </c>
      <c r="G427" s="31" t="s">
        <v>3010</v>
      </c>
      <c r="H427" s="35" t="s">
        <v>3011</v>
      </c>
      <c r="L427" s="31" t="s">
        <v>3012</v>
      </c>
      <c r="M427" s="31"/>
      <c r="N427" s="31"/>
      <c r="O427" s="34"/>
      <c r="P427" s="34"/>
      <c r="Q427" s="34"/>
      <c r="R427" s="34"/>
      <c r="S427" s="34"/>
      <c r="T427" s="34"/>
      <c r="U427" s="34"/>
      <c r="V427" s="34"/>
      <c r="W427" s="34"/>
      <c r="X427" s="34"/>
      <c r="Y427" s="34"/>
      <c r="Z427" s="34"/>
    </row>
    <row r="428">
      <c r="A428" s="30">
        <v>568.0</v>
      </c>
      <c r="B428" s="31" t="s">
        <v>3013</v>
      </c>
      <c r="C428" s="32" t="s">
        <v>1590</v>
      </c>
      <c r="D428" s="32" t="s">
        <v>1574</v>
      </c>
      <c r="E428" s="31" t="s">
        <v>1610</v>
      </c>
      <c r="F428" s="32" t="s">
        <v>2922</v>
      </c>
      <c r="G428" s="31" t="s">
        <v>3013</v>
      </c>
      <c r="H428" s="35" t="s">
        <v>3014</v>
      </c>
      <c r="L428" s="31" t="s">
        <v>3015</v>
      </c>
      <c r="M428" s="31"/>
      <c r="N428" s="31"/>
      <c r="O428" s="34"/>
      <c r="P428" s="34"/>
      <c r="Q428" s="34"/>
      <c r="R428" s="34"/>
      <c r="S428" s="34"/>
      <c r="T428" s="34"/>
      <c r="U428" s="34"/>
      <c r="V428" s="34"/>
      <c r="W428" s="34"/>
      <c r="X428" s="34"/>
      <c r="Y428" s="34"/>
      <c r="Z428" s="34"/>
    </row>
    <row r="429">
      <c r="A429" s="30">
        <v>569.0</v>
      </c>
      <c r="B429" s="31" t="s">
        <v>3016</v>
      </c>
      <c r="C429" s="32" t="s">
        <v>1666</v>
      </c>
      <c r="D429" s="32" t="s">
        <v>1574</v>
      </c>
      <c r="E429" s="31" t="s">
        <v>1610</v>
      </c>
      <c r="F429" s="32" t="s">
        <v>2922</v>
      </c>
      <c r="G429" s="31" t="s">
        <v>3016</v>
      </c>
      <c r="H429" s="35" t="s">
        <v>3017</v>
      </c>
      <c r="L429" s="31" t="s">
        <v>3018</v>
      </c>
      <c r="M429" s="31"/>
      <c r="N429" s="31"/>
      <c r="O429" s="34"/>
      <c r="P429" s="34"/>
      <c r="Q429" s="34"/>
      <c r="R429" s="34"/>
      <c r="S429" s="34"/>
      <c r="T429" s="34"/>
      <c r="U429" s="34"/>
      <c r="V429" s="34"/>
      <c r="W429" s="34"/>
      <c r="X429" s="34"/>
      <c r="Y429" s="34"/>
      <c r="Z429" s="34"/>
    </row>
    <row r="430">
      <c r="A430" s="30">
        <v>570.0</v>
      </c>
      <c r="B430" s="31" t="s">
        <v>3019</v>
      </c>
      <c r="C430" s="32" t="s">
        <v>2032</v>
      </c>
      <c r="D430" s="32" t="s">
        <v>1574</v>
      </c>
      <c r="E430" s="31" t="s">
        <v>1610</v>
      </c>
      <c r="F430" s="32" t="s">
        <v>2922</v>
      </c>
      <c r="G430" s="31" t="s">
        <v>3019</v>
      </c>
      <c r="H430" s="31" t="s">
        <v>3020</v>
      </c>
      <c r="L430" s="31" t="s">
        <v>3021</v>
      </c>
      <c r="M430" s="31"/>
      <c r="N430" s="31"/>
      <c r="O430" s="34"/>
      <c r="P430" s="34"/>
      <c r="Q430" s="34"/>
      <c r="R430" s="34"/>
      <c r="S430" s="34"/>
      <c r="T430" s="34"/>
      <c r="U430" s="34"/>
      <c r="V430" s="34"/>
      <c r="W430" s="34"/>
      <c r="X430" s="34"/>
      <c r="Y430" s="34"/>
      <c r="Z430" s="34"/>
    </row>
    <row r="431">
      <c r="A431" s="30">
        <v>571.0</v>
      </c>
      <c r="B431" s="31" t="s">
        <v>3022</v>
      </c>
      <c r="C431" s="32" t="s">
        <v>1852</v>
      </c>
      <c r="D431" s="32" t="s">
        <v>1574</v>
      </c>
      <c r="E431" s="31" t="s">
        <v>1610</v>
      </c>
      <c r="F431" s="32" t="s">
        <v>2922</v>
      </c>
      <c r="G431" s="31" t="s">
        <v>3022</v>
      </c>
      <c r="H431" s="35" t="s">
        <v>3023</v>
      </c>
      <c r="L431" s="31" t="s">
        <v>3024</v>
      </c>
      <c r="M431" s="31"/>
      <c r="N431" s="31"/>
      <c r="O431" s="34"/>
      <c r="P431" s="34"/>
      <c r="Q431" s="34"/>
      <c r="R431" s="34"/>
      <c r="S431" s="34"/>
      <c r="T431" s="34"/>
      <c r="U431" s="34"/>
      <c r="V431" s="34"/>
      <c r="W431" s="34"/>
      <c r="X431" s="34"/>
      <c r="Y431" s="34"/>
      <c r="Z431" s="34"/>
    </row>
    <row r="432">
      <c r="A432" s="30">
        <v>572.0</v>
      </c>
      <c r="B432" s="31" t="s">
        <v>3025</v>
      </c>
      <c r="C432" s="32" t="s">
        <v>2061</v>
      </c>
      <c r="D432" s="32" t="s">
        <v>1574</v>
      </c>
      <c r="E432" s="31" t="s">
        <v>1610</v>
      </c>
      <c r="F432" s="32" t="s">
        <v>2922</v>
      </c>
      <c r="G432" s="31" t="s">
        <v>3025</v>
      </c>
      <c r="H432" s="35" t="s">
        <v>3026</v>
      </c>
      <c r="L432" s="31" t="s">
        <v>3027</v>
      </c>
      <c r="M432" s="31"/>
      <c r="N432" s="31"/>
      <c r="O432" s="34"/>
      <c r="P432" s="34"/>
      <c r="Q432" s="34"/>
      <c r="R432" s="34"/>
      <c r="S432" s="34"/>
      <c r="T432" s="34"/>
      <c r="U432" s="34"/>
      <c r="V432" s="34"/>
      <c r="W432" s="34"/>
      <c r="X432" s="34"/>
      <c r="Y432" s="34"/>
      <c r="Z432" s="34"/>
    </row>
    <row r="433">
      <c r="A433" s="30">
        <v>573.0</v>
      </c>
      <c r="B433" s="31" t="s">
        <v>3028</v>
      </c>
      <c r="C433" s="32" t="s">
        <v>1917</v>
      </c>
      <c r="D433" s="32" t="s">
        <v>1574</v>
      </c>
      <c r="E433" s="31" t="s">
        <v>1610</v>
      </c>
      <c r="F433" s="32" t="s">
        <v>2922</v>
      </c>
      <c r="G433" s="31" t="s">
        <v>3028</v>
      </c>
      <c r="H433" s="35" t="s">
        <v>3029</v>
      </c>
      <c r="L433" s="31" t="s">
        <v>3030</v>
      </c>
      <c r="M433" s="31"/>
      <c r="N433" s="31"/>
      <c r="O433" s="34"/>
      <c r="P433" s="34"/>
      <c r="Q433" s="34"/>
      <c r="R433" s="34"/>
      <c r="S433" s="34"/>
      <c r="T433" s="34"/>
      <c r="U433" s="34"/>
      <c r="V433" s="34"/>
      <c r="W433" s="34"/>
      <c r="X433" s="34"/>
      <c r="Y433" s="34"/>
      <c r="Z433" s="34"/>
    </row>
    <row r="434">
      <c r="A434" s="30">
        <v>574.0</v>
      </c>
      <c r="B434" s="31" t="s">
        <v>3031</v>
      </c>
      <c r="C434" s="32" t="s">
        <v>1648</v>
      </c>
      <c r="D434" s="32" t="s">
        <v>1574</v>
      </c>
      <c r="E434" s="31" t="s">
        <v>1610</v>
      </c>
      <c r="F434" s="32" t="s">
        <v>2922</v>
      </c>
      <c r="G434" s="31" t="s">
        <v>3031</v>
      </c>
      <c r="H434" s="35" t="s">
        <v>3032</v>
      </c>
      <c r="L434" s="31" t="s">
        <v>3033</v>
      </c>
      <c r="M434" s="31"/>
      <c r="N434" s="31"/>
      <c r="O434" s="34"/>
      <c r="P434" s="34"/>
      <c r="Q434" s="34"/>
      <c r="R434" s="34"/>
      <c r="S434" s="34"/>
      <c r="T434" s="34"/>
      <c r="U434" s="34"/>
      <c r="V434" s="34"/>
      <c r="W434" s="34"/>
      <c r="X434" s="34"/>
      <c r="Y434" s="34"/>
      <c r="Z434" s="34"/>
    </row>
    <row r="435">
      <c r="A435" s="30">
        <v>575.0</v>
      </c>
      <c r="B435" s="31" t="s">
        <v>3034</v>
      </c>
      <c r="C435" s="32" t="s">
        <v>1630</v>
      </c>
      <c r="D435" s="32" t="s">
        <v>1574</v>
      </c>
      <c r="E435" s="31" t="s">
        <v>1610</v>
      </c>
      <c r="F435" s="32" t="s">
        <v>2922</v>
      </c>
      <c r="G435" s="31" t="s">
        <v>3034</v>
      </c>
      <c r="H435" s="35" t="s">
        <v>3035</v>
      </c>
      <c r="L435" s="31" t="s">
        <v>3036</v>
      </c>
      <c r="M435" s="31"/>
      <c r="N435" s="31"/>
      <c r="O435" s="34"/>
      <c r="P435" s="34"/>
      <c r="Q435" s="34"/>
      <c r="R435" s="34"/>
      <c r="S435" s="34"/>
      <c r="T435" s="34"/>
      <c r="U435" s="34"/>
      <c r="V435" s="34"/>
      <c r="W435" s="34"/>
      <c r="X435" s="34"/>
      <c r="Y435" s="34"/>
      <c r="Z435" s="34"/>
    </row>
    <row r="436">
      <c r="A436" s="30">
        <v>576.0</v>
      </c>
      <c r="B436" s="31" t="s">
        <v>3037</v>
      </c>
      <c r="C436" s="32" t="s">
        <v>1912</v>
      </c>
      <c r="D436" s="32" t="s">
        <v>1574</v>
      </c>
      <c r="E436" s="31" t="s">
        <v>1610</v>
      </c>
      <c r="F436" s="32" t="s">
        <v>2922</v>
      </c>
      <c r="G436" s="31" t="s">
        <v>3037</v>
      </c>
      <c r="H436" s="35" t="s">
        <v>3038</v>
      </c>
      <c r="L436" s="31" t="s">
        <v>3039</v>
      </c>
      <c r="M436" s="31"/>
      <c r="N436" s="31"/>
      <c r="O436" s="34"/>
      <c r="P436" s="34"/>
      <c r="Q436" s="34"/>
      <c r="R436" s="34"/>
      <c r="S436" s="34"/>
      <c r="T436" s="34"/>
      <c r="U436" s="34"/>
      <c r="V436" s="34"/>
      <c r="W436" s="34"/>
      <c r="X436" s="34"/>
      <c r="Y436" s="34"/>
      <c r="Z436" s="34"/>
    </row>
    <row r="437">
      <c r="A437" s="30">
        <v>577.0</v>
      </c>
      <c r="B437" s="31" t="s">
        <v>3040</v>
      </c>
      <c r="C437" s="32" t="s">
        <v>1609</v>
      </c>
      <c r="D437" s="32" t="s">
        <v>1574</v>
      </c>
      <c r="E437" s="31" t="s">
        <v>1610</v>
      </c>
      <c r="F437" s="32" t="s">
        <v>2922</v>
      </c>
      <c r="G437" s="31" t="s">
        <v>3040</v>
      </c>
      <c r="H437" s="35" t="s">
        <v>3041</v>
      </c>
      <c r="L437" s="31" t="s">
        <v>3042</v>
      </c>
      <c r="M437" s="31"/>
      <c r="N437" s="31"/>
      <c r="O437" s="34"/>
      <c r="P437" s="34"/>
      <c r="Q437" s="34"/>
      <c r="R437" s="34"/>
      <c r="S437" s="34"/>
      <c r="T437" s="34"/>
      <c r="U437" s="34"/>
      <c r="V437" s="34"/>
      <c r="W437" s="34"/>
      <c r="X437" s="34"/>
      <c r="Y437" s="34"/>
      <c r="Z437" s="34"/>
    </row>
    <row r="438">
      <c r="A438" s="30">
        <v>578.0</v>
      </c>
      <c r="B438" s="31" t="s">
        <v>3043</v>
      </c>
      <c r="C438" s="32" t="s">
        <v>1822</v>
      </c>
      <c r="D438" s="32" t="s">
        <v>1574</v>
      </c>
      <c r="E438" s="31" t="s">
        <v>1610</v>
      </c>
      <c r="F438" s="32" t="s">
        <v>2922</v>
      </c>
      <c r="G438" s="31" t="s">
        <v>3043</v>
      </c>
      <c r="H438" s="35" t="s">
        <v>3044</v>
      </c>
      <c r="L438" s="31" t="s">
        <v>3045</v>
      </c>
      <c r="M438" s="31"/>
      <c r="N438" s="31"/>
      <c r="O438" s="34"/>
      <c r="P438" s="34"/>
      <c r="Q438" s="34"/>
      <c r="R438" s="34"/>
      <c r="S438" s="34"/>
      <c r="T438" s="34"/>
      <c r="U438" s="34"/>
      <c r="V438" s="34"/>
      <c r="W438" s="34"/>
      <c r="X438" s="34"/>
      <c r="Y438" s="34"/>
      <c r="Z438" s="34"/>
    </row>
    <row r="439">
      <c r="A439" s="30">
        <v>579.0</v>
      </c>
      <c r="B439" s="31" t="s">
        <v>3046</v>
      </c>
      <c r="C439" s="32" t="s">
        <v>1622</v>
      </c>
      <c r="D439" s="32" t="s">
        <v>1574</v>
      </c>
      <c r="E439" s="31" t="s">
        <v>1690</v>
      </c>
      <c r="F439" s="33"/>
      <c r="G439" s="31" t="s">
        <v>3046</v>
      </c>
      <c r="H439" s="31" t="s">
        <v>3047</v>
      </c>
      <c r="I439" s="31" t="s">
        <v>3048</v>
      </c>
      <c r="J439" s="33"/>
      <c r="K439" s="33"/>
      <c r="L439" s="31" t="s">
        <v>3049</v>
      </c>
      <c r="M439" s="31"/>
      <c r="N439" s="31"/>
      <c r="O439" s="34"/>
      <c r="P439" s="34"/>
      <c r="Q439" s="34"/>
      <c r="R439" s="34"/>
      <c r="S439" s="34"/>
      <c r="T439" s="34"/>
      <c r="U439" s="34"/>
      <c r="V439" s="34"/>
      <c r="W439" s="34"/>
      <c r="X439" s="34"/>
      <c r="Y439" s="34"/>
      <c r="Z439" s="34"/>
    </row>
    <row r="440">
      <c r="A440" s="30">
        <v>580.0</v>
      </c>
      <c r="B440" s="31" t="s">
        <v>3050</v>
      </c>
      <c r="C440" s="32" t="s">
        <v>1622</v>
      </c>
      <c r="D440" s="32" t="s">
        <v>1574</v>
      </c>
      <c r="E440" s="31" t="s">
        <v>1690</v>
      </c>
      <c r="F440" s="33"/>
      <c r="G440" s="31" t="s">
        <v>3050</v>
      </c>
      <c r="H440" s="31" t="s">
        <v>3051</v>
      </c>
      <c r="I440" s="31" t="s">
        <v>1724</v>
      </c>
      <c r="J440" s="33"/>
      <c r="K440" s="33"/>
      <c r="L440" s="31" t="s">
        <v>3052</v>
      </c>
      <c r="M440" s="31"/>
      <c r="N440" s="31"/>
      <c r="O440" s="34"/>
      <c r="P440" s="34"/>
      <c r="Q440" s="34"/>
      <c r="R440" s="34"/>
      <c r="S440" s="34"/>
      <c r="T440" s="34"/>
      <c r="U440" s="34"/>
      <c r="V440" s="34"/>
      <c r="W440" s="34"/>
      <c r="X440" s="34"/>
      <c r="Y440" s="34"/>
      <c r="Z440" s="34"/>
    </row>
    <row r="441">
      <c r="A441" s="30">
        <v>581.0</v>
      </c>
      <c r="B441" s="31" t="s">
        <v>3053</v>
      </c>
      <c r="C441" s="32" t="s">
        <v>1622</v>
      </c>
      <c r="D441" s="32" t="s">
        <v>1574</v>
      </c>
      <c r="E441" s="31" t="s">
        <v>1690</v>
      </c>
      <c r="F441" s="33"/>
      <c r="G441" s="31" t="s">
        <v>3053</v>
      </c>
      <c r="H441" s="31" t="s">
        <v>3054</v>
      </c>
      <c r="I441" s="35" t="s">
        <v>3055</v>
      </c>
      <c r="K441" s="33"/>
      <c r="L441" s="31" t="s">
        <v>3056</v>
      </c>
      <c r="M441" s="31"/>
      <c r="N441" s="31"/>
      <c r="O441" s="34"/>
      <c r="P441" s="34"/>
      <c r="Q441" s="34"/>
      <c r="R441" s="34"/>
      <c r="S441" s="34"/>
      <c r="T441" s="34"/>
      <c r="U441" s="34"/>
      <c r="V441" s="34"/>
      <c r="W441" s="34"/>
      <c r="X441" s="34"/>
      <c r="Y441" s="34"/>
      <c r="Z441" s="34"/>
    </row>
    <row r="442">
      <c r="A442" s="30">
        <v>582.0</v>
      </c>
      <c r="B442" s="31" t="s">
        <v>3057</v>
      </c>
      <c r="C442" s="32" t="s">
        <v>1622</v>
      </c>
      <c r="D442" s="32" t="s">
        <v>1574</v>
      </c>
      <c r="E442" s="31" t="s">
        <v>1690</v>
      </c>
      <c r="F442" s="33"/>
      <c r="G442" s="31" t="s">
        <v>3057</v>
      </c>
      <c r="H442" s="31" t="s">
        <v>3058</v>
      </c>
      <c r="I442" s="31" t="s">
        <v>3059</v>
      </c>
      <c r="J442" s="33"/>
      <c r="K442" s="33"/>
      <c r="L442" s="31" t="s">
        <v>3060</v>
      </c>
      <c r="M442" s="31"/>
      <c r="N442" s="31"/>
      <c r="O442" s="34"/>
      <c r="P442" s="34"/>
      <c r="Q442" s="34"/>
      <c r="R442" s="34"/>
      <c r="S442" s="34"/>
      <c r="T442" s="34"/>
      <c r="U442" s="34"/>
      <c r="V442" s="34"/>
      <c r="W442" s="34"/>
      <c r="X442" s="34"/>
      <c r="Y442" s="34"/>
      <c r="Z442" s="34"/>
    </row>
    <row r="443">
      <c r="A443" s="30">
        <v>583.0</v>
      </c>
      <c r="B443" s="31" t="s">
        <v>3061</v>
      </c>
      <c r="C443" s="32" t="s">
        <v>1622</v>
      </c>
      <c r="D443" s="32" t="s">
        <v>1574</v>
      </c>
      <c r="E443" s="31" t="s">
        <v>1690</v>
      </c>
      <c r="F443" s="33"/>
      <c r="G443" s="31" t="s">
        <v>3061</v>
      </c>
      <c r="H443" s="31" t="s">
        <v>3062</v>
      </c>
      <c r="I443" s="31" t="s">
        <v>3063</v>
      </c>
      <c r="J443" s="33"/>
      <c r="K443" s="33"/>
      <c r="L443" s="31" t="s">
        <v>3064</v>
      </c>
      <c r="M443" s="31"/>
      <c r="N443" s="31"/>
      <c r="O443" s="34"/>
      <c r="P443" s="34"/>
      <c r="Q443" s="34"/>
      <c r="R443" s="34"/>
      <c r="S443" s="34"/>
      <c r="T443" s="34"/>
      <c r="U443" s="34"/>
      <c r="V443" s="34"/>
      <c r="W443" s="34"/>
      <c r="X443" s="34"/>
      <c r="Y443" s="34"/>
      <c r="Z443" s="34"/>
    </row>
    <row r="444">
      <c r="A444" s="30">
        <v>584.0</v>
      </c>
      <c r="B444" s="31" t="s">
        <v>3065</v>
      </c>
      <c r="C444" s="32" t="s">
        <v>1622</v>
      </c>
      <c r="D444" s="32" t="s">
        <v>1574</v>
      </c>
      <c r="E444" s="31" t="s">
        <v>1690</v>
      </c>
      <c r="F444" s="33"/>
      <c r="G444" s="31" t="s">
        <v>3065</v>
      </c>
      <c r="H444" s="31" t="s">
        <v>3066</v>
      </c>
      <c r="I444" s="35" t="s">
        <v>3067</v>
      </c>
      <c r="K444" s="33"/>
      <c r="L444" s="31" t="s">
        <v>3068</v>
      </c>
      <c r="M444" s="31"/>
      <c r="N444" s="31"/>
      <c r="O444" s="34"/>
      <c r="P444" s="34"/>
      <c r="Q444" s="34"/>
      <c r="R444" s="34"/>
      <c r="S444" s="34"/>
      <c r="T444" s="34"/>
      <c r="U444" s="34"/>
      <c r="V444" s="34"/>
      <c r="W444" s="34"/>
      <c r="X444" s="34"/>
      <c r="Y444" s="34"/>
      <c r="Z444" s="34"/>
    </row>
    <row r="445">
      <c r="A445" s="30">
        <v>585.0</v>
      </c>
      <c r="B445" s="31" t="s">
        <v>3069</v>
      </c>
      <c r="C445" s="32" t="s">
        <v>1622</v>
      </c>
      <c r="D445" s="32" t="s">
        <v>1574</v>
      </c>
      <c r="E445" s="31" t="s">
        <v>1690</v>
      </c>
      <c r="F445" s="33"/>
      <c r="G445" s="31" t="s">
        <v>3069</v>
      </c>
      <c r="H445" s="31" t="s">
        <v>3070</v>
      </c>
      <c r="I445" s="31" t="s">
        <v>1746</v>
      </c>
      <c r="L445" s="31" t="s">
        <v>3071</v>
      </c>
      <c r="M445" s="31"/>
      <c r="N445" s="31"/>
      <c r="O445" s="34"/>
      <c r="P445" s="34"/>
      <c r="Q445" s="34"/>
      <c r="R445" s="34"/>
      <c r="S445" s="34"/>
      <c r="T445" s="34"/>
      <c r="U445" s="34"/>
      <c r="V445" s="34"/>
      <c r="W445" s="34"/>
      <c r="X445" s="34"/>
      <c r="Y445" s="34"/>
      <c r="Z445" s="34"/>
    </row>
    <row r="446">
      <c r="A446" s="30">
        <v>586.0</v>
      </c>
      <c r="B446" s="31" t="s">
        <v>3072</v>
      </c>
      <c r="C446" s="32" t="s">
        <v>1626</v>
      </c>
      <c r="D446" s="32" t="s">
        <v>1574</v>
      </c>
      <c r="E446" s="31" t="s">
        <v>1690</v>
      </c>
      <c r="F446" s="33"/>
      <c r="G446" s="31" t="s">
        <v>3072</v>
      </c>
      <c r="H446" s="31" t="s">
        <v>3073</v>
      </c>
      <c r="I446" s="31" t="s">
        <v>3074</v>
      </c>
      <c r="J446" s="33"/>
      <c r="K446" s="33"/>
      <c r="L446" s="31" t="s">
        <v>3075</v>
      </c>
      <c r="M446" s="31"/>
      <c r="N446" s="31"/>
      <c r="O446" s="34"/>
      <c r="P446" s="34"/>
      <c r="Q446" s="34"/>
      <c r="R446" s="34"/>
      <c r="S446" s="34"/>
      <c r="T446" s="34"/>
      <c r="U446" s="34"/>
      <c r="V446" s="34"/>
      <c r="W446" s="34"/>
      <c r="X446" s="34"/>
      <c r="Y446" s="34"/>
      <c r="Z446" s="34"/>
    </row>
    <row r="447">
      <c r="A447" s="30">
        <v>587.0</v>
      </c>
      <c r="B447" s="31" t="s">
        <v>3076</v>
      </c>
      <c r="C447" s="32" t="s">
        <v>1917</v>
      </c>
      <c r="D447" s="32" t="s">
        <v>1574</v>
      </c>
      <c r="E447" s="31" t="s">
        <v>1690</v>
      </c>
      <c r="F447" s="33"/>
      <c r="G447" s="31" t="s">
        <v>3076</v>
      </c>
      <c r="H447" s="31" t="s">
        <v>3077</v>
      </c>
      <c r="I447" s="35" t="s">
        <v>1774</v>
      </c>
      <c r="L447" s="31" t="s">
        <v>3078</v>
      </c>
      <c r="M447" s="31"/>
      <c r="N447" s="31"/>
      <c r="O447" s="34"/>
      <c r="P447" s="34"/>
      <c r="Q447" s="34"/>
      <c r="R447" s="34"/>
      <c r="S447" s="34"/>
      <c r="T447" s="34"/>
      <c r="U447" s="34"/>
      <c r="V447" s="34"/>
      <c r="W447" s="34"/>
      <c r="X447" s="34"/>
      <c r="Y447" s="34"/>
      <c r="Z447" s="34"/>
    </row>
    <row r="448">
      <c r="A448" s="30">
        <v>588.0</v>
      </c>
      <c r="B448" s="31" t="s">
        <v>3079</v>
      </c>
      <c r="C448" s="32" t="s">
        <v>1622</v>
      </c>
      <c r="D448" s="32" t="s">
        <v>1574</v>
      </c>
      <c r="E448" s="31" t="s">
        <v>1690</v>
      </c>
      <c r="F448" s="33"/>
      <c r="G448" s="31" t="s">
        <v>3079</v>
      </c>
      <c r="H448" s="31" t="s">
        <v>3080</v>
      </c>
      <c r="I448" s="35" t="s">
        <v>3081</v>
      </c>
      <c r="L448" s="31" t="s">
        <v>3082</v>
      </c>
      <c r="M448" s="31"/>
      <c r="N448" s="31"/>
      <c r="O448" s="34"/>
      <c r="P448" s="34"/>
      <c r="Q448" s="34"/>
      <c r="R448" s="34"/>
      <c r="S448" s="34"/>
      <c r="T448" s="34"/>
      <c r="U448" s="34"/>
      <c r="V448" s="34"/>
      <c r="W448" s="34"/>
      <c r="X448" s="34"/>
      <c r="Y448" s="34"/>
      <c r="Z448" s="34"/>
    </row>
    <row r="449">
      <c r="A449" s="30">
        <v>589.0</v>
      </c>
      <c r="B449" s="31" t="s">
        <v>3083</v>
      </c>
      <c r="C449" s="32" t="s">
        <v>1580</v>
      </c>
      <c r="D449" s="32" t="s">
        <v>1574</v>
      </c>
      <c r="E449" s="31" t="s">
        <v>1690</v>
      </c>
      <c r="F449" s="33"/>
      <c r="G449" s="31" t="s">
        <v>3083</v>
      </c>
      <c r="H449" s="31" t="s">
        <v>3084</v>
      </c>
      <c r="I449" s="35" t="s">
        <v>3085</v>
      </c>
      <c r="L449" s="31" t="s">
        <v>3086</v>
      </c>
      <c r="M449" s="31"/>
      <c r="N449" s="31"/>
      <c r="O449" s="34"/>
      <c r="P449" s="34"/>
      <c r="Q449" s="34"/>
      <c r="R449" s="34"/>
      <c r="S449" s="34"/>
      <c r="T449" s="34"/>
      <c r="U449" s="34"/>
      <c r="V449" s="34"/>
      <c r="W449" s="34"/>
      <c r="X449" s="34"/>
      <c r="Y449" s="34"/>
      <c r="Z449" s="34"/>
    </row>
    <row r="450">
      <c r="A450" s="30">
        <v>590.0</v>
      </c>
      <c r="B450" s="31" t="s">
        <v>3087</v>
      </c>
      <c r="C450" s="32" t="s">
        <v>1568</v>
      </c>
      <c r="D450" s="32" t="s">
        <v>1574</v>
      </c>
      <c r="E450" s="31" t="s">
        <v>1654</v>
      </c>
      <c r="F450" s="33"/>
      <c r="G450" s="31" t="s">
        <v>3087</v>
      </c>
      <c r="H450" s="31" t="s">
        <v>3088</v>
      </c>
      <c r="I450" s="35" t="s">
        <v>3085</v>
      </c>
      <c r="L450" s="31" t="s">
        <v>3089</v>
      </c>
      <c r="M450" s="31"/>
      <c r="N450" s="31"/>
      <c r="O450" s="34"/>
      <c r="P450" s="34"/>
      <c r="Q450" s="34"/>
      <c r="R450" s="34"/>
      <c r="S450" s="34"/>
      <c r="T450" s="34"/>
      <c r="U450" s="34"/>
      <c r="V450" s="34"/>
      <c r="W450" s="34"/>
      <c r="X450" s="34"/>
      <c r="Y450" s="34"/>
      <c r="Z450" s="34"/>
    </row>
    <row r="451">
      <c r="A451" s="30">
        <v>591.0</v>
      </c>
      <c r="B451" s="31" t="s">
        <v>3090</v>
      </c>
      <c r="C451" s="32" t="s">
        <v>1586</v>
      </c>
      <c r="D451" s="32" t="s">
        <v>2299</v>
      </c>
      <c r="E451" s="31" t="s">
        <v>1570</v>
      </c>
      <c r="F451" s="32" t="s">
        <v>2536</v>
      </c>
      <c r="G451" s="31" t="s">
        <v>3090</v>
      </c>
      <c r="H451" s="35" t="s">
        <v>3091</v>
      </c>
      <c r="L451" s="31" t="s">
        <v>3092</v>
      </c>
      <c r="M451" s="31"/>
      <c r="N451" s="31"/>
      <c r="O451" s="34"/>
      <c r="P451" s="34"/>
      <c r="Q451" s="34"/>
      <c r="R451" s="34"/>
      <c r="S451" s="34"/>
      <c r="T451" s="34"/>
      <c r="U451" s="34"/>
      <c r="V451" s="34"/>
      <c r="W451" s="34"/>
      <c r="X451" s="34"/>
      <c r="Y451" s="34"/>
      <c r="Z451" s="34"/>
    </row>
    <row r="452">
      <c r="A452" s="30">
        <v>593.0</v>
      </c>
      <c r="B452" s="31" t="s">
        <v>3093</v>
      </c>
      <c r="C452" s="32" t="s">
        <v>2286</v>
      </c>
      <c r="D452" s="32" t="s">
        <v>2299</v>
      </c>
      <c r="E452" s="31" t="s">
        <v>1570</v>
      </c>
      <c r="F452" s="32" t="s">
        <v>2536</v>
      </c>
      <c r="G452" s="31" t="s">
        <v>3093</v>
      </c>
      <c r="H452" s="31" t="s">
        <v>3094</v>
      </c>
      <c r="L452" s="31" t="s">
        <v>3095</v>
      </c>
      <c r="M452" s="31"/>
      <c r="N452" s="31"/>
      <c r="O452" s="34"/>
      <c r="P452" s="34"/>
      <c r="Q452" s="34"/>
      <c r="R452" s="34"/>
      <c r="S452" s="34"/>
      <c r="T452" s="34"/>
      <c r="U452" s="34"/>
      <c r="V452" s="34"/>
      <c r="W452" s="34"/>
      <c r="X452" s="34"/>
      <c r="Y452" s="34"/>
      <c r="Z452" s="34"/>
    </row>
    <row r="453">
      <c r="A453" s="30">
        <v>595.0</v>
      </c>
      <c r="B453" s="31" t="s">
        <v>3096</v>
      </c>
      <c r="C453" s="32" t="s">
        <v>3097</v>
      </c>
      <c r="D453" s="32" t="s">
        <v>2299</v>
      </c>
      <c r="E453" s="31" t="s">
        <v>1570</v>
      </c>
      <c r="F453" s="32" t="s">
        <v>2536</v>
      </c>
      <c r="G453" s="31" t="s">
        <v>3096</v>
      </c>
      <c r="H453" s="35" t="s">
        <v>3098</v>
      </c>
      <c r="L453" s="31" t="s">
        <v>3099</v>
      </c>
      <c r="M453" s="31"/>
      <c r="N453" s="31"/>
      <c r="O453" s="34"/>
      <c r="P453" s="34"/>
      <c r="Q453" s="34"/>
      <c r="R453" s="34"/>
      <c r="S453" s="34"/>
      <c r="T453" s="34"/>
      <c r="U453" s="34"/>
      <c r="V453" s="34"/>
      <c r="W453" s="34"/>
      <c r="X453" s="34"/>
      <c r="Y453" s="34"/>
      <c r="Z453" s="34"/>
    </row>
    <row r="454">
      <c r="A454" s="30">
        <v>597.0</v>
      </c>
      <c r="B454" s="31" t="s">
        <v>3100</v>
      </c>
      <c r="C454" s="32" t="s">
        <v>1580</v>
      </c>
      <c r="D454" s="32" t="s">
        <v>2299</v>
      </c>
      <c r="E454" s="31" t="s">
        <v>1570</v>
      </c>
      <c r="F454" s="32" t="s">
        <v>2536</v>
      </c>
      <c r="G454" s="31" t="s">
        <v>3100</v>
      </c>
      <c r="H454" s="35" t="s">
        <v>3101</v>
      </c>
      <c r="L454" s="31" t="s">
        <v>3102</v>
      </c>
      <c r="M454" s="31"/>
      <c r="N454" s="31"/>
      <c r="O454" s="34"/>
      <c r="P454" s="34"/>
      <c r="Q454" s="34"/>
      <c r="R454" s="34"/>
      <c r="S454" s="34"/>
      <c r="T454" s="34"/>
      <c r="U454" s="34"/>
      <c r="V454" s="34"/>
      <c r="W454" s="34"/>
      <c r="X454" s="34"/>
      <c r="Y454" s="34"/>
      <c r="Z454" s="34"/>
    </row>
    <row r="455">
      <c r="A455" s="30">
        <v>599.0</v>
      </c>
      <c r="B455" s="31" t="s">
        <v>3103</v>
      </c>
      <c r="C455" s="32" t="s">
        <v>1622</v>
      </c>
      <c r="D455" s="32" t="s">
        <v>1574</v>
      </c>
      <c r="E455" s="31" t="s">
        <v>1683</v>
      </c>
      <c r="F455" s="32" t="s">
        <v>2371</v>
      </c>
      <c r="G455" s="31" t="s">
        <v>3103</v>
      </c>
      <c r="H455" s="35" t="s">
        <v>3104</v>
      </c>
      <c r="L455" s="31" t="s">
        <v>3105</v>
      </c>
      <c r="M455" s="31"/>
      <c r="N455" s="31"/>
      <c r="O455" s="34"/>
      <c r="P455" s="34"/>
      <c r="Q455" s="34"/>
      <c r="R455" s="34"/>
      <c r="S455" s="34"/>
      <c r="T455" s="34"/>
      <c r="U455" s="34"/>
      <c r="V455" s="34"/>
      <c r="W455" s="34"/>
      <c r="X455" s="34"/>
      <c r="Y455" s="34"/>
      <c r="Z455" s="34"/>
    </row>
    <row r="456">
      <c r="A456" s="30">
        <v>604.0</v>
      </c>
      <c r="B456" s="31" t="s">
        <v>3106</v>
      </c>
      <c r="C456" s="32" t="s">
        <v>2190</v>
      </c>
      <c r="D456" s="32" t="s">
        <v>2135</v>
      </c>
      <c r="E456" s="31" t="s">
        <v>2042</v>
      </c>
      <c r="F456" s="32" t="s">
        <v>2043</v>
      </c>
      <c r="G456" s="31" t="s">
        <v>3106</v>
      </c>
      <c r="H456" s="31" t="s">
        <v>3107</v>
      </c>
      <c r="I456" s="31" t="s">
        <v>2045</v>
      </c>
      <c r="J456" s="31" t="s">
        <v>1987</v>
      </c>
      <c r="K456" s="32" t="s">
        <v>1568</v>
      </c>
      <c r="L456" s="31" t="s">
        <v>3108</v>
      </c>
      <c r="M456" s="31"/>
      <c r="N456" s="31"/>
      <c r="O456" s="34"/>
      <c r="P456" s="34"/>
      <c r="Q456" s="34"/>
      <c r="R456" s="34"/>
      <c r="S456" s="34"/>
      <c r="T456" s="34"/>
      <c r="U456" s="34"/>
      <c r="V456" s="34"/>
      <c r="W456" s="34"/>
      <c r="X456" s="34"/>
      <c r="Y456" s="34"/>
      <c r="Z456" s="34"/>
    </row>
    <row r="457">
      <c r="A457" s="30">
        <v>605.0</v>
      </c>
      <c r="B457" s="31" t="s">
        <v>3109</v>
      </c>
      <c r="C457" s="32" t="s">
        <v>3110</v>
      </c>
      <c r="D457" s="32" t="s">
        <v>1595</v>
      </c>
      <c r="E457" s="31" t="s">
        <v>2042</v>
      </c>
      <c r="F457" s="32" t="s">
        <v>2043</v>
      </c>
      <c r="G457" s="31" t="s">
        <v>3109</v>
      </c>
      <c r="H457" s="31" t="s">
        <v>3111</v>
      </c>
      <c r="I457" s="31" t="s">
        <v>2045</v>
      </c>
      <c r="J457" s="31" t="s">
        <v>1987</v>
      </c>
      <c r="K457" s="32" t="s">
        <v>1568</v>
      </c>
      <c r="L457" s="31" t="s">
        <v>3112</v>
      </c>
      <c r="M457" s="31"/>
      <c r="N457" s="31"/>
      <c r="O457" s="34"/>
      <c r="P457" s="34"/>
      <c r="Q457" s="34"/>
      <c r="R457" s="34"/>
      <c r="S457" s="34"/>
      <c r="T457" s="34"/>
      <c r="U457" s="34"/>
      <c r="V457" s="34"/>
      <c r="W457" s="34"/>
      <c r="X457" s="34"/>
      <c r="Y457" s="34"/>
      <c r="Z457" s="34"/>
    </row>
    <row r="458">
      <c r="A458" s="30">
        <v>606.0</v>
      </c>
      <c r="B458" s="31" t="s">
        <v>3113</v>
      </c>
      <c r="C458" s="32" t="s">
        <v>3114</v>
      </c>
      <c r="D458" s="32" t="s">
        <v>1626</v>
      </c>
      <c r="E458" s="31" t="s">
        <v>2042</v>
      </c>
      <c r="F458" s="32" t="s">
        <v>2043</v>
      </c>
      <c r="G458" s="31" t="s">
        <v>3113</v>
      </c>
      <c r="H458" s="31" t="s">
        <v>3115</v>
      </c>
      <c r="I458" s="31" t="s">
        <v>2045</v>
      </c>
      <c r="J458" s="31" t="s">
        <v>1987</v>
      </c>
      <c r="K458" s="32" t="s">
        <v>1568</v>
      </c>
      <c r="L458" s="31" t="s">
        <v>3116</v>
      </c>
      <c r="M458" s="31"/>
      <c r="N458" s="31"/>
      <c r="O458" s="34"/>
      <c r="P458" s="34"/>
      <c r="Q458" s="34"/>
      <c r="R458" s="34"/>
      <c r="S458" s="34"/>
      <c r="T458" s="34"/>
      <c r="U458" s="34"/>
      <c r="V458" s="34"/>
      <c r="W458" s="34"/>
      <c r="X458" s="34"/>
      <c r="Y458" s="34"/>
      <c r="Z458" s="34"/>
    </row>
    <row r="459">
      <c r="A459" s="30">
        <v>607.0</v>
      </c>
      <c r="B459" s="31" t="s">
        <v>3117</v>
      </c>
      <c r="C459" s="32" t="s">
        <v>3118</v>
      </c>
      <c r="D459" s="32" t="s">
        <v>2135</v>
      </c>
      <c r="E459" s="31" t="s">
        <v>2042</v>
      </c>
      <c r="F459" s="32" t="s">
        <v>2043</v>
      </c>
      <c r="G459" s="31" t="s">
        <v>3117</v>
      </c>
      <c r="H459" s="31" t="s">
        <v>3119</v>
      </c>
      <c r="I459" s="31" t="s">
        <v>2045</v>
      </c>
      <c r="J459" s="31" t="s">
        <v>1987</v>
      </c>
      <c r="K459" s="32" t="s">
        <v>1568</v>
      </c>
      <c r="L459" s="31" t="s">
        <v>3120</v>
      </c>
      <c r="M459" s="31"/>
      <c r="N459" s="31"/>
      <c r="O459" s="34"/>
      <c r="P459" s="34"/>
      <c r="Q459" s="34"/>
      <c r="R459" s="34"/>
      <c r="S459" s="34"/>
      <c r="T459" s="34"/>
      <c r="U459" s="34"/>
      <c r="V459" s="34"/>
      <c r="W459" s="34"/>
      <c r="X459" s="34"/>
      <c r="Y459" s="34"/>
      <c r="Z459" s="34"/>
    </row>
    <row r="460">
      <c r="A460" s="30">
        <v>608.0</v>
      </c>
      <c r="B460" s="31" t="s">
        <v>3121</v>
      </c>
      <c r="C460" s="32" t="s">
        <v>3122</v>
      </c>
      <c r="D460" s="32" t="s">
        <v>2286</v>
      </c>
      <c r="E460" s="31" t="s">
        <v>2042</v>
      </c>
      <c r="F460" s="32" t="s">
        <v>2043</v>
      </c>
      <c r="G460" s="31" t="s">
        <v>3121</v>
      </c>
      <c r="H460" s="31" t="s">
        <v>3123</v>
      </c>
      <c r="I460" s="31" t="s">
        <v>2045</v>
      </c>
      <c r="J460" s="31" t="s">
        <v>1987</v>
      </c>
      <c r="K460" s="32" t="s">
        <v>1568</v>
      </c>
      <c r="L460" s="31" t="s">
        <v>3124</v>
      </c>
      <c r="M460" s="31"/>
      <c r="N460" s="31"/>
      <c r="O460" s="34"/>
      <c r="P460" s="34"/>
      <c r="Q460" s="34"/>
      <c r="R460" s="34"/>
      <c r="S460" s="34"/>
      <c r="T460" s="34"/>
      <c r="U460" s="34"/>
      <c r="V460" s="34"/>
      <c r="W460" s="34"/>
      <c r="X460" s="34"/>
      <c r="Y460" s="34"/>
      <c r="Z460" s="34"/>
    </row>
    <row r="461">
      <c r="A461" s="30">
        <v>609.0</v>
      </c>
      <c r="B461" s="31" t="s">
        <v>3125</v>
      </c>
      <c r="C461" s="32" t="s">
        <v>1733</v>
      </c>
      <c r="D461" s="32" t="s">
        <v>1626</v>
      </c>
      <c r="E461" s="31" t="s">
        <v>2042</v>
      </c>
      <c r="F461" s="32" t="s">
        <v>2043</v>
      </c>
      <c r="G461" s="31" t="s">
        <v>3125</v>
      </c>
      <c r="H461" s="31" t="s">
        <v>3126</v>
      </c>
      <c r="I461" s="31" t="s">
        <v>2045</v>
      </c>
      <c r="J461" s="31" t="s">
        <v>1987</v>
      </c>
      <c r="K461" s="32" t="s">
        <v>1568</v>
      </c>
      <c r="L461" s="31" t="s">
        <v>3127</v>
      </c>
      <c r="M461" s="31"/>
      <c r="N461" s="31"/>
      <c r="O461" s="34"/>
      <c r="P461" s="34"/>
      <c r="Q461" s="34"/>
      <c r="R461" s="34"/>
      <c r="S461" s="34"/>
      <c r="T461" s="34"/>
      <c r="U461" s="34"/>
      <c r="V461" s="34"/>
      <c r="W461" s="34"/>
      <c r="X461" s="34"/>
      <c r="Y461" s="34"/>
      <c r="Z461" s="34"/>
    </row>
    <row r="462">
      <c r="A462" s="30">
        <v>610.0</v>
      </c>
      <c r="B462" s="31" t="s">
        <v>3128</v>
      </c>
      <c r="C462" s="32" t="s">
        <v>2267</v>
      </c>
      <c r="D462" s="32" t="s">
        <v>1880</v>
      </c>
      <c r="E462" s="31" t="s">
        <v>2042</v>
      </c>
      <c r="F462" s="32" t="s">
        <v>2043</v>
      </c>
      <c r="G462" s="31" t="s">
        <v>3128</v>
      </c>
      <c r="H462" s="31" t="s">
        <v>3129</v>
      </c>
      <c r="I462" s="31" t="s">
        <v>2045</v>
      </c>
      <c r="J462" s="31" t="s">
        <v>1987</v>
      </c>
      <c r="K462" s="32" t="s">
        <v>1568</v>
      </c>
      <c r="L462" s="31" t="s">
        <v>3130</v>
      </c>
      <c r="M462" s="31"/>
      <c r="N462" s="31"/>
      <c r="O462" s="34"/>
      <c r="P462" s="34"/>
      <c r="Q462" s="34"/>
      <c r="R462" s="34"/>
      <c r="S462" s="34"/>
      <c r="T462" s="34"/>
      <c r="U462" s="34"/>
      <c r="V462" s="34"/>
      <c r="W462" s="34"/>
      <c r="X462" s="34"/>
      <c r="Y462" s="34"/>
      <c r="Z462" s="34"/>
    </row>
    <row r="463">
      <c r="A463" s="30">
        <v>611.0</v>
      </c>
      <c r="B463" s="31" t="s">
        <v>3131</v>
      </c>
      <c r="C463" s="32" t="s">
        <v>2190</v>
      </c>
      <c r="D463" s="32" t="s">
        <v>2135</v>
      </c>
      <c r="E463" s="31" t="s">
        <v>2042</v>
      </c>
      <c r="F463" s="32" t="s">
        <v>2043</v>
      </c>
      <c r="G463" s="31" t="s">
        <v>3131</v>
      </c>
      <c r="H463" s="31" t="s">
        <v>3132</v>
      </c>
      <c r="I463" s="31" t="s">
        <v>2045</v>
      </c>
      <c r="J463" s="31" t="s">
        <v>1987</v>
      </c>
      <c r="K463" s="32" t="s">
        <v>1568</v>
      </c>
      <c r="L463" s="31" t="s">
        <v>3133</v>
      </c>
      <c r="M463" s="31"/>
      <c r="N463" s="31"/>
      <c r="O463" s="34"/>
      <c r="P463" s="34"/>
      <c r="Q463" s="34"/>
      <c r="R463" s="34"/>
      <c r="S463" s="34"/>
      <c r="T463" s="34"/>
      <c r="U463" s="34"/>
      <c r="V463" s="34"/>
      <c r="W463" s="34"/>
      <c r="X463" s="34"/>
      <c r="Y463" s="34"/>
      <c r="Z463" s="34"/>
    </row>
    <row r="464">
      <c r="A464" s="30">
        <v>612.0</v>
      </c>
      <c r="B464" s="31" t="s">
        <v>3134</v>
      </c>
      <c r="C464" s="32" t="s">
        <v>2032</v>
      </c>
      <c r="D464" s="32" t="s">
        <v>1580</v>
      </c>
      <c r="E464" s="31" t="s">
        <v>2042</v>
      </c>
      <c r="F464" s="32" t="s">
        <v>2043</v>
      </c>
      <c r="G464" s="31" t="s">
        <v>3134</v>
      </c>
      <c r="H464" s="31" t="s">
        <v>3135</v>
      </c>
      <c r="I464" s="31" t="s">
        <v>1986</v>
      </c>
      <c r="J464" s="31" t="s">
        <v>1987</v>
      </c>
      <c r="K464" s="32" t="s">
        <v>1568</v>
      </c>
      <c r="L464" s="31" t="s">
        <v>3136</v>
      </c>
      <c r="M464" s="31"/>
      <c r="N464" s="31"/>
      <c r="O464" s="34"/>
      <c r="P464" s="34"/>
      <c r="Q464" s="34"/>
      <c r="R464" s="34"/>
      <c r="S464" s="34"/>
      <c r="T464" s="34"/>
      <c r="U464" s="34"/>
      <c r="V464" s="34"/>
      <c r="W464" s="34"/>
      <c r="X464" s="34"/>
      <c r="Y464" s="34"/>
      <c r="Z464" s="34"/>
    </row>
    <row r="465">
      <c r="A465" s="30">
        <v>613.0</v>
      </c>
      <c r="B465" s="31" t="s">
        <v>3137</v>
      </c>
      <c r="C465" s="32" t="s">
        <v>1622</v>
      </c>
      <c r="D465" s="32" t="s">
        <v>1852</v>
      </c>
      <c r="E465" s="31" t="s">
        <v>1570</v>
      </c>
      <c r="F465" s="32" t="s">
        <v>1673</v>
      </c>
      <c r="G465" s="31" t="s">
        <v>3137</v>
      </c>
      <c r="H465" s="35" t="s">
        <v>3138</v>
      </c>
      <c r="L465" s="31" t="s">
        <v>3139</v>
      </c>
      <c r="M465" s="31"/>
      <c r="N465" s="31"/>
      <c r="O465" s="34"/>
      <c r="P465" s="34"/>
      <c r="Q465" s="34"/>
      <c r="R465" s="34"/>
      <c r="S465" s="34"/>
      <c r="T465" s="34"/>
      <c r="U465" s="34"/>
      <c r="V465" s="34"/>
      <c r="W465" s="34"/>
      <c r="X465" s="34"/>
      <c r="Y465" s="34"/>
      <c r="Z465" s="34"/>
    </row>
    <row r="466">
      <c r="A466" s="30">
        <v>614.0</v>
      </c>
      <c r="B466" s="31" t="s">
        <v>3140</v>
      </c>
      <c r="C466" s="32" t="s">
        <v>1622</v>
      </c>
      <c r="D466" s="32" t="s">
        <v>1581</v>
      </c>
      <c r="E466" s="31" t="s">
        <v>1570</v>
      </c>
      <c r="F466" s="32" t="s">
        <v>2408</v>
      </c>
      <c r="G466" s="31" t="s">
        <v>3140</v>
      </c>
      <c r="H466" s="31" t="s">
        <v>3141</v>
      </c>
      <c r="I466" s="31" t="s">
        <v>1986</v>
      </c>
      <c r="J466" s="31" t="s">
        <v>3142</v>
      </c>
      <c r="K466" s="32" t="s">
        <v>2271</v>
      </c>
      <c r="L466" s="31" t="s">
        <v>3143</v>
      </c>
      <c r="M466" s="31"/>
      <c r="N466" s="31"/>
      <c r="O466" s="34"/>
      <c r="P466" s="34"/>
      <c r="Q466" s="34"/>
      <c r="R466" s="34"/>
      <c r="S466" s="34"/>
      <c r="T466" s="34"/>
      <c r="U466" s="34"/>
      <c r="V466" s="34"/>
      <c r="W466" s="34"/>
      <c r="X466" s="34"/>
      <c r="Y466" s="34"/>
      <c r="Z466" s="34"/>
    </row>
    <row r="467">
      <c r="A467" s="30">
        <v>618.0</v>
      </c>
      <c r="B467" s="31" t="s">
        <v>3144</v>
      </c>
      <c r="C467" s="32" t="s">
        <v>3110</v>
      </c>
      <c r="D467" s="32" t="s">
        <v>1861</v>
      </c>
      <c r="E467" s="31" t="s">
        <v>2042</v>
      </c>
      <c r="F467" s="32" t="s">
        <v>2043</v>
      </c>
      <c r="G467" s="31" t="s">
        <v>3144</v>
      </c>
      <c r="H467" s="31" t="s">
        <v>3145</v>
      </c>
      <c r="I467" s="31" t="s">
        <v>2045</v>
      </c>
      <c r="J467" s="31" t="s">
        <v>1987</v>
      </c>
      <c r="K467" s="32" t="s">
        <v>1568</v>
      </c>
      <c r="L467" s="31" t="s">
        <v>3146</v>
      </c>
      <c r="M467" s="31"/>
      <c r="N467" s="31"/>
      <c r="O467" s="34"/>
      <c r="P467" s="34"/>
      <c r="Q467" s="34"/>
      <c r="R467" s="34"/>
      <c r="S467" s="34"/>
      <c r="T467" s="34"/>
      <c r="U467" s="34"/>
      <c r="V467" s="34"/>
      <c r="W467" s="34"/>
      <c r="X467" s="34"/>
      <c r="Y467" s="34"/>
      <c r="Z467" s="34"/>
    </row>
    <row r="468">
      <c r="A468" s="30">
        <v>621.0</v>
      </c>
      <c r="B468" s="31" t="s">
        <v>3147</v>
      </c>
      <c r="C468" s="32" t="s">
        <v>2267</v>
      </c>
      <c r="D468" s="32" t="s">
        <v>1574</v>
      </c>
      <c r="E468" s="31" t="s">
        <v>1683</v>
      </c>
      <c r="F468" s="32" t="s">
        <v>2371</v>
      </c>
      <c r="G468" s="31" t="s">
        <v>3147</v>
      </c>
      <c r="H468" s="35" t="s">
        <v>3148</v>
      </c>
      <c r="L468" s="31" t="s">
        <v>3149</v>
      </c>
      <c r="M468" s="31"/>
      <c r="N468" s="31"/>
      <c r="O468" s="34"/>
      <c r="P468" s="34"/>
      <c r="Q468" s="34"/>
      <c r="R468" s="34"/>
      <c r="S468" s="34"/>
      <c r="T468" s="34"/>
      <c r="U468" s="34"/>
      <c r="V468" s="34"/>
      <c r="W468" s="34"/>
      <c r="X468" s="34"/>
      <c r="Y468" s="34"/>
      <c r="Z468" s="34"/>
    </row>
    <row r="469">
      <c r="A469" s="30">
        <v>628.0</v>
      </c>
      <c r="B469" s="31" t="s">
        <v>3150</v>
      </c>
      <c r="C469" s="32" t="s">
        <v>3151</v>
      </c>
      <c r="D469" s="32" t="s">
        <v>1574</v>
      </c>
      <c r="E469" s="31" t="s">
        <v>1570</v>
      </c>
      <c r="F469" s="32" t="s">
        <v>2260</v>
      </c>
      <c r="G469" s="31" t="s">
        <v>3150</v>
      </c>
      <c r="H469" s="35" t="s">
        <v>3152</v>
      </c>
      <c r="L469" s="31" t="s">
        <v>3153</v>
      </c>
      <c r="M469" s="31"/>
      <c r="N469" s="31"/>
      <c r="O469" s="34"/>
      <c r="P469" s="34"/>
      <c r="Q469" s="34"/>
      <c r="R469" s="34"/>
      <c r="S469" s="34"/>
      <c r="T469" s="34"/>
      <c r="U469" s="34"/>
      <c r="V469" s="34"/>
      <c r="W469" s="34"/>
      <c r="X469" s="34"/>
      <c r="Y469" s="34"/>
      <c r="Z469" s="34"/>
    </row>
    <row r="470">
      <c r="A470" s="30">
        <v>629.0</v>
      </c>
      <c r="B470" s="31" t="s">
        <v>3154</v>
      </c>
      <c r="C470" s="32" t="s">
        <v>1822</v>
      </c>
      <c r="D470" s="32" t="s">
        <v>1574</v>
      </c>
      <c r="E470" s="31" t="s">
        <v>1570</v>
      </c>
      <c r="F470" s="32" t="s">
        <v>2260</v>
      </c>
      <c r="G470" s="31" t="s">
        <v>3154</v>
      </c>
      <c r="H470" s="35" t="s">
        <v>3155</v>
      </c>
      <c r="L470" s="31" t="s">
        <v>3156</v>
      </c>
      <c r="M470" s="31"/>
      <c r="N470" s="31"/>
      <c r="O470" s="34"/>
      <c r="P470" s="34"/>
      <c r="Q470" s="34"/>
      <c r="R470" s="34"/>
      <c r="S470" s="34"/>
      <c r="T470" s="34"/>
      <c r="U470" s="34"/>
      <c r="V470" s="34"/>
      <c r="W470" s="34"/>
      <c r="X470" s="34"/>
      <c r="Y470" s="34"/>
      <c r="Z470" s="34"/>
    </row>
    <row r="471">
      <c r="A471" s="30">
        <v>630.0</v>
      </c>
      <c r="B471" s="31" t="s">
        <v>3157</v>
      </c>
      <c r="C471" s="32" t="s">
        <v>1833</v>
      </c>
      <c r="D471" s="32" t="s">
        <v>1574</v>
      </c>
      <c r="E471" s="31" t="s">
        <v>1570</v>
      </c>
      <c r="F471" s="32" t="s">
        <v>2260</v>
      </c>
      <c r="G471" s="31" t="s">
        <v>3157</v>
      </c>
      <c r="H471" s="35" t="s">
        <v>3158</v>
      </c>
      <c r="L471" s="31" t="s">
        <v>3159</v>
      </c>
      <c r="M471" s="31"/>
      <c r="N471" s="31"/>
      <c r="O471" s="34"/>
      <c r="P471" s="34"/>
      <c r="Q471" s="34"/>
      <c r="R471" s="34"/>
      <c r="S471" s="34"/>
      <c r="T471" s="34"/>
      <c r="U471" s="34"/>
      <c r="V471" s="34"/>
      <c r="W471" s="34"/>
      <c r="X471" s="34"/>
      <c r="Y471" s="34"/>
      <c r="Z471" s="34"/>
    </row>
    <row r="472">
      <c r="A472" s="30">
        <v>631.0</v>
      </c>
      <c r="B472" s="31" t="s">
        <v>3160</v>
      </c>
      <c r="C472" s="32" t="s">
        <v>1955</v>
      </c>
      <c r="D472" s="32" t="s">
        <v>1574</v>
      </c>
      <c r="E472" s="31" t="s">
        <v>1570</v>
      </c>
      <c r="F472" s="32" t="s">
        <v>2260</v>
      </c>
      <c r="G472" s="31" t="s">
        <v>3160</v>
      </c>
      <c r="H472" s="35" t="s">
        <v>3161</v>
      </c>
      <c r="L472" s="31" t="s">
        <v>3162</v>
      </c>
      <c r="M472" s="31"/>
      <c r="N472" s="31"/>
      <c r="O472" s="34"/>
      <c r="P472" s="34"/>
      <c r="Q472" s="34"/>
      <c r="R472" s="34"/>
      <c r="S472" s="34"/>
      <c r="T472" s="34"/>
      <c r="U472" s="34"/>
      <c r="V472" s="34"/>
      <c r="W472" s="34"/>
      <c r="X472" s="34"/>
      <c r="Y472" s="34"/>
      <c r="Z472" s="34"/>
    </row>
    <row r="473">
      <c r="A473" s="30">
        <v>632.0</v>
      </c>
      <c r="B473" s="31" t="s">
        <v>3163</v>
      </c>
      <c r="C473" s="32" t="s">
        <v>1955</v>
      </c>
      <c r="D473" s="32" t="s">
        <v>1574</v>
      </c>
      <c r="E473" s="31" t="s">
        <v>1570</v>
      </c>
      <c r="F473" s="32" t="s">
        <v>2260</v>
      </c>
      <c r="G473" s="31" t="s">
        <v>3163</v>
      </c>
      <c r="H473" s="35" t="s">
        <v>3164</v>
      </c>
      <c r="L473" s="31" t="s">
        <v>3165</v>
      </c>
      <c r="M473" s="31"/>
      <c r="N473" s="31"/>
      <c r="O473" s="34"/>
      <c r="P473" s="34"/>
      <c r="Q473" s="34"/>
      <c r="R473" s="34"/>
      <c r="S473" s="34"/>
      <c r="T473" s="34"/>
      <c r="U473" s="34"/>
      <c r="V473" s="34"/>
      <c r="W473" s="34"/>
      <c r="X473" s="34"/>
      <c r="Y473" s="34"/>
      <c r="Z473" s="34"/>
    </row>
    <row r="474">
      <c r="A474" s="30">
        <v>633.0</v>
      </c>
      <c r="B474" s="31" t="s">
        <v>3166</v>
      </c>
      <c r="C474" s="32" t="s">
        <v>1833</v>
      </c>
      <c r="D474" s="32" t="s">
        <v>1574</v>
      </c>
      <c r="E474" s="31" t="s">
        <v>1570</v>
      </c>
      <c r="F474" s="32" t="s">
        <v>2260</v>
      </c>
      <c r="G474" s="31" t="s">
        <v>3166</v>
      </c>
      <c r="H474" s="35" t="s">
        <v>3167</v>
      </c>
      <c r="L474" s="31" t="s">
        <v>3168</v>
      </c>
      <c r="M474" s="31"/>
      <c r="N474" s="31"/>
      <c r="O474" s="34"/>
      <c r="P474" s="34"/>
      <c r="Q474" s="34"/>
      <c r="R474" s="34"/>
      <c r="S474" s="34"/>
      <c r="T474" s="34"/>
      <c r="U474" s="34"/>
      <c r="V474" s="34"/>
      <c r="W474" s="34"/>
      <c r="X474" s="34"/>
      <c r="Y474" s="34"/>
      <c r="Z474" s="34"/>
    </row>
    <row r="475">
      <c r="A475" s="30">
        <v>634.0</v>
      </c>
      <c r="B475" s="31" t="s">
        <v>3169</v>
      </c>
      <c r="C475" s="32" t="s">
        <v>1580</v>
      </c>
      <c r="D475" s="32" t="s">
        <v>1852</v>
      </c>
      <c r="E475" s="31" t="s">
        <v>1570</v>
      </c>
      <c r="F475" s="32" t="s">
        <v>1673</v>
      </c>
      <c r="G475" s="31" t="s">
        <v>3169</v>
      </c>
      <c r="H475" s="35" t="s">
        <v>3170</v>
      </c>
      <c r="L475" s="31" t="s">
        <v>3171</v>
      </c>
      <c r="M475" s="31"/>
      <c r="N475" s="31"/>
      <c r="O475" s="34"/>
      <c r="P475" s="34"/>
      <c r="Q475" s="34"/>
      <c r="R475" s="34"/>
      <c r="S475" s="34"/>
      <c r="T475" s="34"/>
      <c r="U475" s="34"/>
      <c r="V475" s="34"/>
      <c r="W475" s="34"/>
      <c r="X475" s="34"/>
      <c r="Y475" s="34"/>
      <c r="Z475" s="34"/>
    </row>
    <row r="476">
      <c r="A476" s="30">
        <v>635.0</v>
      </c>
      <c r="B476" s="31" t="s">
        <v>1301</v>
      </c>
      <c r="C476" s="32" t="s">
        <v>1622</v>
      </c>
      <c r="D476" s="32" t="s">
        <v>1852</v>
      </c>
      <c r="E476" s="31" t="s">
        <v>1570</v>
      </c>
      <c r="F476" s="32" t="s">
        <v>1673</v>
      </c>
      <c r="G476" s="31" t="s">
        <v>1301</v>
      </c>
      <c r="H476" s="35" t="s">
        <v>3172</v>
      </c>
      <c r="L476" s="31" t="s">
        <v>3173</v>
      </c>
      <c r="M476" s="31"/>
      <c r="N476" s="31"/>
      <c r="O476" s="34"/>
      <c r="P476" s="34"/>
      <c r="Q476" s="34"/>
      <c r="R476" s="34"/>
      <c r="S476" s="34"/>
      <c r="T476" s="34"/>
      <c r="U476" s="34"/>
      <c r="V476" s="34"/>
      <c r="W476" s="34"/>
      <c r="X476" s="34"/>
      <c r="Y476" s="34"/>
      <c r="Z476" s="34"/>
    </row>
    <row r="477">
      <c r="A477" s="30">
        <v>636.0</v>
      </c>
      <c r="B477" s="31" t="s">
        <v>3174</v>
      </c>
      <c r="C477" s="32" t="s">
        <v>2155</v>
      </c>
      <c r="D477" s="32" t="s">
        <v>1852</v>
      </c>
      <c r="E477" s="31" t="s">
        <v>1570</v>
      </c>
      <c r="F477" s="32" t="s">
        <v>1673</v>
      </c>
      <c r="G477" s="31" t="s">
        <v>3174</v>
      </c>
      <c r="H477" s="31" t="s">
        <v>3175</v>
      </c>
      <c r="L477" s="31" t="s">
        <v>3176</v>
      </c>
      <c r="M477" s="31"/>
      <c r="N477" s="31"/>
      <c r="O477" s="34"/>
      <c r="P477" s="34"/>
      <c r="Q477" s="34"/>
      <c r="R477" s="34"/>
      <c r="S477" s="34"/>
      <c r="T477" s="34"/>
      <c r="U477" s="34"/>
      <c r="V477" s="34"/>
      <c r="W477" s="34"/>
      <c r="X477" s="34"/>
      <c r="Y477" s="34"/>
      <c r="Z477" s="34"/>
    </row>
    <row r="478">
      <c r="A478" s="30">
        <v>637.0</v>
      </c>
      <c r="B478" s="31" t="s">
        <v>3177</v>
      </c>
      <c r="C478" s="32" t="s">
        <v>2155</v>
      </c>
      <c r="D478" s="32" t="s">
        <v>1852</v>
      </c>
      <c r="E478" s="31" t="s">
        <v>1570</v>
      </c>
      <c r="F478" s="32" t="s">
        <v>1673</v>
      </c>
      <c r="G478" s="31" t="s">
        <v>3177</v>
      </c>
      <c r="H478" s="35" t="s">
        <v>3178</v>
      </c>
      <c r="L478" s="31" t="s">
        <v>3179</v>
      </c>
      <c r="M478" s="31"/>
      <c r="N478" s="31"/>
      <c r="O478" s="34"/>
      <c r="P478" s="34"/>
      <c r="Q478" s="34"/>
      <c r="R478" s="34"/>
      <c r="S478" s="34"/>
      <c r="T478" s="34"/>
      <c r="U478" s="34"/>
      <c r="V478" s="34"/>
      <c r="W478" s="34"/>
      <c r="X478" s="34"/>
      <c r="Y478" s="34"/>
      <c r="Z478" s="34"/>
    </row>
    <row r="479">
      <c r="A479" s="30">
        <v>638.0</v>
      </c>
      <c r="B479" s="31" t="s">
        <v>3180</v>
      </c>
      <c r="C479" s="32" t="s">
        <v>1626</v>
      </c>
      <c r="D479" s="32" t="s">
        <v>1852</v>
      </c>
      <c r="E479" s="31" t="s">
        <v>1570</v>
      </c>
      <c r="F479" s="32" t="s">
        <v>1673</v>
      </c>
      <c r="G479" s="31" t="s">
        <v>3180</v>
      </c>
      <c r="H479" s="35" t="s">
        <v>3181</v>
      </c>
      <c r="L479" s="31" t="s">
        <v>3182</v>
      </c>
      <c r="M479" s="31"/>
      <c r="N479" s="31"/>
      <c r="O479" s="34"/>
      <c r="P479" s="34"/>
      <c r="Q479" s="34"/>
      <c r="R479" s="34"/>
      <c r="S479" s="34"/>
      <c r="T479" s="34"/>
      <c r="U479" s="34"/>
      <c r="V479" s="34"/>
      <c r="W479" s="34"/>
      <c r="X479" s="34"/>
      <c r="Y479" s="34"/>
      <c r="Z479" s="34"/>
    </row>
    <row r="480">
      <c r="A480" s="30">
        <v>645.0</v>
      </c>
      <c r="B480" s="31" t="s">
        <v>3183</v>
      </c>
      <c r="C480" s="32" t="s">
        <v>1833</v>
      </c>
      <c r="D480" s="32" t="s">
        <v>1574</v>
      </c>
      <c r="E480" s="31" t="s">
        <v>1683</v>
      </c>
      <c r="F480" s="32" t="s">
        <v>2371</v>
      </c>
      <c r="G480" s="31" t="s">
        <v>3183</v>
      </c>
      <c r="H480" s="35" t="s">
        <v>3184</v>
      </c>
      <c r="L480" s="31" t="s">
        <v>3185</v>
      </c>
      <c r="M480" s="31"/>
      <c r="N480" s="31"/>
      <c r="O480" s="34"/>
      <c r="P480" s="34"/>
      <c r="Q480" s="34"/>
      <c r="R480" s="34"/>
      <c r="S480" s="34"/>
      <c r="T480" s="34"/>
      <c r="U480" s="34"/>
      <c r="V480" s="34"/>
      <c r="W480" s="34"/>
      <c r="X480" s="34"/>
      <c r="Y480" s="34"/>
      <c r="Z480" s="34"/>
    </row>
    <row r="481">
      <c r="A481" s="30">
        <v>648.0</v>
      </c>
      <c r="B481" s="31" t="s">
        <v>3186</v>
      </c>
      <c r="C481" s="32" t="s">
        <v>2695</v>
      </c>
      <c r="D481" s="32" t="s">
        <v>1912</v>
      </c>
      <c r="E481" s="31" t="s">
        <v>2042</v>
      </c>
      <c r="F481" s="32" t="s">
        <v>2043</v>
      </c>
      <c r="G481" s="31" t="s">
        <v>3186</v>
      </c>
      <c r="H481" s="31" t="s">
        <v>3187</v>
      </c>
      <c r="I481" s="31" t="s">
        <v>2045</v>
      </c>
      <c r="J481" s="31" t="s">
        <v>1987</v>
      </c>
      <c r="K481" s="32" t="s">
        <v>1568</v>
      </c>
      <c r="L481" s="31" t="s">
        <v>3188</v>
      </c>
      <c r="M481" s="31"/>
      <c r="N481" s="31"/>
      <c r="O481" s="34"/>
      <c r="P481" s="34"/>
      <c r="Q481" s="34"/>
      <c r="R481" s="34"/>
      <c r="S481" s="34"/>
      <c r="T481" s="34"/>
      <c r="U481" s="34"/>
      <c r="V481" s="34"/>
      <c r="W481" s="34"/>
      <c r="X481" s="34"/>
      <c r="Y481" s="34"/>
      <c r="Z481" s="34"/>
    </row>
    <row r="482">
      <c r="A482" s="30">
        <v>649.0</v>
      </c>
      <c r="B482" s="31" t="s">
        <v>3189</v>
      </c>
      <c r="C482" s="32" t="s">
        <v>1739</v>
      </c>
      <c r="D482" s="32" t="s">
        <v>2286</v>
      </c>
      <c r="E482" s="31" t="s">
        <v>2042</v>
      </c>
      <c r="F482" s="32" t="s">
        <v>2043</v>
      </c>
      <c r="G482" s="31" t="s">
        <v>3189</v>
      </c>
      <c r="H482" s="31" t="s">
        <v>3190</v>
      </c>
      <c r="I482" s="31" t="s">
        <v>2045</v>
      </c>
      <c r="J482" s="31" t="s">
        <v>1987</v>
      </c>
      <c r="K482" s="32" t="s">
        <v>1568</v>
      </c>
      <c r="L482" s="31" t="s">
        <v>3191</v>
      </c>
      <c r="M482" s="31"/>
      <c r="N482" s="31"/>
      <c r="O482" s="36"/>
      <c r="P482" s="36"/>
      <c r="Q482" s="24"/>
      <c r="R482" s="24"/>
      <c r="S482" s="24"/>
      <c r="T482" s="24"/>
      <c r="U482" s="24"/>
      <c r="V482" s="24"/>
      <c r="W482" s="24"/>
      <c r="X482" s="24"/>
      <c r="Y482" s="24"/>
      <c r="Z482" s="24"/>
    </row>
    <row r="483">
      <c r="A483" s="30">
        <v>651.0</v>
      </c>
      <c r="B483" s="31" t="s">
        <v>3192</v>
      </c>
      <c r="C483" s="32" t="s">
        <v>1609</v>
      </c>
      <c r="D483" s="32" t="s">
        <v>1590</v>
      </c>
      <c r="E483" s="31" t="s">
        <v>2042</v>
      </c>
      <c r="F483" s="32" t="s">
        <v>2043</v>
      </c>
      <c r="G483" s="31" t="s">
        <v>3192</v>
      </c>
      <c r="H483" s="31" t="s">
        <v>3193</v>
      </c>
      <c r="I483" s="31" t="s">
        <v>2045</v>
      </c>
      <c r="J483" s="31" t="s">
        <v>1987</v>
      </c>
      <c r="K483" s="32" t="s">
        <v>1568</v>
      </c>
      <c r="L483" s="31" t="s">
        <v>3194</v>
      </c>
      <c r="M483" s="31"/>
      <c r="N483" s="31"/>
      <c r="O483" s="36"/>
      <c r="P483" s="36"/>
      <c r="Q483" s="36"/>
      <c r="R483" s="24"/>
      <c r="S483" s="24"/>
      <c r="T483" s="24"/>
      <c r="U483" s="24"/>
      <c r="V483" s="24"/>
      <c r="W483" s="24"/>
      <c r="X483" s="24"/>
      <c r="Y483" s="24"/>
      <c r="Z483" s="24"/>
    </row>
    <row r="484">
      <c r="A484" s="30">
        <v>668.0</v>
      </c>
      <c r="B484" s="31" t="s">
        <v>1573</v>
      </c>
      <c r="C484" s="32" t="s">
        <v>1568</v>
      </c>
      <c r="D484" s="32" t="s">
        <v>1852</v>
      </c>
      <c r="E484" s="31" t="s">
        <v>1570</v>
      </c>
      <c r="F484" s="33"/>
      <c r="G484" s="31" t="s">
        <v>1573</v>
      </c>
      <c r="H484" s="31" t="s">
        <v>3195</v>
      </c>
      <c r="L484" s="31" t="s">
        <v>3196</v>
      </c>
      <c r="M484" s="31"/>
      <c r="N484" s="31"/>
      <c r="O484" s="36"/>
      <c r="P484" s="36"/>
      <c r="Q484" s="24"/>
      <c r="R484" s="24"/>
      <c r="S484" s="24"/>
      <c r="T484" s="24"/>
      <c r="U484" s="24"/>
      <c r="V484" s="24"/>
      <c r="W484" s="24"/>
      <c r="X484" s="24"/>
      <c r="Y484" s="24"/>
      <c r="Z484" s="24"/>
    </row>
    <row r="485">
      <c r="A485" s="30">
        <v>670.0</v>
      </c>
      <c r="B485" s="31" t="s">
        <v>1573</v>
      </c>
      <c r="C485" s="32" t="s">
        <v>1568</v>
      </c>
      <c r="D485" s="32" t="s">
        <v>1852</v>
      </c>
      <c r="E485" s="31" t="s">
        <v>1570</v>
      </c>
      <c r="F485" s="33"/>
      <c r="G485" s="31" t="s">
        <v>1573</v>
      </c>
      <c r="H485" s="31" t="s">
        <v>3195</v>
      </c>
      <c r="L485" s="31" t="s">
        <v>3196</v>
      </c>
      <c r="M485" s="31"/>
      <c r="N485" s="31"/>
      <c r="O485" s="34"/>
      <c r="P485" s="34"/>
      <c r="Q485" s="34"/>
      <c r="R485" s="34"/>
      <c r="S485" s="34"/>
      <c r="T485" s="34"/>
      <c r="U485" s="34"/>
      <c r="V485" s="34"/>
      <c r="W485" s="34"/>
      <c r="X485" s="34"/>
      <c r="Y485" s="34"/>
      <c r="Z485" s="34"/>
    </row>
    <row r="486">
      <c r="A486" s="30">
        <v>674.0</v>
      </c>
      <c r="B486" s="31" t="s">
        <v>1567</v>
      </c>
      <c r="C486" s="32" t="s">
        <v>1568</v>
      </c>
      <c r="D486" s="32" t="s">
        <v>1852</v>
      </c>
      <c r="E486" s="31" t="s">
        <v>1570</v>
      </c>
      <c r="F486" s="33"/>
      <c r="G486" s="31" t="s">
        <v>1567</v>
      </c>
      <c r="H486" s="35" t="s">
        <v>3197</v>
      </c>
      <c r="J486" s="33"/>
      <c r="K486" s="33"/>
      <c r="L486" s="31" t="s">
        <v>3198</v>
      </c>
      <c r="M486" s="31"/>
      <c r="N486" s="31"/>
      <c r="O486" s="34"/>
      <c r="P486" s="34"/>
      <c r="Q486" s="34"/>
      <c r="R486" s="34"/>
      <c r="S486" s="34"/>
      <c r="T486" s="34"/>
      <c r="U486" s="34"/>
      <c r="V486" s="34"/>
      <c r="W486" s="34"/>
      <c r="X486" s="34"/>
      <c r="Y486" s="34"/>
      <c r="Z486" s="34"/>
    </row>
    <row r="487">
      <c r="A487" s="30">
        <v>675.0</v>
      </c>
      <c r="B487" s="31" t="s">
        <v>1567</v>
      </c>
      <c r="C487" s="32" t="s">
        <v>1568</v>
      </c>
      <c r="D487" s="32" t="s">
        <v>1852</v>
      </c>
      <c r="E487" s="31" t="s">
        <v>1570</v>
      </c>
      <c r="F487" s="33"/>
      <c r="G487" s="31" t="s">
        <v>1567</v>
      </c>
      <c r="H487" s="35" t="s">
        <v>3197</v>
      </c>
      <c r="J487" s="33"/>
      <c r="K487" s="33"/>
      <c r="L487" s="31" t="s">
        <v>3198</v>
      </c>
      <c r="M487" s="31"/>
      <c r="N487" s="31"/>
      <c r="O487" s="34"/>
      <c r="P487" s="34"/>
      <c r="Q487" s="34"/>
      <c r="R487" s="34"/>
      <c r="S487" s="34"/>
      <c r="T487" s="34"/>
      <c r="U487" s="34"/>
      <c r="V487" s="34"/>
      <c r="W487" s="34"/>
      <c r="X487" s="34"/>
      <c r="Y487" s="34"/>
      <c r="Z487" s="34"/>
    </row>
    <row r="488">
      <c r="A488" s="30">
        <v>676.0</v>
      </c>
      <c r="B488" s="31" t="s">
        <v>1567</v>
      </c>
      <c r="C488" s="32" t="s">
        <v>1568</v>
      </c>
      <c r="D488" s="32" t="s">
        <v>1852</v>
      </c>
      <c r="E488" s="31" t="s">
        <v>1570</v>
      </c>
      <c r="F488" s="33"/>
      <c r="G488" s="31" t="s">
        <v>1567</v>
      </c>
      <c r="H488" s="35" t="s">
        <v>3197</v>
      </c>
      <c r="J488" s="33"/>
      <c r="K488" s="33"/>
      <c r="L488" s="31" t="s">
        <v>3198</v>
      </c>
      <c r="M488" s="31"/>
      <c r="N488" s="31"/>
      <c r="O488" s="34"/>
      <c r="P488" s="34"/>
      <c r="Q488" s="34"/>
      <c r="R488" s="34"/>
      <c r="S488" s="34"/>
      <c r="T488" s="34"/>
      <c r="U488" s="34"/>
      <c r="V488" s="34"/>
      <c r="W488" s="34"/>
      <c r="X488" s="34"/>
      <c r="Y488" s="34"/>
      <c r="Z488" s="34"/>
    </row>
    <row r="489">
      <c r="A489" s="30">
        <v>677.0</v>
      </c>
      <c r="B489" s="31" t="s">
        <v>1567</v>
      </c>
      <c r="C489" s="32" t="s">
        <v>1568</v>
      </c>
      <c r="D489" s="32" t="s">
        <v>1852</v>
      </c>
      <c r="E489" s="31" t="s">
        <v>1570</v>
      </c>
      <c r="F489" s="33"/>
      <c r="G489" s="31" t="s">
        <v>1567</v>
      </c>
      <c r="H489" s="35" t="s">
        <v>3197</v>
      </c>
      <c r="J489" s="33"/>
      <c r="K489" s="33"/>
      <c r="L489" s="31" t="s">
        <v>3198</v>
      </c>
      <c r="M489" s="31"/>
      <c r="N489" s="31"/>
      <c r="O489" s="34"/>
      <c r="P489" s="34"/>
      <c r="Q489" s="34"/>
      <c r="R489" s="34"/>
      <c r="S489" s="34"/>
      <c r="T489" s="34"/>
      <c r="U489" s="34"/>
      <c r="V489" s="34"/>
      <c r="W489" s="34"/>
      <c r="X489" s="34"/>
      <c r="Y489" s="34"/>
      <c r="Z489" s="34"/>
    </row>
    <row r="490">
      <c r="A490" s="30">
        <v>678.0</v>
      </c>
      <c r="B490" s="31" t="s">
        <v>1567</v>
      </c>
      <c r="C490" s="32" t="s">
        <v>1568</v>
      </c>
      <c r="D490" s="32" t="s">
        <v>1852</v>
      </c>
      <c r="E490" s="31" t="s">
        <v>1570</v>
      </c>
      <c r="F490" s="33"/>
      <c r="G490" s="31" t="s">
        <v>1567</v>
      </c>
      <c r="H490" s="35" t="s">
        <v>3197</v>
      </c>
      <c r="J490" s="33"/>
      <c r="K490" s="33"/>
      <c r="L490" s="31" t="s">
        <v>3198</v>
      </c>
      <c r="M490" s="31"/>
      <c r="N490" s="31"/>
      <c r="O490" s="34"/>
      <c r="P490" s="34"/>
      <c r="Q490" s="34"/>
      <c r="R490" s="34"/>
      <c r="S490" s="34"/>
      <c r="T490" s="34"/>
      <c r="U490" s="34"/>
      <c r="V490" s="34"/>
      <c r="W490" s="34"/>
      <c r="X490" s="34"/>
      <c r="Y490" s="34"/>
      <c r="Z490" s="34"/>
    </row>
    <row r="491">
      <c r="A491" s="30">
        <v>679.0</v>
      </c>
      <c r="B491" s="31" t="s">
        <v>1567</v>
      </c>
      <c r="C491" s="32" t="s">
        <v>1568</v>
      </c>
      <c r="D491" s="32" t="s">
        <v>1852</v>
      </c>
      <c r="E491" s="31" t="s">
        <v>1570</v>
      </c>
      <c r="F491" s="33"/>
      <c r="G491" s="31" t="s">
        <v>1567</v>
      </c>
      <c r="H491" s="35" t="s">
        <v>3197</v>
      </c>
      <c r="J491" s="33"/>
      <c r="K491" s="33"/>
      <c r="L491" s="31" t="s">
        <v>3198</v>
      </c>
      <c r="M491" s="31"/>
      <c r="N491" s="31"/>
      <c r="O491" s="34"/>
      <c r="P491" s="34"/>
      <c r="Q491" s="34"/>
      <c r="R491" s="34"/>
      <c r="S491" s="34"/>
      <c r="T491" s="34"/>
      <c r="U491" s="34"/>
      <c r="V491" s="34"/>
      <c r="W491" s="34"/>
      <c r="X491" s="34"/>
      <c r="Y491" s="34"/>
      <c r="Z491" s="34"/>
    </row>
    <row r="492">
      <c r="A492" s="30">
        <v>680.0</v>
      </c>
      <c r="B492" s="31" t="s">
        <v>3199</v>
      </c>
      <c r="C492" s="32" t="s">
        <v>1833</v>
      </c>
      <c r="D492" s="32" t="s">
        <v>1574</v>
      </c>
      <c r="E492" s="31" t="s">
        <v>1570</v>
      </c>
      <c r="F492" s="33"/>
      <c r="G492" s="31" t="s">
        <v>3199</v>
      </c>
      <c r="H492" s="35" t="s">
        <v>2619</v>
      </c>
      <c r="L492" s="31" t="s">
        <v>3200</v>
      </c>
      <c r="M492" s="31"/>
      <c r="N492" s="31"/>
      <c r="O492" s="34"/>
      <c r="P492" s="34"/>
      <c r="Q492" s="34"/>
      <c r="R492" s="34"/>
      <c r="S492" s="34"/>
      <c r="T492" s="34"/>
      <c r="U492" s="34"/>
      <c r="V492" s="34"/>
      <c r="W492" s="34"/>
      <c r="X492" s="34"/>
      <c r="Y492" s="34"/>
      <c r="Z492" s="34"/>
    </row>
    <row r="493">
      <c r="A493" s="30">
        <v>681.0</v>
      </c>
      <c r="B493" s="31" t="s">
        <v>3201</v>
      </c>
      <c r="C493" s="32" t="s">
        <v>1793</v>
      </c>
      <c r="D493" s="32" t="s">
        <v>1574</v>
      </c>
      <c r="E493" s="31" t="s">
        <v>1683</v>
      </c>
      <c r="F493" s="33"/>
      <c r="G493" s="31" t="s">
        <v>3201</v>
      </c>
      <c r="H493" s="35" t="s">
        <v>3202</v>
      </c>
      <c r="L493" s="31" t="s">
        <v>3203</v>
      </c>
      <c r="M493" s="31"/>
      <c r="N493" s="31"/>
      <c r="O493" s="34"/>
      <c r="P493" s="34"/>
      <c r="Q493" s="34"/>
      <c r="R493" s="34"/>
      <c r="S493" s="34"/>
      <c r="T493" s="34"/>
      <c r="U493" s="34"/>
      <c r="V493" s="34"/>
      <c r="W493" s="34"/>
      <c r="X493" s="34"/>
      <c r="Y493" s="34"/>
      <c r="Z493" s="34"/>
    </row>
    <row r="494">
      <c r="A494" s="30">
        <v>682.0</v>
      </c>
      <c r="B494" s="31" t="s">
        <v>3204</v>
      </c>
      <c r="C494" s="32" t="s">
        <v>1833</v>
      </c>
      <c r="D494" s="32" t="s">
        <v>1596</v>
      </c>
      <c r="E494" s="31" t="s">
        <v>1842</v>
      </c>
      <c r="F494" s="32" t="s">
        <v>1843</v>
      </c>
      <c r="G494" s="31" t="s">
        <v>3204</v>
      </c>
      <c r="H494" s="31" t="s">
        <v>3205</v>
      </c>
      <c r="I494" s="31" t="s">
        <v>1903</v>
      </c>
      <c r="L494" s="31" t="s">
        <v>3206</v>
      </c>
      <c r="M494" s="31"/>
      <c r="N494" s="31"/>
      <c r="O494" s="34"/>
      <c r="P494" s="34"/>
      <c r="Q494" s="34"/>
      <c r="R494" s="34"/>
      <c r="S494" s="34"/>
      <c r="T494" s="34"/>
      <c r="U494" s="34"/>
      <c r="V494" s="34"/>
      <c r="W494" s="34"/>
      <c r="X494" s="34"/>
      <c r="Y494" s="34"/>
      <c r="Z494" s="34"/>
    </row>
    <row r="495">
      <c r="A495" s="30">
        <v>684.0</v>
      </c>
      <c r="B495" s="31" t="s">
        <v>3207</v>
      </c>
      <c r="C495" s="32" t="s">
        <v>1948</v>
      </c>
      <c r="D495" s="32" t="s">
        <v>1574</v>
      </c>
      <c r="E495" s="31" t="s">
        <v>1570</v>
      </c>
      <c r="F495" s="32" t="s">
        <v>3208</v>
      </c>
      <c r="G495" s="31" t="s">
        <v>3207</v>
      </c>
      <c r="H495" s="31" t="s">
        <v>3209</v>
      </c>
      <c r="L495" s="31" t="s">
        <v>3210</v>
      </c>
      <c r="M495" s="31"/>
      <c r="N495" s="31"/>
      <c r="O495" s="34"/>
      <c r="P495" s="34"/>
      <c r="Q495" s="34"/>
      <c r="R495" s="34"/>
      <c r="S495" s="34"/>
      <c r="T495" s="34"/>
      <c r="U495" s="34"/>
      <c r="V495" s="34"/>
      <c r="W495" s="34"/>
      <c r="X495" s="34"/>
      <c r="Y495" s="34"/>
      <c r="Z495" s="34"/>
    </row>
    <row r="496">
      <c r="A496" s="30">
        <v>685.0</v>
      </c>
      <c r="B496" s="31" t="s">
        <v>3211</v>
      </c>
      <c r="C496" s="32" t="s">
        <v>1653</v>
      </c>
      <c r="D496" s="32" t="s">
        <v>1574</v>
      </c>
      <c r="E496" s="31" t="s">
        <v>1570</v>
      </c>
      <c r="F496" s="32" t="s">
        <v>3212</v>
      </c>
      <c r="G496" s="31" t="s">
        <v>3211</v>
      </c>
      <c r="H496" s="35" t="s">
        <v>3213</v>
      </c>
      <c r="L496" s="31" t="s">
        <v>3214</v>
      </c>
      <c r="M496" s="31"/>
      <c r="N496" s="31"/>
      <c r="O496" s="34"/>
      <c r="P496" s="34"/>
      <c r="Q496" s="34"/>
      <c r="R496" s="34"/>
      <c r="S496" s="34"/>
      <c r="T496" s="34"/>
      <c r="U496" s="34"/>
      <c r="V496" s="34"/>
      <c r="W496" s="34"/>
      <c r="X496" s="34"/>
      <c r="Y496" s="34"/>
      <c r="Z496" s="34"/>
    </row>
    <row r="497">
      <c r="A497" s="30">
        <v>686.0</v>
      </c>
      <c r="B497" s="31" t="s">
        <v>3215</v>
      </c>
      <c r="C497" s="32" t="s">
        <v>1609</v>
      </c>
      <c r="D497" s="32" t="s">
        <v>1574</v>
      </c>
      <c r="E497" s="31" t="s">
        <v>1570</v>
      </c>
      <c r="F497" s="32" t="s">
        <v>3216</v>
      </c>
      <c r="G497" s="31" t="s">
        <v>3215</v>
      </c>
      <c r="H497" s="35" t="s">
        <v>3217</v>
      </c>
      <c r="L497" s="31" t="s">
        <v>3218</v>
      </c>
      <c r="M497" s="31"/>
      <c r="N497" s="31"/>
      <c r="O497" s="34"/>
      <c r="P497" s="34"/>
      <c r="Q497" s="34"/>
      <c r="R497" s="34"/>
      <c r="S497" s="34"/>
      <c r="T497" s="34"/>
      <c r="U497" s="34"/>
      <c r="V497" s="34"/>
      <c r="W497" s="34"/>
      <c r="X497" s="34"/>
      <c r="Y497" s="34"/>
      <c r="Z497" s="34"/>
    </row>
    <row r="498">
      <c r="A498" s="30">
        <v>687.0</v>
      </c>
      <c r="B498" s="31" t="s">
        <v>3219</v>
      </c>
      <c r="C498" s="32" t="s">
        <v>1822</v>
      </c>
      <c r="D498" s="32" t="s">
        <v>1574</v>
      </c>
      <c r="E498" s="31" t="s">
        <v>1570</v>
      </c>
      <c r="F498" s="32" t="s">
        <v>3216</v>
      </c>
      <c r="G498" s="31" t="s">
        <v>3219</v>
      </c>
      <c r="H498" s="35" t="s">
        <v>3220</v>
      </c>
      <c r="L498" s="31" t="s">
        <v>3221</v>
      </c>
      <c r="M498" s="31"/>
      <c r="N498" s="31"/>
      <c r="O498" s="34"/>
      <c r="P498" s="34"/>
      <c r="Q498" s="34"/>
      <c r="R498" s="34"/>
      <c r="S498" s="34"/>
      <c r="T498" s="34"/>
      <c r="U498" s="34"/>
      <c r="V498" s="34"/>
      <c r="W498" s="34"/>
      <c r="X498" s="34"/>
      <c r="Y498" s="34"/>
      <c r="Z498" s="34"/>
    </row>
    <row r="499">
      <c r="A499" s="30">
        <v>688.0</v>
      </c>
      <c r="B499" s="31" t="s">
        <v>3222</v>
      </c>
      <c r="C499" s="32" t="s">
        <v>1793</v>
      </c>
      <c r="D499" s="32" t="s">
        <v>1574</v>
      </c>
      <c r="E499" s="31" t="s">
        <v>1683</v>
      </c>
      <c r="F499" s="33"/>
      <c r="G499" s="31" t="s">
        <v>3222</v>
      </c>
      <c r="H499" s="35" t="s">
        <v>3223</v>
      </c>
      <c r="L499" s="31" t="s">
        <v>2294</v>
      </c>
      <c r="M499" s="31"/>
      <c r="N499" s="31"/>
      <c r="O499" s="34"/>
      <c r="P499" s="34"/>
      <c r="Q499" s="34"/>
      <c r="R499" s="34"/>
      <c r="S499" s="34"/>
      <c r="T499" s="34"/>
      <c r="U499" s="34"/>
      <c r="V499" s="34"/>
      <c r="W499" s="34"/>
      <c r="X499" s="34"/>
      <c r="Y499" s="34"/>
      <c r="Z499" s="34"/>
    </row>
    <row r="500">
      <c r="A500" s="30">
        <v>689.0</v>
      </c>
      <c r="B500" s="31" t="s">
        <v>3224</v>
      </c>
      <c r="C500" s="32" t="s">
        <v>1793</v>
      </c>
      <c r="D500" s="32" t="s">
        <v>1574</v>
      </c>
      <c r="E500" s="31" t="s">
        <v>1683</v>
      </c>
      <c r="F500" s="33"/>
      <c r="G500" s="31" t="s">
        <v>3224</v>
      </c>
      <c r="H500" s="35" t="s">
        <v>3225</v>
      </c>
      <c r="L500" s="31" t="s">
        <v>2294</v>
      </c>
      <c r="M500" s="31"/>
      <c r="N500" s="31"/>
      <c r="O500" s="34"/>
      <c r="P500" s="34"/>
      <c r="Q500" s="34"/>
      <c r="R500" s="34"/>
      <c r="S500" s="34"/>
      <c r="T500" s="34"/>
      <c r="U500" s="34"/>
      <c r="V500" s="34"/>
      <c r="W500" s="34"/>
      <c r="X500" s="34"/>
      <c r="Y500" s="34"/>
      <c r="Z500" s="34"/>
    </row>
    <row r="501">
      <c r="A501" s="30">
        <v>690.0</v>
      </c>
      <c r="B501" s="31" t="s">
        <v>3226</v>
      </c>
      <c r="C501" s="32" t="s">
        <v>1793</v>
      </c>
      <c r="D501" s="32" t="s">
        <v>1574</v>
      </c>
      <c r="E501" s="31" t="s">
        <v>1683</v>
      </c>
      <c r="F501" s="33"/>
      <c r="G501" s="31" t="s">
        <v>3226</v>
      </c>
      <c r="H501" s="35" t="s">
        <v>3227</v>
      </c>
      <c r="L501" s="31" t="s">
        <v>2294</v>
      </c>
      <c r="M501" s="31"/>
      <c r="N501" s="31"/>
      <c r="O501" s="34"/>
      <c r="P501" s="34"/>
      <c r="Q501" s="34"/>
      <c r="R501" s="34"/>
      <c r="S501" s="34"/>
      <c r="T501" s="34"/>
      <c r="U501" s="34"/>
      <c r="V501" s="34"/>
      <c r="W501" s="34"/>
      <c r="X501" s="34"/>
      <c r="Y501" s="34"/>
      <c r="Z501" s="34"/>
    </row>
    <row r="502">
      <c r="A502" s="30">
        <v>691.0</v>
      </c>
      <c r="B502" s="31" t="s">
        <v>3228</v>
      </c>
      <c r="C502" s="32" t="s">
        <v>1822</v>
      </c>
      <c r="D502" s="32" t="s">
        <v>1574</v>
      </c>
      <c r="E502" s="31" t="s">
        <v>1570</v>
      </c>
      <c r="F502" s="32" t="s">
        <v>3216</v>
      </c>
      <c r="G502" s="31" t="s">
        <v>3228</v>
      </c>
      <c r="H502" s="31" t="s">
        <v>3229</v>
      </c>
      <c r="I502" s="31" t="s">
        <v>3230</v>
      </c>
      <c r="K502" s="33"/>
      <c r="L502" s="31" t="s">
        <v>3231</v>
      </c>
      <c r="M502" s="31"/>
      <c r="N502" s="31"/>
      <c r="O502" s="34"/>
      <c r="P502" s="34"/>
      <c r="Q502" s="34"/>
      <c r="R502" s="34"/>
      <c r="S502" s="34"/>
      <c r="T502" s="34"/>
      <c r="U502" s="34"/>
      <c r="V502" s="34"/>
      <c r="W502" s="34"/>
      <c r="X502" s="34"/>
      <c r="Y502" s="34"/>
      <c r="Z502" s="34"/>
    </row>
    <row r="503">
      <c r="A503" s="30">
        <v>692.0</v>
      </c>
      <c r="B503" s="31" t="s">
        <v>3232</v>
      </c>
      <c r="C503" s="32" t="s">
        <v>1917</v>
      </c>
      <c r="D503" s="32" t="s">
        <v>1574</v>
      </c>
      <c r="E503" s="31" t="s">
        <v>1570</v>
      </c>
      <c r="F503" s="32" t="s">
        <v>3216</v>
      </c>
      <c r="G503" s="31" t="s">
        <v>3232</v>
      </c>
      <c r="H503" s="31" t="s">
        <v>3233</v>
      </c>
      <c r="I503" s="35" t="s">
        <v>3234</v>
      </c>
      <c r="L503" s="31" t="s">
        <v>3235</v>
      </c>
      <c r="M503" s="31"/>
      <c r="N503" s="31"/>
      <c r="O503" s="34"/>
      <c r="P503" s="34"/>
      <c r="Q503" s="34"/>
      <c r="R503" s="34"/>
      <c r="S503" s="34"/>
      <c r="T503" s="34"/>
      <c r="U503" s="34"/>
      <c r="V503" s="34"/>
      <c r="W503" s="34"/>
      <c r="X503" s="34"/>
      <c r="Y503" s="34"/>
      <c r="Z503" s="34"/>
    </row>
    <row r="504">
      <c r="A504" s="30">
        <v>693.0</v>
      </c>
      <c r="B504" s="31" t="s">
        <v>3236</v>
      </c>
      <c r="C504" s="32" t="s">
        <v>1609</v>
      </c>
      <c r="D504" s="32" t="s">
        <v>1574</v>
      </c>
      <c r="E504" s="31" t="s">
        <v>1570</v>
      </c>
      <c r="F504" s="32" t="s">
        <v>3216</v>
      </c>
      <c r="G504" s="31" t="s">
        <v>3236</v>
      </c>
      <c r="H504" s="35" t="s">
        <v>3237</v>
      </c>
      <c r="L504" s="31" t="s">
        <v>3238</v>
      </c>
      <c r="M504" s="31"/>
      <c r="N504" s="31"/>
      <c r="O504" s="34"/>
      <c r="P504" s="34"/>
      <c r="Q504" s="34"/>
      <c r="R504" s="34"/>
      <c r="S504" s="34"/>
      <c r="T504" s="34"/>
      <c r="U504" s="34"/>
      <c r="V504" s="34"/>
      <c r="W504" s="34"/>
      <c r="X504" s="34"/>
      <c r="Y504" s="34"/>
      <c r="Z504" s="34"/>
    </row>
    <row r="505">
      <c r="A505" s="30">
        <v>694.0</v>
      </c>
      <c r="B505" s="31" t="s">
        <v>3239</v>
      </c>
      <c r="C505" s="32" t="s">
        <v>1630</v>
      </c>
      <c r="D505" s="32" t="s">
        <v>1574</v>
      </c>
      <c r="E505" s="31" t="s">
        <v>1570</v>
      </c>
      <c r="F505" s="32" t="s">
        <v>3216</v>
      </c>
      <c r="G505" s="31" t="s">
        <v>3239</v>
      </c>
      <c r="H505" s="35" t="s">
        <v>3240</v>
      </c>
      <c r="L505" s="31" t="s">
        <v>3241</v>
      </c>
      <c r="M505" s="31"/>
      <c r="N505" s="31"/>
      <c r="O505" s="34"/>
      <c r="P505" s="34"/>
      <c r="Q505" s="34"/>
      <c r="R505" s="34"/>
      <c r="S505" s="34"/>
      <c r="T505" s="34"/>
      <c r="U505" s="34"/>
      <c r="V505" s="34"/>
      <c r="W505" s="34"/>
      <c r="X505" s="34"/>
      <c r="Y505" s="34"/>
      <c r="Z505" s="34"/>
    </row>
    <row r="506">
      <c r="A506" s="30">
        <v>695.0</v>
      </c>
      <c r="B506" s="31" t="s">
        <v>3242</v>
      </c>
      <c r="C506" s="32" t="s">
        <v>1609</v>
      </c>
      <c r="D506" s="32" t="s">
        <v>1574</v>
      </c>
      <c r="E506" s="31" t="s">
        <v>1570</v>
      </c>
      <c r="F506" s="32" t="s">
        <v>3216</v>
      </c>
      <c r="G506" s="31" t="s">
        <v>3242</v>
      </c>
      <c r="H506" s="35" t="s">
        <v>3243</v>
      </c>
      <c r="L506" s="31" t="s">
        <v>3244</v>
      </c>
      <c r="M506" s="31"/>
      <c r="N506" s="31"/>
      <c r="O506" s="34"/>
      <c r="P506" s="34"/>
      <c r="Q506" s="34"/>
      <c r="R506" s="34"/>
      <c r="S506" s="34"/>
      <c r="T506" s="34"/>
      <c r="U506" s="34"/>
      <c r="V506" s="34"/>
      <c r="W506" s="34"/>
      <c r="X506" s="34"/>
      <c r="Y506" s="34"/>
      <c r="Z506" s="34"/>
    </row>
    <row r="507">
      <c r="A507" s="30">
        <v>698.0</v>
      </c>
      <c r="B507" s="31" t="s">
        <v>3245</v>
      </c>
      <c r="C507" s="32" t="s">
        <v>1630</v>
      </c>
      <c r="D507" s="32" t="s">
        <v>1596</v>
      </c>
      <c r="E507" s="31" t="s">
        <v>1842</v>
      </c>
      <c r="F507" s="32" t="s">
        <v>1843</v>
      </c>
      <c r="G507" s="31" t="s">
        <v>3245</v>
      </c>
      <c r="H507" s="31" t="s">
        <v>3246</v>
      </c>
      <c r="I507" s="31" t="s">
        <v>1903</v>
      </c>
      <c r="L507" s="31" t="s">
        <v>3247</v>
      </c>
      <c r="M507" s="31"/>
      <c r="N507" s="31"/>
      <c r="O507" s="34"/>
      <c r="P507" s="34"/>
      <c r="Q507" s="34"/>
      <c r="R507" s="34"/>
      <c r="S507" s="34"/>
      <c r="T507" s="34"/>
      <c r="U507" s="34"/>
      <c r="V507" s="34"/>
      <c r="W507" s="34"/>
      <c r="X507" s="34"/>
      <c r="Y507" s="34"/>
      <c r="Z507" s="34"/>
    </row>
    <row r="508">
      <c r="A508" s="30">
        <v>699.0</v>
      </c>
      <c r="B508" s="31" t="s">
        <v>3248</v>
      </c>
      <c r="C508" s="32" t="s">
        <v>1917</v>
      </c>
      <c r="D508" s="32" t="s">
        <v>1596</v>
      </c>
      <c r="E508" s="31" t="s">
        <v>1842</v>
      </c>
      <c r="F508" s="32" t="s">
        <v>1843</v>
      </c>
      <c r="G508" s="31" t="s">
        <v>3248</v>
      </c>
      <c r="H508" s="31" t="s">
        <v>3249</v>
      </c>
      <c r="I508" s="31" t="s">
        <v>1903</v>
      </c>
      <c r="L508" s="31" t="s">
        <v>3250</v>
      </c>
      <c r="M508" s="31"/>
      <c r="N508" s="31"/>
      <c r="O508" s="34"/>
      <c r="P508" s="34"/>
      <c r="Q508" s="34"/>
      <c r="R508" s="34"/>
      <c r="S508" s="34"/>
      <c r="T508" s="34"/>
      <c r="U508" s="34"/>
      <c r="V508" s="34"/>
      <c r="W508" s="34"/>
      <c r="X508" s="34"/>
      <c r="Y508" s="34"/>
      <c r="Z508" s="34"/>
    </row>
    <row r="509">
      <c r="A509" s="30">
        <v>700.0</v>
      </c>
      <c r="B509" s="31" t="s">
        <v>3251</v>
      </c>
      <c r="C509" s="32" t="s">
        <v>1666</v>
      </c>
      <c r="D509" s="32" t="s">
        <v>1596</v>
      </c>
      <c r="E509" s="31" t="s">
        <v>1842</v>
      </c>
      <c r="F509" s="32" t="s">
        <v>1843</v>
      </c>
      <c r="G509" s="31" t="s">
        <v>3251</v>
      </c>
      <c r="H509" s="31" t="s">
        <v>3252</v>
      </c>
      <c r="I509" s="31" t="s">
        <v>1903</v>
      </c>
      <c r="L509" s="31" t="s">
        <v>3253</v>
      </c>
      <c r="M509" s="31"/>
      <c r="N509" s="31"/>
      <c r="O509" s="34"/>
      <c r="P509" s="34"/>
      <c r="Q509" s="34"/>
      <c r="R509" s="34"/>
      <c r="S509" s="34"/>
      <c r="T509" s="34"/>
      <c r="U509" s="34"/>
      <c r="V509" s="34"/>
      <c r="W509" s="34"/>
      <c r="X509" s="34"/>
      <c r="Y509" s="34"/>
      <c r="Z509" s="34"/>
    </row>
    <row r="510">
      <c r="A510" s="30">
        <v>701.0</v>
      </c>
      <c r="B510" s="31" t="s">
        <v>3254</v>
      </c>
      <c r="C510" s="32" t="s">
        <v>1666</v>
      </c>
      <c r="D510" s="32" t="s">
        <v>1596</v>
      </c>
      <c r="E510" s="31" t="s">
        <v>1842</v>
      </c>
      <c r="F510" s="32" t="s">
        <v>1843</v>
      </c>
      <c r="G510" s="31" t="s">
        <v>3254</v>
      </c>
      <c r="H510" s="31" t="s">
        <v>3255</v>
      </c>
      <c r="I510" s="31" t="s">
        <v>1903</v>
      </c>
      <c r="L510" s="31" t="s">
        <v>3256</v>
      </c>
      <c r="M510" s="31"/>
      <c r="N510" s="31"/>
      <c r="O510" s="34"/>
      <c r="P510" s="34"/>
      <c r="Q510" s="34"/>
      <c r="R510" s="34"/>
      <c r="S510" s="34"/>
      <c r="T510" s="34"/>
      <c r="U510" s="34"/>
      <c r="V510" s="34"/>
      <c r="W510" s="34"/>
      <c r="X510" s="34"/>
      <c r="Y510" s="34"/>
      <c r="Z510" s="34"/>
    </row>
    <row r="511">
      <c r="A511" s="30">
        <v>702.0</v>
      </c>
      <c r="B511" s="31" t="s">
        <v>3257</v>
      </c>
      <c r="C511" s="32" t="s">
        <v>1580</v>
      </c>
      <c r="D511" s="32" t="s">
        <v>1596</v>
      </c>
      <c r="E511" s="31" t="s">
        <v>1842</v>
      </c>
      <c r="F511" s="32" t="s">
        <v>1843</v>
      </c>
      <c r="G511" s="31" t="s">
        <v>3257</v>
      </c>
      <c r="H511" s="31" t="s">
        <v>3258</v>
      </c>
      <c r="I511" s="31" t="s">
        <v>1903</v>
      </c>
      <c r="L511" s="31" t="s">
        <v>3259</v>
      </c>
      <c r="M511" s="31"/>
      <c r="N511" s="31"/>
      <c r="O511" s="34"/>
      <c r="P511" s="34"/>
      <c r="Q511" s="34"/>
      <c r="R511" s="34"/>
      <c r="S511" s="34"/>
      <c r="T511" s="34"/>
      <c r="U511" s="34"/>
      <c r="V511" s="34"/>
      <c r="W511" s="34"/>
      <c r="X511" s="34"/>
      <c r="Y511" s="34"/>
      <c r="Z511" s="34"/>
    </row>
    <row r="512">
      <c r="A512" s="30">
        <v>703.0</v>
      </c>
      <c r="B512" s="31" t="s">
        <v>3260</v>
      </c>
      <c r="C512" s="32" t="s">
        <v>1852</v>
      </c>
      <c r="D512" s="32" t="s">
        <v>1574</v>
      </c>
      <c r="E512" s="31" t="s">
        <v>1570</v>
      </c>
      <c r="F512" s="32" t="s">
        <v>3212</v>
      </c>
      <c r="G512" s="31" t="s">
        <v>3260</v>
      </c>
      <c r="H512" s="35" t="s">
        <v>3261</v>
      </c>
      <c r="L512" s="31" t="s">
        <v>3262</v>
      </c>
      <c r="M512" s="31"/>
      <c r="N512" s="31"/>
      <c r="O512" s="34"/>
      <c r="P512" s="34"/>
      <c r="Q512" s="34"/>
      <c r="R512" s="34"/>
      <c r="S512" s="34"/>
      <c r="T512" s="34"/>
      <c r="U512" s="34"/>
      <c r="V512" s="34"/>
      <c r="W512" s="34"/>
      <c r="X512" s="34"/>
      <c r="Y512" s="34"/>
      <c r="Z512" s="34"/>
    </row>
    <row r="513">
      <c r="A513" s="30">
        <v>704.0</v>
      </c>
      <c r="B513" s="31" t="s">
        <v>3263</v>
      </c>
      <c r="C513" s="32" t="s">
        <v>1622</v>
      </c>
      <c r="D513" s="32" t="s">
        <v>1596</v>
      </c>
      <c r="E513" s="31" t="s">
        <v>1842</v>
      </c>
      <c r="F513" s="32" t="s">
        <v>1843</v>
      </c>
      <c r="G513" s="31" t="s">
        <v>3263</v>
      </c>
      <c r="H513" s="31" t="s">
        <v>3264</v>
      </c>
      <c r="I513" s="35" t="s">
        <v>1845</v>
      </c>
      <c r="K513" s="33"/>
      <c r="L513" s="31" t="s">
        <v>3265</v>
      </c>
      <c r="M513" s="31"/>
      <c r="N513" s="31"/>
      <c r="O513" s="34"/>
      <c r="P513" s="34"/>
      <c r="Q513" s="34"/>
      <c r="R513" s="34"/>
      <c r="S513" s="34"/>
      <c r="T513" s="34"/>
      <c r="U513" s="34"/>
      <c r="V513" s="34"/>
      <c r="W513" s="34"/>
      <c r="X513" s="34"/>
      <c r="Y513" s="34"/>
      <c r="Z513" s="34"/>
    </row>
    <row r="514">
      <c r="A514" s="30">
        <v>705.0</v>
      </c>
      <c r="B514" s="31" t="s">
        <v>3266</v>
      </c>
      <c r="C514" s="32" t="s">
        <v>1666</v>
      </c>
      <c r="D514" s="32" t="s">
        <v>1596</v>
      </c>
      <c r="E514" s="31" t="s">
        <v>1842</v>
      </c>
      <c r="F514" s="32" t="s">
        <v>1843</v>
      </c>
      <c r="G514" s="31" t="s">
        <v>3266</v>
      </c>
      <c r="H514" s="31" t="s">
        <v>3267</v>
      </c>
      <c r="I514" s="31" t="s">
        <v>3268</v>
      </c>
      <c r="L514" s="31" t="s">
        <v>3269</v>
      </c>
      <c r="M514" s="31"/>
      <c r="N514" s="31"/>
      <c r="O514" s="34"/>
      <c r="P514" s="34"/>
      <c r="Q514" s="34"/>
      <c r="R514" s="34"/>
      <c r="S514" s="34"/>
      <c r="T514" s="34"/>
      <c r="U514" s="34"/>
      <c r="V514" s="34"/>
      <c r="W514" s="34"/>
      <c r="X514" s="34"/>
      <c r="Y514" s="34"/>
      <c r="Z514" s="34"/>
    </row>
    <row r="515">
      <c r="A515" s="30">
        <v>706.0</v>
      </c>
      <c r="B515" s="31" t="s">
        <v>3270</v>
      </c>
      <c r="C515" s="32" t="s">
        <v>1590</v>
      </c>
      <c r="D515" s="32" t="s">
        <v>1596</v>
      </c>
      <c r="E515" s="31" t="s">
        <v>1842</v>
      </c>
      <c r="F515" s="32" t="s">
        <v>1843</v>
      </c>
      <c r="G515" s="31" t="s">
        <v>3270</v>
      </c>
      <c r="H515" s="31" t="s">
        <v>3271</v>
      </c>
      <c r="I515" s="35" t="s">
        <v>3272</v>
      </c>
      <c r="L515" s="31" t="s">
        <v>3273</v>
      </c>
      <c r="M515" s="31"/>
      <c r="N515" s="31"/>
      <c r="O515" s="34"/>
      <c r="P515" s="34"/>
      <c r="Q515" s="34"/>
      <c r="R515" s="34"/>
      <c r="S515" s="34"/>
      <c r="T515" s="34"/>
      <c r="U515" s="34"/>
      <c r="V515" s="34"/>
      <c r="W515" s="34"/>
      <c r="X515" s="34"/>
      <c r="Y515" s="34"/>
      <c r="Z515" s="34"/>
    </row>
    <row r="516">
      <c r="A516" s="30">
        <v>707.0</v>
      </c>
      <c r="B516" s="31" t="s">
        <v>3274</v>
      </c>
      <c r="C516" s="32" t="s">
        <v>2061</v>
      </c>
      <c r="D516" s="32" t="s">
        <v>1596</v>
      </c>
      <c r="E516" s="31" t="s">
        <v>1842</v>
      </c>
      <c r="F516" s="32" t="s">
        <v>1843</v>
      </c>
      <c r="G516" s="31" t="s">
        <v>3274</v>
      </c>
      <c r="H516" s="31" t="s">
        <v>3275</v>
      </c>
      <c r="I516" s="31" t="s">
        <v>1877</v>
      </c>
      <c r="J516" s="33"/>
      <c r="K516" s="33"/>
      <c r="L516" s="31" t="s">
        <v>3276</v>
      </c>
      <c r="M516" s="31"/>
      <c r="N516" s="31"/>
      <c r="O516" s="34"/>
      <c r="P516" s="34"/>
      <c r="Q516" s="34"/>
      <c r="R516" s="34"/>
      <c r="S516" s="34"/>
      <c r="T516" s="34"/>
      <c r="U516" s="34"/>
      <c r="V516" s="34"/>
      <c r="W516" s="34"/>
      <c r="X516" s="34"/>
      <c r="Y516" s="34"/>
      <c r="Z516" s="34"/>
    </row>
    <row r="517">
      <c r="A517" s="30">
        <v>708.0</v>
      </c>
      <c r="B517" s="31" t="s">
        <v>3277</v>
      </c>
      <c r="C517" s="32" t="s">
        <v>1626</v>
      </c>
      <c r="D517" s="32" t="s">
        <v>1596</v>
      </c>
      <c r="E517" s="31" t="s">
        <v>1842</v>
      </c>
      <c r="F517" s="32" t="s">
        <v>1843</v>
      </c>
      <c r="G517" s="31" t="s">
        <v>3277</v>
      </c>
      <c r="H517" s="31" t="s">
        <v>3278</v>
      </c>
      <c r="I517" s="31" t="s">
        <v>1903</v>
      </c>
      <c r="L517" s="31" t="s">
        <v>3279</v>
      </c>
      <c r="M517" s="31"/>
      <c r="N517" s="31"/>
      <c r="O517" s="34"/>
      <c r="P517" s="34"/>
      <c r="Q517" s="34"/>
      <c r="R517" s="34"/>
      <c r="S517" s="34"/>
      <c r="T517" s="34"/>
      <c r="U517" s="34"/>
      <c r="V517" s="34"/>
      <c r="W517" s="34"/>
      <c r="X517" s="34"/>
      <c r="Y517" s="34"/>
      <c r="Z517" s="34"/>
    </row>
    <row r="518">
      <c r="A518" s="30">
        <v>709.0</v>
      </c>
      <c r="B518" s="31" t="s">
        <v>3280</v>
      </c>
      <c r="C518" s="32" t="s">
        <v>1852</v>
      </c>
      <c r="D518" s="32" t="s">
        <v>1574</v>
      </c>
      <c r="E518" s="31" t="s">
        <v>1570</v>
      </c>
      <c r="F518" s="32" t="s">
        <v>2462</v>
      </c>
      <c r="G518" s="31" t="s">
        <v>3280</v>
      </c>
      <c r="H518" s="35" t="s">
        <v>3281</v>
      </c>
      <c r="L518" s="31" t="s">
        <v>3282</v>
      </c>
      <c r="M518" s="31"/>
      <c r="N518" s="31"/>
      <c r="O518" s="34"/>
      <c r="P518" s="34"/>
      <c r="Q518" s="34"/>
      <c r="R518" s="34"/>
      <c r="S518" s="34"/>
      <c r="T518" s="34"/>
      <c r="U518" s="34"/>
      <c r="V518" s="34"/>
      <c r="W518" s="34"/>
      <c r="X518" s="34"/>
      <c r="Y518" s="34"/>
      <c r="Z518" s="34"/>
    </row>
    <row r="519">
      <c r="A519" s="30">
        <v>710.0</v>
      </c>
      <c r="B519" s="31" t="s">
        <v>3283</v>
      </c>
      <c r="C519" s="32" t="s">
        <v>1580</v>
      </c>
      <c r="D519" s="32" t="s">
        <v>1574</v>
      </c>
      <c r="E519" s="31" t="s">
        <v>1683</v>
      </c>
      <c r="F519" s="33"/>
      <c r="G519" s="31" t="s">
        <v>3283</v>
      </c>
      <c r="H519" s="31" t="s">
        <v>3284</v>
      </c>
      <c r="L519" s="31" t="s">
        <v>3285</v>
      </c>
      <c r="M519" s="31"/>
      <c r="N519" s="31"/>
      <c r="O519" s="34"/>
      <c r="P519" s="34"/>
      <c r="Q519" s="34"/>
      <c r="R519" s="34"/>
      <c r="S519" s="34"/>
      <c r="T519" s="34"/>
      <c r="U519" s="34"/>
      <c r="V519" s="34"/>
      <c r="W519" s="34"/>
      <c r="X519" s="34"/>
      <c r="Y519" s="34"/>
      <c r="Z519" s="34"/>
    </row>
    <row r="520">
      <c r="A520" s="30">
        <v>715.0</v>
      </c>
      <c r="B520" s="31" t="s">
        <v>3286</v>
      </c>
      <c r="C520" s="32" t="s">
        <v>2061</v>
      </c>
      <c r="D520" s="32" t="s">
        <v>1574</v>
      </c>
      <c r="E520" s="31" t="s">
        <v>1842</v>
      </c>
      <c r="F520" s="32" t="s">
        <v>1843</v>
      </c>
      <c r="G520" s="31" t="s">
        <v>3286</v>
      </c>
      <c r="H520" s="31" t="s">
        <v>3287</v>
      </c>
      <c r="I520" s="31" t="s">
        <v>1903</v>
      </c>
      <c r="L520" s="31" t="s">
        <v>3288</v>
      </c>
      <c r="M520" s="31"/>
      <c r="N520" s="31"/>
      <c r="O520" s="34"/>
      <c r="P520" s="34"/>
      <c r="Q520" s="34"/>
      <c r="R520" s="34"/>
      <c r="S520" s="34"/>
      <c r="T520" s="34"/>
      <c r="U520" s="34"/>
      <c r="V520" s="34"/>
      <c r="W520" s="34"/>
      <c r="X520" s="34"/>
      <c r="Y520" s="34"/>
      <c r="Z520" s="34"/>
    </row>
    <row r="521">
      <c r="A521" s="30">
        <v>716.0</v>
      </c>
      <c r="B521" s="31" t="s">
        <v>3289</v>
      </c>
      <c r="C521" s="32" t="s">
        <v>1666</v>
      </c>
      <c r="D521" s="32" t="s">
        <v>1574</v>
      </c>
      <c r="E521" s="31" t="s">
        <v>1842</v>
      </c>
      <c r="F521" s="32" t="s">
        <v>1843</v>
      </c>
      <c r="G521" s="31" t="s">
        <v>3289</v>
      </c>
      <c r="H521" s="31" t="s">
        <v>3290</v>
      </c>
      <c r="I521" s="31" t="s">
        <v>1903</v>
      </c>
      <c r="L521" s="31" t="s">
        <v>3291</v>
      </c>
      <c r="M521" s="31"/>
      <c r="N521" s="31"/>
      <c r="O521" s="34"/>
      <c r="P521" s="34"/>
      <c r="Q521" s="34"/>
      <c r="R521" s="34"/>
      <c r="S521" s="34"/>
      <c r="T521" s="34"/>
      <c r="U521" s="34"/>
      <c r="V521" s="34"/>
      <c r="W521" s="34"/>
      <c r="X521" s="34"/>
      <c r="Y521" s="34"/>
      <c r="Z521" s="34"/>
    </row>
    <row r="522">
      <c r="A522" s="30">
        <v>717.0</v>
      </c>
      <c r="B522" s="31" t="s">
        <v>3292</v>
      </c>
      <c r="C522" s="32" t="s">
        <v>1622</v>
      </c>
      <c r="D522" s="32" t="s">
        <v>1574</v>
      </c>
      <c r="E522" s="31" t="s">
        <v>1842</v>
      </c>
      <c r="F522" s="32" t="s">
        <v>1843</v>
      </c>
      <c r="G522" s="31" t="s">
        <v>3292</v>
      </c>
      <c r="H522" s="31" t="s">
        <v>3293</v>
      </c>
      <c r="I522" s="31" t="s">
        <v>1903</v>
      </c>
      <c r="L522" s="31" t="s">
        <v>3294</v>
      </c>
      <c r="M522" s="31"/>
      <c r="N522" s="31"/>
      <c r="O522" s="34"/>
      <c r="P522" s="34"/>
      <c r="Q522" s="34"/>
      <c r="R522" s="34"/>
      <c r="S522" s="34"/>
      <c r="T522" s="34"/>
      <c r="U522" s="34"/>
      <c r="V522" s="34"/>
      <c r="W522" s="34"/>
      <c r="X522" s="34"/>
      <c r="Y522" s="34"/>
      <c r="Z522" s="34"/>
    </row>
    <row r="523">
      <c r="A523" s="30">
        <v>718.0</v>
      </c>
      <c r="B523" s="31" t="s">
        <v>3295</v>
      </c>
      <c r="C523" s="32" t="s">
        <v>1580</v>
      </c>
      <c r="D523" s="32" t="s">
        <v>1574</v>
      </c>
      <c r="E523" s="31" t="s">
        <v>1842</v>
      </c>
      <c r="F523" s="32" t="s">
        <v>1843</v>
      </c>
      <c r="G523" s="31" t="s">
        <v>3295</v>
      </c>
      <c r="H523" s="31" t="s">
        <v>3296</v>
      </c>
      <c r="I523" s="31" t="s">
        <v>1903</v>
      </c>
      <c r="L523" s="31" t="s">
        <v>3297</v>
      </c>
      <c r="M523" s="31"/>
      <c r="N523" s="31"/>
      <c r="O523" s="34"/>
      <c r="P523" s="34"/>
      <c r="Q523" s="34"/>
      <c r="R523" s="34"/>
      <c r="S523" s="34"/>
      <c r="T523" s="34"/>
      <c r="U523" s="34"/>
      <c r="V523" s="34"/>
      <c r="W523" s="34"/>
      <c r="X523" s="34"/>
      <c r="Y523" s="34"/>
      <c r="Z523" s="34"/>
    </row>
    <row r="524">
      <c r="A524" s="30">
        <v>719.0</v>
      </c>
      <c r="B524" s="31" t="s">
        <v>3298</v>
      </c>
      <c r="C524" s="32" t="s">
        <v>1586</v>
      </c>
      <c r="D524" s="32" t="s">
        <v>1574</v>
      </c>
      <c r="E524" s="31" t="s">
        <v>1842</v>
      </c>
      <c r="F524" s="32" t="s">
        <v>1843</v>
      </c>
      <c r="G524" s="31" t="s">
        <v>3298</v>
      </c>
      <c r="H524" s="31" t="s">
        <v>3299</v>
      </c>
      <c r="I524" s="31" t="s">
        <v>1903</v>
      </c>
      <c r="L524" s="31" t="s">
        <v>3300</v>
      </c>
      <c r="M524" s="31"/>
      <c r="N524" s="31"/>
      <c r="O524" s="34"/>
      <c r="P524" s="34"/>
      <c r="Q524" s="34"/>
      <c r="R524" s="34"/>
      <c r="S524" s="34"/>
      <c r="T524" s="34"/>
      <c r="U524" s="34"/>
      <c r="V524" s="34"/>
      <c r="W524" s="34"/>
      <c r="X524" s="34"/>
      <c r="Y524" s="34"/>
      <c r="Z524" s="34"/>
    </row>
    <row r="525">
      <c r="A525" s="30">
        <v>720.0</v>
      </c>
      <c r="B525" s="31" t="s">
        <v>3301</v>
      </c>
      <c r="C525" s="32" t="s">
        <v>1590</v>
      </c>
      <c r="D525" s="32" t="s">
        <v>1574</v>
      </c>
      <c r="E525" s="31" t="s">
        <v>1842</v>
      </c>
      <c r="F525" s="32" t="s">
        <v>1843</v>
      </c>
      <c r="G525" s="31" t="s">
        <v>3301</v>
      </c>
      <c r="H525" s="31" t="s">
        <v>3302</v>
      </c>
      <c r="I525" s="31" t="s">
        <v>1903</v>
      </c>
      <c r="L525" s="31" t="s">
        <v>3303</v>
      </c>
      <c r="M525" s="31"/>
      <c r="N525" s="31"/>
      <c r="O525" s="34"/>
      <c r="P525" s="34"/>
      <c r="Q525" s="34"/>
      <c r="R525" s="34"/>
      <c r="S525" s="34"/>
      <c r="T525" s="34"/>
      <c r="U525" s="34"/>
      <c r="V525" s="34"/>
      <c r="W525" s="34"/>
      <c r="X525" s="34"/>
      <c r="Y525" s="34"/>
      <c r="Z525" s="34"/>
    </row>
    <row r="526">
      <c r="A526" s="30">
        <v>721.0</v>
      </c>
      <c r="B526" s="31" t="s">
        <v>3304</v>
      </c>
      <c r="C526" s="32" t="s">
        <v>1872</v>
      </c>
      <c r="D526" s="32" t="s">
        <v>1574</v>
      </c>
      <c r="E526" s="31" t="s">
        <v>1842</v>
      </c>
      <c r="F526" s="32" t="s">
        <v>1843</v>
      </c>
      <c r="G526" s="31" t="s">
        <v>3304</v>
      </c>
      <c r="H526" s="31" t="s">
        <v>3305</v>
      </c>
      <c r="I526" s="31" t="s">
        <v>1903</v>
      </c>
      <c r="L526" s="31" t="s">
        <v>3306</v>
      </c>
      <c r="M526" s="31"/>
      <c r="N526" s="31"/>
      <c r="O526" s="34"/>
      <c r="P526" s="34"/>
      <c r="Q526" s="34"/>
      <c r="R526" s="34"/>
      <c r="S526" s="34"/>
      <c r="T526" s="34"/>
      <c r="U526" s="34"/>
      <c r="V526" s="34"/>
      <c r="W526" s="34"/>
      <c r="X526" s="34"/>
      <c r="Y526" s="34"/>
      <c r="Z526" s="34"/>
    </row>
    <row r="527">
      <c r="A527" s="30">
        <v>722.0</v>
      </c>
      <c r="B527" s="31" t="s">
        <v>3307</v>
      </c>
      <c r="C527" s="32" t="s">
        <v>1793</v>
      </c>
      <c r="D527" s="32" t="s">
        <v>1574</v>
      </c>
      <c r="E527" s="31" t="s">
        <v>1842</v>
      </c>
      <c r="F527" s="32" t="s">
        <v>1843</v>
      </c>
      <c r="G527" s="31" t="s">
        <v>3307</v>
      </c>
      <c r="H527" s="31" t="s">
        <v>3308</v>
      </c>
      <c r="I527" s="31" t="s">
        <v>1903</v>
      </c>
      <c r="L527" s="31" t="s">
        <v>3309</v>
      </c>
      <c r="M527" s="31"/>
      <c r="N527" s="31"/>
      <c r="O527" s="34"/>
      <c r="P527" s="34"/>
      <c r="Q527" s="34"/>
      <c r="R527" s="34"/>
      <c r="S527" s="34"/>
      <c r="T527" s="34"/>
      <c r="U527" s="34"/>
      <c r="V527" s="34"/>
      <c r="W527" s="34"/>
      <c r="X527" s="34"/>
      <c r="Y527" s="34"/>
      <c r="Z527" s="34"/>
    </row>
    <row r="528">
      <c r="A528" s="30">
        <v>723.0</v>
      </c>
      <c r="B528" s="31" t="s">
        <v>3310</v>
      </c>
      <c r="C528" s="32" t="s">
        <v>1595</v>
      </c>
      <c r="D528" s="32" t="s">
        <v>1574</v>
      </c>
      <c r="E528" s="31" t="s">
        <v>1842</v>
      </c>
      <c r="F528" s="32" t="s">
        <v>1843</v>
      </c>
      <c r="G528" s="31" t="s">
        <v>3310</v>
      </c>
      <c r="H528" s="31" t="s">
        <v>3311</v>
      </c>
      <c r="I528" s="35" t="s">
        <v>1903</v>
      </c>
      <c r="L528" s="31" t="s">
        <v>3312</v>
      </c>
      <c r="M528" s="31"/>
      <c r="N528" s="31"/>
      <c r="O528" s="34"/>
      <c r="P528" s="34"/>
      <c r="Q528" s="34"/>
      <c r="R528" s="34"/>
      <c r="S528" s="34"/>
      <c r="T528" s="34"/>
      <c r="U528" s="34"/>
      <c r="V528" s="34"/>
      <c r="W528" s="34"/>
      <c r="X528" s="34"/>
      <c r="Y528" s="34"/>
      <c r="Z528" s="34"/>
    </row>
    <row r="529">
      <c r="A529" s="30">
        <v>724.0</v>
      </c>
      <c r="B529" s="31" t="s">
        <v>3313</v>
      </c>
      <c r="C529" s="32" t="s">
        <v>1630</v>
      </c>
      <c r="D529" s="32" t="s">
        <v>1793</v>
      </c>
      <c r="E529" s="31" t="s">
        <v>1570</v>
      </c>
      <c r="F529" s="32" t="s">
        <v>3314</v>
      </c>
      <c r="G529" s="31" t="s">
        <v>3313</v>
      </c>
      <c r="H529" s="31" t="s">
        <v>3315</v>
      </c>
      <c r="I529" s="31" t="s">
        <v>1986</v>
      </c>
      <c r="J529" s="31" t="s">
        <v>1987</v>
      </c>
      <c r="K529" s="32" t="s">
        <v>1568</v>
      </c>
      <c r="L529" s="31" t="s">
        <v>3316</v>
      </c>
      <c r="M529" s="31"/>
      <c r="N529" s="31"/>
      <c r="O529" s="34"/>
      <c r="P529" s="34"/>
      <c r="Q529" s="34"/>
      <c r="R529" s="34"/>
      <c r="S529" s="34"/>
      <c r="T529" s="34"/>
      <c r="U529" s="34"/>
      <c r="V529" s="34"/>
      <c r="W529" s="34"/>
      <c r="X529" s="34"/>
      <c r="Y529" s="34"/>
      <c r="Z529" s="34"/>
    </row>
    <row r="530">
      <c r="A530" s="30">
        <v>725.0</v>
      </c>
      <c r="B530" s="31" t="s">
        <v>3317</v>
      </c>
      <c r="C530" s="32" t="s">
        <v>1917</v>
      </c>
      <c r="D530" s="32" t="s">
        <v>1574</v>
      </c>
      <c r="E530" s="31" t="s">
        <v>1570</v>
      </c>
      <c r="F530" s="32" t="s">
        <v>3314</v>
      </c>
      <c r="G530" s="31" t="s">
        <v>3317</v>
      </c>
      <c r="H530" s="35" t="s">
        <v>3318</v>
      </c>
      <c r="L530" s="31" t="s">
        <v>3319</v>
      </c>
      <c r="M530" s="31"/>
      <c r="N530" s="31"/>
      <c r="O530" s="34"/>
      <c r="P530" s="34"/>
      <c r="Q530" s="34"/>
      <c r="R530" s="34"/>
      <c r="S530" s="34"/>
      <c r="T530" s="34"/>
      <c r="U530" s="34"/>
      <c r="V530" s="34"/>
      <c r="W530" s="34"/>
      <c r="X530" s="34"/>
      <c r="Y530" s="34"/>
      <c r="Z530" s="34"/>
    </row>
    <row r="531">
      <c r="A531" s="30">
        <v>726.0</v>
      </c>
      <c r="B531" s="31" t="s">
        <v>3320</v>
      </c>
      <c r="C531" s="32" t="s">
        <v>1622</v>
      </c>
      <c r="D531" s="32" t="s">
        <v>1574</v>
      </c>
      <c r="E531" s="31" t="s">
        <v>1570</v>
      </c>
      <c r="F531" s="32" t="s">
        <v>3314</v>
      </c>
      <c r="G531" s="31" t="s">
        <v>3320</v>
      </c>
      <c r="H531" s="35" t="s">
        <v>3321</v>
      </c>
      <c r="L531" s="31" t="s">
        <v>3322</v>
      </c>
      <c r="M531" s="31"/>
      <c r="N531" s="31"/>
      <c r="O531" s="34"/>
      <c r="P531" s="34"/>
      <c r="Q531" s="34"/>
      <c r="R531" s="34"/>
      <c r="S531" s="34"/>
      <c r="T531" s="34"/>
      <c r="U531" s="34"/>
      <c r="V531" s="34"/>
      <c r="W531" s="34"/>
      <c r="X531" s="34"/>
      <c r="Y531" s="34"/>
      <c r="Z531" s="34"/>
    </row>
    <row r="532">
      <c r="A532" s="30">
        <v>727.0</v>
      </c>
      <c r="B532" s="31" t="s">
        <v>3323</v>
      </c>
      <c r="C532" s="32" t="s">
        <v>3324</v>
      </c>
      <c r="D532" s="32" t="s">
        <v>2286</v>
      </c>
      <c r="E532" s="31" t="s">
        <v>2042</v>
      </c>
      <c r="F532" s="32" t="s">
        <v>2043</v>
      </c>
      <c r="G532" s="31" t="s">
        <v>3323</v>
      </c>
      <c r="H532" s="31" t="s">
        <v>3325</v>
      </c>
      <c r="I532" s="31" t="s">
        <v>2045</v>
      </c>
      <c r="J532" s="31" t="s">
        <v>2141</v>
      </c>
      <c r="K532" s="32" t="s">
        <v>3326</v>
      </c>
      <c r="L532" s="31" t="s">
        <v>3327</v>
      </c>
      <c r="M532" s="31"/>
      <c r="N532" s="31"/>
      <c r="O532" s="34"/>
      <c r="P532" s="34"/>
      <c r="Q532" s="34"/>
      <c r="R532" s="34"/>
      <c r="S532" s="34"/>
      <c r="T532" s="34"/>
      <c r="U532" s="34"/>
      <c r="V532" s="34"/>
      <c r="W532" s="34"/>
      <c r="X532" s="34"/>
      <c r="Y532" s="34"/>
      <c r="Z532" s="34"/>
    </row>
    <row r="533">
      <c r="A533" s="30">
        <v>728.0</v>
      </c>
      <c r="B533" s="31" t="s">
        <v>3328</v>
      </c>
      <c r="C533" s="32" t="s">
        <v>2032</v>
      </c>
      <c r="D533" s="32" t="s">
        <v>2286</v>
      </c>
      <c r="E533" s="31" t="s">
        <v>2042</v>
      </c>
      <c r="F533" s="32" t="s">
        <v>2043</v>
      </c>
      <c r="G533" s="31" t="s">
        <v>3328</v>
      </c>
      <c r="H533" s="31" t="s">
        <v>3329</v>
      </c>
      <c r="I533" s="31" t="s">
        <v>2045</v>
      </c>
      <c r="J533" s="31" t="s">
        <v>2234</v>
      </c>
      <c r="K533" s="32" t="s">
        <v>3326</v>
      </c>
      <c r="L533" s="31" t="s">
        <v>3330</v>
      </c>
      <c r="M533" s="31"/>
      <c r="N533" s="31"/>
      <c r="O533" s="34"/>
      <c r="P533" s="34"/>
      <c r="Q533" s="34"/>
      <c r="R533" s="34"/>
      <c r="S533" s="34"/>
      <c r="T533" s="34"/>
      <c r="U533" s="34"/>
      <c r="V533" s="34"/>
      <c r="W533" s="34"/>
      <c r="X533" s="34"/>
      <c r="Y533" s="34"/>
      <c r="Z533" s="34"/>
    </row>
    <row r="534">
      <c r="A534" s="30">
        <v>729.0</v>
      </c>
      <c r="B534" s="31" t="s">
        <v>3331</v>
      </c>
      <c r="C534" s="32" t="s">
        <v>2020</v>
      </c>
      <c r="D534" s="32" t="s">
        <v>2286</v>
      </c>
      <c r="E534" s="31" t="s">
        <v>2042</v>
      </c>
      <c r="F534" s="32" t="s">
        <v>2043</v>
      </c>
      <c r="G534" s="31" t="s">
        <v>3331</v>
      </c>
      <c r="H534" s="31" t="s">
        <v>3332</v>
      </c>
      <c r="I534" s="31" t="s">
        <v>2045</v>
      </c>
      <c r="J534" s="31" t="s">
        <v>2120</v>
      </c>
      <c r="K534" s="32" t="s">
        <v>3326</v>
      </c>
      <c r="L534" s="31" t="s">
        <v>3333</v>
      </c>
      <c r="M534" s="31"/>
      <c r="N534" s="31"/>
      <c r="O534" s="34"/>
      <c r="P534" s="34"/>
      <c r="Q534" s="34"/>
      <c r="R534" s="34"/>
      <c r="S534" s="34"/>
      <c r="T534" s="34"/>
      <c r="U534" s="34"/>
      <c r="V534" s="34"/>
      <c r="W534" s="34"/>
      <c r="X534" s="34"/>
      <c r="Y534" s="34"/>
      <c r="Z534" s="34"/>
    </row>
    <row r="535">
      <c r="A535" s="30">
        <v>730.0</v>
      </c>
      <c r="B535" s="31" t="s">
        <v>3334</v>
      </c>
      <c r="C535" s="32" t="s">
        <v>3335</v>
      </c>
      <c r="D535" s="32" t="s">
        <v>2286</v>
      </c>
      <c r="E535" s="31" t="s">
        <v>2042</v>
      </c>
      <c r="F535" s="32" t="s">
        <v>2043</v>
      </c>
      <c r="G535" s="31" t="s">
        <v>3334</v>
      </c>
      <c r="H535" s="31" t="s">
        <v>3336</v>
      </c>
      <c r="I535" s="31" t="s">
        <v>2045</v>
      </c>
      <c r="J535" s="31" t="s">
        <v>3337</v>
      </c>
      <c r="K535" s="32" t="s">
        <v>3326</v>
      </c>
      <c r="L535" s="31" t="s">
        <v>3338</v>
      </c>
      <c r="M535" s="31"/>
      <c r="N535" s="31"/>
      <c r="O535" s="34"/>
      <c r="P535" s="34"/>
      <c r="Q535" s="34"/>
      <c r="R535" s="34"/>
      <c r="S535" s="34"/>
      <c r="T535" s="34"/>
      <c r="U535" s="34"/>
      <c r="V535" s="34"/>
      <c r="W535" s="34"/>
      <c r="X535" s="34"/>
      <c r="Y535" s="34"/>
      <c r="Z535" s="34"/>
    </row>
    <row r="536">
      <c r="A536" s="30">
        <v>731.0</v>
      </c>
      <c r="B536" s="31" t="s">
        <v>3339</v>
      </c>
      <c r="C536" s="32" t="s">
        <v>1733</v>
      </c>
      <c r="D536" s="32" t="s">
        <v>2286</v>
      </c>
      <c r="E536" s="31" t="s">
        <v>2042</v>
      </c>
      <c r="F536" s="32" t="s">
        <v>2043</v>
      </c>
      <c r="G536" s="31" t="s">
        <v>3339</v>
      </c>
      <c r="H536" s="31" t="s">
        <v>3340</v>
      </c>
      <c r="I536" s="31" t="s">
        <v>2045</v>
      </c>
      <c r="J536" s="31" t="s">
        <v>3341</v>
      </c>
      <c r="K536" s="32" t="s">
        <v>3326</v>
      </c>
      <c r="L536" s="31" t="s">
        <v>3342</v>
      </c>
      <c r="M536" s="31"/>
      <c r="N536" s="31"/>
      <c r="O536" s="34"/>
      <c r="P536" s="34"/>
      <c r="Q536" s="34"/>
      <c r="R536" s="34"/>
      <c r="S536" s="34"/>
      <c r="T536" s="34"/>
      <c r="U536" s="34"/>
      <c r="V536" s="34"/>
      <c r="W536" s="34"/>
      <c r="X536" s="34"/>
      <c r="Y536" s="34"/>
      <c r="Z536" s="34"/>
    </row>
    <row r="537">
      <c r="A537" s="30">
        <v>732.0</v>
      </c>
      <c r="B537" s="31" t="s">
        <v>3343</v>
      </c>
      <c r="C537" s="32" t="s">
        <v>2425</v>
      </c>
      <c r="D537" s="32" t="s">
        <v>2286</v>
      </c>
      <c r="E537" s="31" t="s">
        <v>2042</v>
      </c>
      <c r="F537" s="32" t="s">
        <v>2043</v>
      </c>
      <c r="G537" s="31" t="s">
        <v>3343</v>
      </c>
      <c r="H537" s="31" t="s">
        <v>3344</v>
      </c>
      <c r="I537" s="31" t="s">
        <v>2045</v>
      </c>
      <c r="J537" s="31" t="s">
        <v>3345</v>
      </c>
      <c r="K537" s="32" t="s">
        <v>3326</v>
      </c>
      <c r="L537" s="31" t="s">
        <v>3346</v>
      </c>
      <c r="M537" s="31"/>
      <c r="N537" s="31"/>
      <c r="O537" s="34"/>
      <c r="P537" s="34"/>
      <c r="Q537" s="34"/>
      <c r="R537" s="34"/>
      <c r="S537" s="34"/>
      <c r="T537" s="34"/>
      <c r="U537" s="34"/>
      <c r="V537" s="34"/>
      <c r="W537" s="34"/>
      <c r="X537" s="34"/>
      <c r="Y537" s="34"/>
      <c r="Z537" s="34"/>
    </row>
    <row r="538">
      <c r="A538" s="30">
        <v>733.0</v>
      </c>
      <c r="B538" s="31" t="s">
        <v>3347</v>
      </c>
      <c r="C538" s="32" t="s">
        <v>2332</v>
      </c>
      <c r="D538" s="32" t="s">
        <v>2286</v>
      </c>
      <c r="E538" s="31" t="s">
        <v>2042</v>
      </c>
      <c r="F538" s="32" t="s">
        <v>2043</v>
      </c>
      <c r="G538" s="31" t="s">
        <v>3347</v>
      </c>
      <c r="H538" s="31" t="s">
        <v>3348</v>
      </c>
      <c r="I538" s="31" t="s">
        <v>2045</v>
      </c>
      <c r="J538" s="31" t="s">
        <v>3349</v>
      </c>
      <c r="K538" s="32" t="s">
        <v>3350</v>
      </c>
      <c r="L538" s="31" t="s">
        <v>3351</v>
      </c>
      <c r="M538" s="31"/>
      <c r="N538" s="31"/>
      <c r="O538" s="34"/>
      <c r="P538" s="34"/>
      <c r="Q538" s="34"/>
      <c r="R538" s="34"/>
      <c r="S538" s="34"/>
      <c r="T538" s="34"/>
      <c r="U538" s="34"/>
      <c r="V538" s="34"/>
      <c r="W538" s="34"/>
      <c r="X538" s="34"/>
      <c r="Y538" s="34"/>
      <c r="Z538" s="34"/>
    </row>
    <row r="539">
      <c r="A539" s="30">
        <v>734.0</v>
      </c>
      <c r="B539" s="31" t="s">
        <v>3352</v>
      </c>
      <c r="C539" s="32" t="s">
        <v>1666</v>
      </c>
      <c r="D539" s="32" t="s">
        <v>1596</v>
      </c>
      <c r="E539" s="31" t="s">
        <v>1842</v>
      </c>
      <c r="F539" s="32" t="s">
        <v>1843</v>
      </c>
      <c r="G539" s="31" t="s">
        <v>3352</v>
      </c>
      <c r="H539" s="31" t="s">
        <v>3353</v>
      </c>
      <c r="I539" s="31" t="s">
        <v>1903</v>
      </c>
      <c r="L539" s="31" t="s">
        <v>3354</v>
      </c>
      <c r="M539" s="31"/>
      <c r="N539" s="31"/>
      <c r="O539" s="34"/>
      <c r="P539" s="34"/>
      <c r="Q539" s="34"/>
      <c r="R539" s="34"/>
      <c r="S539" s="34"/>
      <c r="T539" s="34"/>
      <c r="U539" s="34"/>
      <c r="V539" s="34"/>
      <c r="W539" s="34"/>
      <c r="X539" s="34"/>
      <c r="Y539" s="34"/>
      <c r="Z539" s="34"/>
    </row>
    <row r="540">
      <c r="A540" s="30">
        <v>745.0</v>
      </c>
      <c r="B540" s="31" t="s">
        <v>3355</v>
      </c>
      <c r="C540" s="32" t="s">
        <v>1568</v>
      </c>
      <c r="D540" s="32" t="s">
        <v>1574</v>
      </c>
      <c r="E540" s="31" t="s">
        <v>2328</v>
      </c>
      <c r="F540" s="32" t="s">
        <v>2260</v>
      </c>
      <c r="G540" s="31" t="s">
        <v>3355</v>
      </c>
      <c r="H540" s="35" t="s">
        <v>3356</v>
      </c>
      <c r="L540" s="31" t="s">
        <v>3357</v>
      </c>
      <c r="M540" s="31"/>
      <c r="N540" s="31"/>
      <c r="O540" s="34"/>
      <c r="P540" s="34"/>
      <c r="Q540" s="34"/>
      <c r="R540" s="34"/>
      <c r="S540" s="34"/>
      <c r="T540" s="34"/>
      <c r="U540" s="34"/>
      <c r="V540" s="34"/>
      <c r="W540" s="34"/>
      <c r="X540" s="34"/>
      <c r="Y540" s="34"/>
      <c r="Z540" s="34"/>
    </row>
    <row r="541">
      <c r="A541" s="30">
        <v>746.0</v>
      </c>
      <c r="B541" s="31" t="s">
        <v>3358</v>
      </c>
      <c r="C541" s="32" t="s">
        <v>1568</v>
      </c>
      <c r="D541" s="32" t="s">
        <v>1574</v>
      </c>
      <c r="E541" s="31" t="s">
        <v>1683</v>
      </c>
      <c r="F541" s="32" t="s">
        <v>2371</v>
      </c>
      <c r="G541" s="31" t="s">
        <v>3358</v>
      </c>
      <c r="H541" s="31" t="s">
        <v>3359</v>
      </c>
      <c r="L541" s="31" t="s">
        <v>3360</v>
      </c>
      <c r="M541" s="31"/>
      <c r="N541" s="31"/>
      <c r="O541" s="34"/>
      <c r="P541" s="34"/>
      <c r="Q541" s="34"/>
      <c r="R541" s="34"/>
      <c r="S541" s="34"/>
      <c r="T541" s="34"/>
      <c r="U541" s="34"/>
      <c r="V541" s="34"/>
      <c r="W541" s="34"/>
      <c r="X541" s="34"/>
      <c r="Y541" s="34"/>
      <c r="Z541" s="34"/>
    </row>
    <row r="542">
      <c r="A542" s="30">
        <v>747.0</v>
      </c>
      <c r="B542" s="31" t="s">
        <v>3361</v>
      </c>
      <c r="C542" s="32" t="s">
        <v>1568</v>
      </c>
      <c r="D542" s="32" t="s">
        <v>1574</v>
      </c>
      <c r="E542" s="31" t="s">
        <v>1570</v>
      </c>
      <c r="F542" s="32" t="s">
        <v>1984</v>
      </c>
      <c r="G542" s="31" t="s">
        <v>3361</v>
      </c>
      <c r="H542" s="35" t="s">
        <v>3362</v>
      </c>
      <c r="L542" s="31" t="s">
        <v>3363</v>
      </c>
      <c r="M542" s="31"/>
      <c r="N542" s="31"/>
      <c r="O542" s="34"/>
      <c r="P542" s="34"/>
      <c r="Q542" s="34"/>
      <c r="R542" s="34"/>
      <c r="S542" s="34"/>
      <c r="T542" s="34"/>
      <c r="U542" s="34"/>
      <c r="V542" s="34"/>
      <c r="W542" s="34"/>
      <c r="X542" s="34"/>
      <c r="Y542" s="34"/>
      <c r="Z542" s="34"/>
    </row>
    <row r="543">
      <c r="A543" s="30">
        <v>748.0</v>
      </c>
      <c r="B543" s="31" t="s">
        <v>3361</v>
      </c>
      <c r="C543" s="32" t="s">
        <v>1568</v>
      </c>
      <c r="D543" s="32" t="s">
        <v>1574</v>
      </c>
      <c r="E543" s="31" t="s">
        <v>1570</v>
      </c>
      <c r="F543" s="32" t="s">
        <v>1984</v>
      </c>
      <c r="G543" s="31" t="s">
        <v>3361</v>
      </c>
      <c r="H543" s="35" t="s">
        <v>3362</v>
      </c>
      <c r="L543" s="31" t="s">
        <v>3363</v>
      </c>
      <c r="M543" s="31"/>
      <c r="N543" s="31"/>
      <c r="O543" s="34"/>
      <c r="P543" s="34"/>
      <c r="Q543" s="34"/>
      <c r="R543" s="34"/>
      <c r="S543" s="34"/>
      <c r="T543" s="34"/>
      <c r="U543" s="34"/>
      <c r="V543" s="34"/>
      <c r="W543" s="34"/>
      <c r="X543" s="34"/>
      <c r="Y543" s="34"/>
      <c r="Z543" s="34"/>
    </row>
    <row r="544">
      <c r="A544" s="30">
        <v>749.0</v>
      </c>
      <c r="B544" s="31" t="s">
        <v>3364</v>
      </c>
      <c r="C544" s="32" t="s">
        <v>1568</v>
      </c>
      <c r="D544" s="32" t="s">
        <v>1574</v>
      </c>
      <c r="E544" s="31" t="s">
        <v>1570</v>
      </c>
      <c r="F544" s="33"/>
      <c r="G544" s="31" t="s">
        <v>3364</v>
      </c>
      <c r="H544" s="31" t="s">
        <v>3365</v>
      </c>
      <c r="I544" s="35" t="s">
        <v>3366</v>
      </c>
      <c r="L544" s="31" t="s">
        <v>3367</v>
      </c>
      <c r="M544" s="31"/>
      <c r="N544" s="31"/>
      <c r="O544" s="34"/>
      <c r="P544" s="34"/>
      <c r="Q544" s="34"/>
      <c r="R544" s="34"/>
      <c r="S544" s="34"/>
      <c r="T544" s="34"/>
      <c r="U544" s="34"/>
      <c r="V544" s="34"/>
      <c r="W544" s="34"/>
      <c r="X544" s="34"/>
      <c r="Y544" s="34"/>
      <c r="Z544" s="34"/>
    </row>
    <row r="545">
      <c r="A545" s="30">
        <v>750.0</v>
      </c>
      <c r="B545" s="31" t="s">
        <v>1567</v>
      </c>
      <c r="C545" s="32" t="s">
        <v>1568</v>
      </c>
      <c r="D545" s="32" t="s">
        <v>1852</v>
      </c>
      <c r="E545" s="31" t="s">
        <v>1570</v>
      </c>
      <c r="F545" s="33"/>
      <c r="G545" s="31" t="s">
        <v>1567</v>
      </c>
      <c r="H545" s="35" t="s">
        <v>3197</v>
      </c>
      <c r="J545" s="33"/>
      <c r="K545" s="33"/>
      <c r="L545" s="31" t="s">
        <v>3198</v>
      </c>
      <c r="M545" s="31"/>
      <c r="N545" s="31"/>
      <c r="O545" s="34"/>
      <c r="P545" s="34"/>
      <c r="Q545" s="34"/>
      <c r="R545" s="34"/>
      <c r="S545" s="34"/>
      <c r="T545" s="34"/>
      <c r="U545" s="34"/>
      <c r="V545" s="34"/>
      <c r="W545" s="34"/>
      <c r="X545" s="34"/>
      <c r="Y545" s="34"/>
      <c r="Z545" s="34"/>
    </row>
    <row r="546">
      <c r="A546" s="30">
        <v>751.0</v>
      </c>
      <c r="B546" s="31" t="s">
        <v>1573</v>
      </c>
      <c r="C546" s="32" t="s">
        <v>1568</v>
      </c>
      <c r="D546" s="32" t="s">
        <v>1852</v>
      </c>
      <c r="E546" s="31" t="s">
        <v>1570</v>
      </c>
      <c r="F546" s="33"/>
      <c r="G546" s="31" t="s">
        <v>1573</v>
      </c>
      <c r="H546" s="31" t="s">
        <v>3368</v>
      </c>
      <c r="L546" s="31" t="s">
        <v>3369</v>
      </c>
      <c r="M546" s="31"/>
      <c r="N546" s="31"/>
      <c r="O546" s="34"/>
      <c r="P546" s="34"/>
      <c r="Q546" s="34"/>
      <c r="R546" s="34"/>
      <c r="S546" s="34"/>
      <c r="T546" s="34"/>
      <c r="U546" s="34"/>
      <c r="V546" s="34"/>
      <c r="W546" s="34"/>
      <c r="X546" s="34"/>
      <c r="Y546" s="34"/>
      <c r="Z546" s="34"/>
    </row>
    <row r="547">
      <c r="A547" s="30">
        <v>760.0</v>
      </c>
      <c r="B547" s="31" t="s">
        <v>1573</v>
      </c>
      <c r="C547" s="32" t="s">
        <v>1568</v>
      </c>
      <c r="D547" s="32" t="s">
        <v>1852</v>
      </c>
      <c r="E547" s="31" t="s">
        <v>1570</v>
      </c>
      <c r="F547" s="33"/>
      <c r="G547" s="31" t="s">
        <v>1573</v>
      </c>
      <c r="H547" s="31" t="s">
        <v>1645</v>
      </c>
      <c r="I547" s="33"/>
      <c r="J547" s="33"/>
      <c r="K547" s="33"/>
      <c r="L547" s="31" t="s">
        <v>3370</v>
      </c>
      <c r="M547" s="31"/>
      <c r="N547" s="31"/>
      <c r="O547" s="34"/>
      <c r="P547" s="34"/>
      <c r="Q547" s="34"/>
      <c r="R547" s="34"/>
      <c r="S547" s="34"/>
      <c r="T547" s="34"/>
      <c r="U547" s="34"/>
      <c r="V547" s="34"/>
      <c r="W547" s="34"/>
      <c r="X547" s="34"/>
      <c r="Y547" s="34"/>
      <c r="Z547" s="34"/>
    </row>
    <row r="548">
      <c r="A548" s="30">
        <v>762.0</v>
      </c>
      <c r="B548" s="31" t="s">
        <v>1573</v>
      </c>
      <c r="C548" s="32" t="s">
        <v>1568</v>
      </c>
      <c r="D548" s="32" t="s">
        <v>1852</v>
      </c>
      <c r="E548" s="31" t="s">
        <v>1570</v>
      </c>
      <c r="F548" s="33"/>
      <c r="G548" s="31" t="s">
        <v>1573</v>
      </c>
      <c r="H548" s="31" t="s">
        <v>1645</v>
      </c>
      <c r="I548" s="33"/>
      <c r="J548" s="33"/>
      <c r="K548" s="33"/>
      <c r="L548" s="31" t="s">
        <v>3370</v>
      </c>
      <c r="M548" s="31"/>
      <c r="N548" s="31"/>
      <c r="O548" s="34"/>
      <c r="P548" s="34"/>
      <c r="Q548" s="34"/>
      <c r="R548" s="34"/>
      <c r="S548" s="34"/>
      <c r="T548" s="34"/>
      <c r="U548" s="34"/>
      <c r="V548" s="34"/>
      <c r="W548" s="34"/>
      <c r="X548" s="34"/>
      <c r="Y548" s="34"/>
      <c r="Z548" s="34"/>
    </row>
    <row r="549">
      <c r="A549" s="30">
        <v>764.0</v>
      </c>
      <c r="B549" s="31" t="s">
        <v>1573</v>
      </c>
      <c r="C549" s="32" t="s">
        <v>1568</v>
      </c>
      <c r="D549" s="32" t="s">
        <v>1852</v>
      </c>
      <c r="E549" s="31" t="s">
        <v>1570</v>
      </c>
      <c r="F549" s="33"/>
      <c r="G549" s="31" t="s">
        <v>1573</v>
      </c>
      <c r="H549" s="31" t="s">
        <v>3371</v>
      </c>
      <c r="I549" s="33"/>
      <c r="J549" s="33"/>
      <c r="K549" s="33"/>
      <c r="L549" s="31" t="s">
        <v>3372</v>
      </c>
      <c r="M549" s="31"/>
      <c r="N549" s="31"/>
      <c r="O549" s="34"/>
      <c r="P549" s="34"/>
      <c r="Q549" s="34"/>
      <c r="R549" s="34"/>
      <c r="S549" s="34"/>
      <c r="T549" s="34"/>
      <c r="U549" s="34"/>
      <c r="V549" s="34"/>
      <c r="W549" s="34"/>
      <c r="X549" s="34"/>
      <c r="Y549" s="34"/>
      <c r="Z549" s="34"/>
    </row>
    <row r="550">
      <c r="A550" s="30">
        <v>765.0</v>
      </c>
      <c r="B550" s="31" t="s">
        <v>1573</v>
      </c>
      <c r="C550" s="32" t="s">
        <v>1568</v>
      </c>
      <c r="D550" s="32" t="s">
        <v>1852</v>
      </c>
      <c r="E550" s="31" t="s">
        <v>1570</v>
      </c>
      <c r="F550" s="33"/>
      <c r="G550" s="31" t="s">
        <v>1573</v>
      </c>
      <c r="H550" s="35" t="s">
        <v>3373</v>
      </c>
      <c r="J550" s="33"/>
      <c r="K550" s="33"/>
      <c r="L550" s="31" t="s">
        <v>3374</v>
      </c>
      <c r="M550" s="31"/>
      <c r="N550" s="31"/>
      <c r="O550" s="34"/>
      <c r="P550" s="34"/>
      <c r="Q550" s="34"/>
      <c r="R550" s="34"/>
      <c r="S550" s="34"/>
      <c r="T550" s="34"/>
      <c r="U550" s="34"/>
      <c r="V550" s="34"/>
      <c r="W550" s="34"/>
      <c r="X550" s="34"/>
      <c r="Y550" s="34"/>
      <c r="Z550" s="34"/>
    </row>
    <row r="551">
      <c r="A551" s="30">
        <v>766.0</v>
      </c>
      <c r="B551" s="31" t="s">
        <v>3375</v>
      </c>
      <c r="C551" s="32" t="s">
        <v>1581</v>
      </c>
      <c r="D551" s="32" t="s">
        <v>1574</v>
      </c>
      <c r="E551" s="31" t="s">
        <v>1570</v>
      </c>
      <c r="F551" s="32" t="s">
        <v>3208</v>
      </c>
      <c r="G551" s="31" t="s">
        <v>3375</v>
      </c>
      <c r="H551" s="35" t="s">
        <v>3376</v>
      </c>
      <c r="L551" s="31" t="s">
        <v>3377</v>
      </c>
      <c r="M551" s="31"/>
      <c r="N551" s="31"/>
      <c r="O551" s="34"/>
      <c r="P551" s="34"/>
      <c r="Q551" s="34"/>
      <c r="R551" s="34"/>
      <c r="S551" s="34"/>
      <c r="T551" s="34"/>
      <c r="U551" s="34"/>
      <c r="V551" s="34"/>
      <c r="W551" s="34"/>
      <c r="X551" s="34"/>
      <c r="Y551" s="34"/>
      <c r="Z551" s="34"/>
    </row>
    <row r="552">
      <c r="A552" s="30">
        <v>767.0</v>
      </c>
      <c r="B552" s="31" t="s">
        <v>3378</v>
      </c>
      <c r="C552" s="32" t="s">
        <v>1852</v>
      </c>
      <c r="D552" s="32" t="s">
        <v>1574</v>
      </c>
      <c r="E552" s="31" t="s">
        <v>1570</v>
      </c>
      <c r="F552" s="32" t="s">
        <v>3208</v>
      </c>
      <c r="G552" s="31" t="s">
        <v>3378</v>
      </c>
      <c r="H552" s="35" t="s">
        <v>3379</v>
      </c>
      <c r="L552" s="31" t="s">
        <v>3380</v>
      </c>
      <c r="M552" s="31"/>
      <c r="N552" s="31"/>
      <c r="O552" s="34"/>
      <c r="P552" s="34"/>
      <c r="Q552" s="34"/>
      <c r="R552" s="34"/>
      <c r="S552" s="34"/>
      <c r="T552" s="34"/>
      <c r="U552" s="34"/>
      <c r="V552" s="34"/>
      <c r="W552" s="34"/>
      <c r="X552" s="34"/>
      <c r="Y552" s="34"/>
      <c r="Z552" s="34"/>
    </row>
    <row r="553">
      <c r="A553" s="30">
        <v>768.0</v>
      </c>
      <c r="B553" s="31" t="s">
        <v>3381</v>
      </c>
      <c r="C553" s="32" t="s">
        <v>1595</v>
      </c>
      <c r="D553" s="32" t="s">
        <v>1574</v>
      </c>
      <c r="E553" s="31" t="s">
        <v>1570</v>
      </c>
      <c r="F553" s="32" t="s">
        <v>3208</v>
      </c>
      <c r="G553" s="31" t="s">
        <v>3381</v>
      </c>
      <c r="H553" s="35" t="s">
        <v>3382</v>
      </c>
      <c r="L553" s="31" t="s">
        <v>3383</v>
      </c>
      <c r="M553" s="31"/>
      <c r="N553" s="31"/>
      <c r="O553" s="34"/>
      <c r="P553" s="34"/>
      <c r="Q553" s="34"/>
      <c r="R553" s="34"/>
      <c r="S553" s="34"/>
      <c r="T553" s="34"/>
      <c r="U553" s="34"/>
      <c r="V553" s="34"/>
      <c r="W553" s="34"/>
      <c r="X553" s="34"/>
      <c r="Y553" s="34"/>
      <c r="Z553" s="34"/>
    </row>
    <row r="554">
      <c r="A554" s="30">
        <v>769.0</v>
      </c>
      <c r="B554" s="31" t="s">
        <v>3384</v>
      </c>
      <c r="C554" s="32" t="s">
        <v>1580</v>
      </c>
      <c r="D554" s="32" t="s">
        <v>1574</v>
      </c>
      <c r="E554" s="31" t="s">
        <v>1570</v>
      </c>
      <c r="F554" s="32" t="s">
        <v>3208</v>
      </c>
      <c r="G554" s="31" t="s">
        <v>3384</v>
      </c>
      <c r="H554" s="31" t="s">
        <v>3385</v>
      </c>
      <c r="L554" s="31" t="s">
        <v>3386</v>
      </c>
      <c r="M554" s="31"/>
      <c r="N554" s="31"/>
      <c r="O554" s="34"/>
      <c r="P554" s="34"/>
      <c r="Q554" s="34"/>
      <c r="R554" s="34"/>
      <c r="S554" s="34"/>
      <c r="T554" s="34"/>
      <c r="U554" s="34"/>
      <c r="V554" s="34"/>
      <c r="W554" s="34"/>
      <c r="X554" s="34"/>
      <c r="Y554" s="34"/>
      <c r="Z554" s="34"/>
    </row>
    <row r="555">
      <c r="A555" s="30">
        <v>770.0</v>
      </c>
      <c r="B555" s="31" t="s">
        <v>3387</v>
      </c>
      <c r="C555" s="32" t="s">
        <v>1568</v>
      </c>
      <c r="D555" s="32" t="s">
        <v>1574</v>
      </c>
      <c r="E555" s="31" t="s">
        <v>2328</v>
      </c>
      <c r="F555" s="32" t="s">
        <v>2260</v>
      </c>
      <c r="G555" s="31" t="s">
        <v>3387</v>
      </c>
      <c r="H555" s="35" t="s">
        <v>3388</v>
      </c>
      <c r="L555" s="31" t="s">
        <v>3389</v>
      </c>
      <c r="M555" s="31"/>
      <c r="N555" s="31"/>
      <c r="O555" s="34"/>
      <c r="P555" s="34"/>
      <c r="Q555" s="34"/>
      <c r="R555" s="34"/>
      <c r="S555" s="34"/>
      <c r="T555" s="34"/>
      <c r="U555" s="34"/>
      <c r="V555" s="34"/>
      <c r="W555" s="34"/>
      <c r="X555" s="34"/>
      <c r="Y555" s="34"/>
      <c r="Z555" s="34"/>
    </row>
    <row r="556">
      <c r="A556" s="30">
        <v>771.0</v>
      </c>
      <c r="B556" s="31" t="s">
        <v>3390</v>
      </c>
      <c r="C556" s="32" t="s">
        <v>1653</v>
      </c>
      <c r="D556" s="32" t="s">
        <v>1574</v>
      </c>
      <c r="E556" s="31" t="s">
        <v>1570</v>
      </c>
      <c r="F556" s="32" t="s">
        <v>2462</v>
      </c>
      <c r="G556" s="31" t="s">
        <v>3390</v>
      </c>
      <c r="H556" s="35" t="s">
        <v>3391</v>
      </c>
      <c r="L556" s="31" t="s">
        <v>3392</v>
      </c>
      <c r="M556" s="31"/>
      <c r="N556" s="31"/>
      <c r="O556" s="34"/>
      <c r="P556" s="34"/>
      <c r="Q556" s="34"/>
      <c r="R556" s="34"/>
      <c r="S556" s="34"/>
      <c r="T556" s="34"/>
      <c r="U556" s="34"/>
      <c r="V556" s="34"/>
      <c r="W556" s="34"/>
      <c r="X556" s="34"/>
      <c r="Y556" s="34"/>
      <c r="Z556" s="34"/>
    </row>
    <row r="557">
      <c r="A557" s="30">
        <v>772.0</v>
      </c>
      <c r="B557" s="31" t="s">
        <v>3393</v>
      </c>
      <c r="C557" s="32" t="s">
        <v>1833</v>
      </c>
      <c r="D557" s="32" t="s">
        <v>1626</v>
      </c>
      <c r="E557" s="31" t="s">
        <v>2042</v>
      </c>
      <c r="F557" s="32" t="s">
        <v>2043</v>
      </c>
      <c r="G557" s="31" t="s">
        <v>3393</v>
      </c>
      <c r="H557" s="31" t="s">
        <v>3394</v>
      </c>
      <c r="I557" s="31" t="s">
        <v>1986</v>
      </c>
      <c r="J557" s="31" t="s">
        <v>1987</v>
      </c>
      <c r="K557" s="32" t="s">
        <v>1568</v>
      </c>
      <c r="L557" s="31" t="s">
        <v>3395</v>
      </c>
      <c r="M557" s="31"/>
      <c r="N557" s="31"/>
      <c r="O557" s="34"/>
      <c r="P557" s="34"/>
      <c r="Q557" s="34"/>
      <c r="R557" s="34"/>
      <c r="S557" s="34"/>
      <c r="T557" s="34"/>
      <c r="U557" s="34"/>
      <c r="V557" s="34"/>
      <c r="W557" s="34"/>
      <c r="X557" s="34"/>
      <c r="Y557" s="34"/>
      <c r="Z557" s="34"/>
    </row>
    <row r="558">
      <c r="A558" s="30">
        <v>773.0</v>
      </c>
      <c r="B558" s="31" t="s">
        <v>3396</v>
      </c>
      <c r="C558" s="32" t="s">
        <v>1822</v>
      </c>
      <c r="D558" s="32" t="s">
        <v>1626</v>
      </c>
      <c r="E558" s="31" t="s">
        <v>2042</v>
      </c>
      <c r="F558" s="32" t="s">
        <v>2043</v>
      </c>
      <c r="G558" s="31" t="s">
        <v>3396</v>
      </c>
      <c r="H558" s="31" t="s">
        <v>3397</v>
      </c>
      <c r="I558" s="31" t="s">
        <v>1986</v>
      </c>
      <c r="J558" s="31" t="s">
        <v>1987</v>
      </c>
      <c r="K558" s="32" t="s">
        <v>1568</v>
      </c>
      <c r="L558" s="31" t="s">
        <v>3398</v>
      </c>
      <c r="M558" s="31"/>
      <c r="N558" s="31"/>
      <c r="O558" s="34"/>
      <c r="P558" s="34"/>
      <c r="Q558" s="34"/>
      <c r="R558" s="34"/>
      <c r="S558" s="34"/>
      <c r="T558" s="34"/>
      <c r="U558" s="34"/>
      <c r="V558" s="34"/>
      <c r="W558" s="34"/>
      <c r="X558" s="34"/>
      <c r="Y558" s="34"/>
      <c r="Z558" s="34"/>
    </row>
    <row r="559">
      <c r="A559" s="30">
        <v>774.0</v>
      </c>
      <c r="B559" s="31" t="s">
        <v>3399</v>
      </c>
      <c r="C559" s="32" t="s">
        <v>1852</v>
      </c>
      <c r="D559" s="32" t="s">
        <v>1574</v>
      </c>
      <c r="E559" s="31" t="s">
        <v>1570</v>
      </c>
      <c r="F559" s="32" t="s">
        <v>3212</v>
      </c>
      <c r="G559" s="31" t="s">
        <v>3399</v>
      </c>
      <c r="H559" s="35" t="s">
        <v>3400</v>
      </c>
      <c r="L559" s="31" t="s">
        <v>3401</v>
      </c>
      <c r="M559" s="31"/>
      <c r="N559" s="31"/>
      <c r="O559" s="34"/>
      <c r="P559" s="34"/>
      <c r="Q559" s="34"/>
      <c r="R559" s="34"/>
      <c r="S559" s="34"/>
      <c r="T559" s="34"/>
      <c r="U559" s="34"/>
      <c r="V559" s="34"/>
      <c r="W559" s="34"/>
      <c r="X559" s="34"/>
      <c r="Y559" s="34"/>
      <c r="Z559" s="34"/>
    </row>
    <row r="560">
      <c r="A560" s="30">
        <v>775.0</v>
      </c>
      <c r="B560" s="31" t="s">
        <v>3402</v>
      </c>
      <c r="C560" s="32" t="s">
        <v>1833</v>
      </c>
      <c r="D560" s="32" t="s">
        <v>1596</v>
      </c>
      <c r="E560" s="31" t="s">
        <v>1842</v>
      </c>
      <c r="F560" s="32" t="s">
        <v>1843</v>
      </c>
      <c r="G560" s="31" t="s">
        <v>3402</v>
      </c>
      <c r="H560" s="31" t="s">
        <v>3403</v>
      </c>
      <c r="I560" s="35" t="s">
        <v>1926</v>
      </c>
      <c r="K560" s="33"/>
      <c r="L560" s="31" t="s">
        <v>3404</v>
      </c>
      <c r="M560" s="31"/>
      <c r="N560" s="31"/>
      <c r="O560" s="34"/>
      <c r="P560" s="34"/>
      <c r="Q560" s="34"/>
      <c r="R560" s="34"/>
      <c r="S560" s="34"/>
      <c r="T560" s="34"/>
      <c r="U560" s="34"/>
      <c r="V560" s="34"/>
      <c r="W560" s="34"/>
      <c r="X560" s="34"/>
      <c r="Y560" s="34"/>
      <c r="Z560" s="34"/>
    </row>
    <row r="561">
      <c r="A561" s="30">
        <v>784.0</v>
      </c>
      <c r="B561" s="31" t="s">
        <v>1567</v>
      </c>
      <c r="C561" s="32" t="s">
        <v>1568</v>
      </c>
      <c r="D561" s="32" t="s">
        <v>1852</v>
      </c>
      <c r="E561" s="31" t="s">
        <v>1570</v>
      </c>
      <c r="F561" s="33"/>
      <c r="G561" s="31" t="s">
        <v>1567</v>
      </c>
      <c r="H561" s="35" t="s">
        <v>3197</v>
      </c>
      <c r="J561" s="33"/>
      <c r="K561" s="33"/>
      <c r="L561" s="31" t="s">
        <v>3198</v>
      </c>
      <c r="M561" s="31"/>
      <c r="N561" s="31"/>
      <c r="O561" s="34"/>
      <c r="P561" s="34"/>
      <c r="Q561" s="34"/>
      <c r="R561" s="34"/>
      <c r="S561" s="34"/>
      <c r="T561" s="34"/>
      <c r="U561" s="34"/>
      <c r="V561" s="34"/>
      <c r="W561" s="34"/>
      <c r="X561" s="34"/>
      <c r="Y561" s="34"/>
      <c r="Z561" s="34"/>
    </row>
    <row r="562">
      <c r="A562" s="30">
        <v>785.0</v>
      </c>
      <c r="B562" s="31" t="s">
        <v>1567</v>
      </c>
      <c r="C562" s="32" t="s">
        <v>1568</v>
      </c>
      <c r="D562" s="32" t="s">
        <v>1852</v>
      </c>
      <c r="E562" s="31" t="s">
        <v>1570</v>
      </c>
      <c r="F562" s="33"/>
      <c r="G562" s="31" t="s">
        <v>1567</v>
      </c>
      <c r="H562" s="35" t="s">
        <v>3197</v>
      </c>
      <c r="J562" s="33"/>
      <c r="K562" s="33"/>
      <c r="L562" s="31" t="s">
        <v>3198</v>
      </c>
      <c r="M562" s="31"/>
      <c r="N562" s="31"/>
      <c r="O562" s="34"/>
      <c r="P562" s="34"/>
      <c r="Q562" s="34"/>
      <c r="R562" s="34"/>
      <c r="S562" s="34"/>
      <c r="T562" s="34"/>
      <c r="U562" s="34"/>
      <c r="V562" s="34"/>
      <c r="W562" s="34"/>
      <c r="X562" s="34"/>
      <c r="Y562" s="34"/>
      <c r="Z562" s="34"/>
    </row>
    <row r="563">
      <c r="A563" s="30">
        <v>786.0</v>
      </c>
      <c r="B563" s="31" t="s">
        <v>1567</v>
      </c>
      <c r="C563" s="32" t="s">
        <v>1568</v>
      </c>
      <c r="D563" s="32" t="s">
        <v>1852</v>
      </c>
      <c r="E563" s="31" t="s">
        <v>1570</v>
      </c>
      <c r="F563" s="33"/>
      <c r="G563" s="31" t="s">
        <v>1567</v>
      </c>
      <c r="H563" s="35" t="s">
        <v>3197</v>
      </c>
      <c r="J563" s="33"/>
      <c r="K563" s="33"/>
      <c r="L563" s="31" t="s">
        <v>3198</v>
      </c>
      <c r="M563" s="31"/>
      <c r="N563" s="31"/>
      <c r="O563" s="34"/>
      <c r="P563" s="34"/>
      <c r="Q563" s="34"/>
      <c r="R563" s="34"/>
      <c r="S563" s="34"/>
      <c r="T563" s="34"/>
      <c r="U563" s="34"/>
      <c r="V563" s="34"/>
      <c r="W563" s="34"/>
      <c r="X563" s="34"/>
      <c r="Y563" s="34"/>
      <c r="Z563" s="34"/>
    </row>
    <row r="564">
      <c r="A564" s="30">
        <v>787.0</v>
      </c>
      <c r="B564" s="31" t="s">
        <v>3405</v>
      </c>
      <c r="C564" s="32" t="s">
        <v>1822</v>
      </c>
      <c r="D564" s="32" t="s">
        <v>1574</v>
      </c>
      <c r="E564" s="31" t="s">
        <v>1570</v>
      </c>
      <c r="F564" s="32" t="s">
        <v>2462</v>
      </c>
      <c r="G564" s="31" t="s">
        <v>3405</v>
      </c>
      <c r="H564" s="35" t="s">
        <v>3406</v>
      </c>
      <c r="L564" s="31" t="s">
        <v>3407</v>
      </c>
      <c r="M564" s="31"/>
      <c r="N564" s="31"/>
      <c r="O564" s="34"/>
      <c r="P564" s="34"/>
      <c r="Q564" s="34"/>
      <c r="R564" s="34"/>
      <c r="S564" s="34"/>
      <c r="T564" s="34"/>
      <c r="U564" s="34"/>
      <c r="V564" s="34"/>
      <c r="W564" s="34"/>
      <c r="X564" s="34"/>
      <c r="Y564" s="34"/>
      <c r="Z564" s="34"/>
    </row>
    <row r="565">
      <c r="A565" s="30">
        <v>788.0</v>
      </c>
      <c r="B565" s="31" t="s">
        <v>3408</v>
      </c>
      <c r="C565" s="32" t="s">
        <v>1568</v>
      </c>
      <c r="D565" s="32" t="s">
        <v>1574</v>
      </c>
      <c r="E565" s="31" t="s">
        <v>1634</v>
      </c>
      <c r="F565" s="33"/>
      <c r="G565" s="31" t="s">
        <v>3408</v>
      </c>
      <c r="H565" s="35" t="s">
        <v>3409</v>
      </c>
      <c r="L565" s="31" t="s">
        <v>3410</v>
      </c>
      <c r="M565" s="31"/>
      <c r="N565" s="31"/>
      <c r="O565" s="34"/>
      <c r="P565" s="34"/>
      <c r="Q565" s="34"/>
      <c r="R565" s="34"/>
      <c r="S565" s="34"/>
      <c r="T565" s="34"/>
      <c r="U565" s="34"/>
      <c r="V565" s="34"/>
      <c r="W565" s="34"/>
      <c r="X565" s="34"/>
      <c r="Y565" s="34"/>
      <c r="Z565" s="34"/>
    </row>
    <row r="566">
      <c r="A566" s="30">
        <v>789.0</v>
      </c>
      <c r="B566" s="35" t="s">
        <v>3411</v>
      </c>
      <c r="C566" s="30">
        <v>0.0</v>
      </c>
      <c r="D566" s="30">
        <v>-300.0</v>
      </c>
      <c r="E566" s="35" t="s">
        <v>1634</v>
      </c>
      <c r="F566" s="33"/>
      <c r="G566" s="35" t="s">
        <v>3411</v>
      </c>
      <c r="H566" s="35" t="s">
        <v>3412</v>
      </c>
      <c r="L566" s="35" t="s">
        <v>3413</v>
      </c>
      <c r="M566" s="35"/>
      <c r="N566" s="35"/>
      <c r="O566" s="34"/>
      <c r="P566" s="34"/>
      <c r="Q566" s="34"/>
      <c r="R566" s="34"/>
      <c r="S566" s="34"/>
      <c r="T566" s="34"/>
      <c r="U566" s="34"/>
      <c r="V566" s="34"/>
      <c r="W566" s="34"/>
      <c r="X566" s="34"/>
      <c r="Y566" s="34"/>
      <c r="Z566" s="34"/>
    </row>
    <row r="567">
      <c r="A567" s="30">
        <v>790.0</v>
      </c>
      <c r="B567" s="35" t="s">
        <v>3414</v>
      </c>
      <c r="C567" s="30">
        <v>0.0</v>
      </c>
      <c r="D567" s="30">
        <v>-300.0</v>
      </c>
      <c r="E567" s="35" t="s">
        <v>1634</v>
      </c>
      <c r="F567" s="33"/>
      <c r="G567" s="35" t="s">
        <v>3414</v>
      </c>
      <c r="H567" s="35" t="s">
        <v>3415</v>
      </c>
      <c r="L567" s="35" t="s">
        <v>3416</v>
      </c>
      <c r="M567" s="35"/>
      <c r="N567" s="35"/>
      <c r="O567" s="34"/>
      <c r="P567" s="34"/>
      <c r="Q567" s="34"/>
      <c r="R567" s="34"/>
      <c r="S567" s="34"/>
      <c r="T567" s="34"/>
      <c r="U567" s="34"/>
      <c r="V567" s="34"/>
      <c r="W567" s="34"/>
      <c r="X567" s="34"/>
      <c r="Y567" s="34"/>
      <c r="Z567" s="34"/>
    </row>
    <row r="568">
      <c r="A568" s="30">
        <v>792.0</v>
      </c>
      <c r="B568" s="35" t="s">
        <v>1567</v>
      </c>
      <c r="C568" s="30">
        <v>0.0</v>
      </c>
      <c r="D568" s="30">
        <v>15.0</v>
      </c>
      <c r="E568" s="35" t="s">
        <v>1570</v>
      </c>
      <c r="F568" s="33"/>
      <c r="G568" s="35" t="s">
        <v>1567</v>
      </c>
      <c r="H568" s="35" t="s">
        <v>3197</v>
      </c>
      <c r="J568" s="33"/>
      <c r="K568" s="33"/>
      <c r="L568" s="35" t="s">
        <v>3198</v>
      </c>
      <c r="M568" s="35"/>
      <c r="N568" s="35"/>
      <c r="O568" s="34"/>
      <c r="P568" s="34"/>
      <c r="Q568" s="34"/>
      <c r="R568" s="34"/>
      <c r="S568" s="34"/>
      <c r="T568" s="34"/>
      <c r="U568" s="34"/>
      <c r="V568" s="34"/>
      <c r="W568" s="34"/>
      <c r="X568" s="34"/>
      <c r="Y568" s="34"/>
      <c r="Z568" s="34"/>
    </row>
    <row r="569">
      <c r="A569" s="30">
        <v>793.0</v>
      </c>
      <c r="B569" s="35" t="s">
        <v>1567</v>
      </c>
      <c r="C569" s="30">
        <v>0.0</v>
      </c>
      <c r="D569" s="30">
        <v>15.0</v>
      </c>
      <c r="E569" s="35" t="s">
        <v>1570</v>
      </c>
      <c r="F569" s="33"/>
      <c r="G569" s="35" t="s">
        <v>1567</v>
      </c>
      <c r="H569" s="35" t="s">
        <v>3197</v>
      </c>
      <c r="J569" s="33"/>
      <c r="K569" s="33"/>
      <c r="L569" s="35" t="s">
        <v>3198</v>
      </c>
      <c r="M569" s="35"/>
      <c r="N569" s="35"/>
      <c r="O569" s="34"/>
      <c r="P569" s="34"/>
      <c r="Q569" s="34"/>
      <c r="R569" s="34"/>
      <c r="S569" s="34"/>
      <c r="T569" s="34"/>
      <c r="U569" s="34"/>
      <c r="V569" s="34"/>
      <c r="W569" s="34"/>
      <c r="X569" s="34"/>
      <c r="Y569" s="34"/>
      <c r="Z569" s="34"/>
    </row>
    <row r="570">
      <c r="A570" s="30">
        <v>794.0</v>
      </c>
      <c r="B570" s="35" t="s">
        <v>1567</v>
      </c>
      <c r="C570" s="30">
        <v>0.0</v>
      </c>
      <c r="D570" s="30">
        <v>15.0</v>
      </c>
      <c r="E570" s="35" t="s">
        <v>1570</v>
      </c>
      <c r="F570" s="33"/>
      <c r="G570" s="35" t="s">
        <v>1567</v>
      </c>
      <c r="H570" s="35" t="s">
        <v>3197</v>
      </c>
      <c r="J570" s="33"/>
      <c r="K570" s="33"/>
      <c r="L570" s="35" t="s">
        <v>3198</v>
      </c>
      <c r="M570" s="35"/>
      <c r="N570" s="35"/>
      <c r="O570" s="34"/>
      <c r="P570" s="34"/>
      <c r="Q570" s="34"/>
      <c r="R570" s="34"/>
      <c r="S570" s="34"/>
      <c r="T570" s="34"/>
      <c r="U570" s="34"/>
      <c r="V570" s="34"/>
      <c r="W570" s="34"/>
      <c r="X570" s="34"/>
      <c r="Y570" s="34"/>
      <c r="Z570" s="34"/>
    </row>
    <row r="571">
      <c r="A571" s="30">
        <v>795.0</v>
      </c>
      <c r="B571" s="35" t="s">
        <v>3417</v>
      </c>
      <c r="C571" s="30">
        <v>150.0</v>
      </c>
      <c r="D571" s="30">
        <v>25.0</v>
      </c>
      <c r="E571" s="35" t="s">
        <v>1842</v>
      </c>
      <c r="F571" s="30">
        <v>-4.0</v>
      </c>
      <c r="G571" s="35" t="s">
        <v>3417</v>
      </c>
      <c r="H571" s="35" t="s">
        <v>3418</v>
      </c>
      <c r="I571" s="35" t="s">
        <v>1903</v>
      </c>
      <c r="L571" s="35" t="s">
        <v>3419</v>
      </c>
      <c r="M571" s="35"/>
      <c r="N571" s="35"/>
      <c r="O571" s="34"/>
      <c r="P571" s="34"/>
      <c r="Q571" s="34"/>
      <c r="R571" s="34"/>
      <c r="S571" s="34"/>
      <c r="T571" s="34"/>
      <c r="U571" s="34"/>
      <c r="V571" s="34"/>
      <c r="W571" s="34"/>
      <c r="X571" s="34"/>
      <c r="Y571" s="34"/>
      <c r="Z571" s="34"/>
    </row>
    <row r="572">
      <c r="A572" s="30">
        <v>796.0</v>
      </c>
      <c r="B572" s="35" t="s">
        <v>3420</v>
      </c>
      <c r="C572" s="30">
        <v>100.0</v>
      </c>
      <c r="D572" s="30">
        <v>15.0</v>
      </c>
      <c r="E572" s="35" t="s">
        <v>1842</v>
      </c>
      <c r="F572" s="30">
        <v>-4.0</v>
      </c>
      <c r="G572" s="35" t="s">
        <v>3420</v>
      </c>
      <c r="H572" s="35" t="s">
        <v>3421</v>
      </c>
      <c r="I572" s="31" t="s">
        <v>1903</v>
      </c>
      <c r="L572" s="35" t="s">
        <v>3422</v>
      </c>
      <c r="M572" s="35"/>
      <c r="N572" s="35"/>
      <c r="O572" s="34"/>
      <c r="P572" s="34"/>
      <c r="Q572" s="34"/>
      <c r="R572" s="34"/>
      <c r="S572" s="34"/>
      <c r="T572" s="34"/>
      <c r="U572" s="34"/>
      <c r="V572" s="34"/>
      <c r="W572" s="34"/>
      <c r="X572" s="34"/>
      <c r="Y572" s="34"/>
      <c r="Z572" s="34"/>
    </row>
    <row r="573">
      <c r="A573" s="30">
        <v>797.0</v>
      </c>
      <c r="B573" s="35" t="s">
        <v>3423</v>
      </c>
      <c r="C573" s="30">
        <v>2500.0</v>
      </c>
      <c r="D573" s="30">
        <v>-300.0</v>
      </c>
      <c r="E573" s="35" t="s">
        <v>1570</v>
      </c>
      <c r="F573" s="33"/>
      <c r="G573" s="35" t="s">
        <v>3423</v>
      </c>
      <c r="H573" s="31" t="s">
        <v>3424</v>
      </c>
      <c r="L573" s="35" t="s">
        <v>3425</v>
      </c>
      <c r="M573" s="35"/>
      <c r="N573" s="35"/>
      <c r="O573" s="34"/>
      <c r="P573" s="34"/>
      <c r="Q573" s="34"/>
      <c r="R573" s="34"/>
      <c r="S573" s="34"/>
      <c r="T573" s="34"/>
      <c r="U573" s="34"/>
      <c r="V573" s="34"/>
      <c r="W573" s="34"/>
      <c r="X573" s="34"/>
      <c r="Y573" s="34"/>
      <c r="Z573" s="34"/>
    </row>
    <row r="574">
      <c r="A574" s="30">
        <v>798.0</v>
      </c>
      <c r="B574" s="35" t="s">
        <v>3426</v>
      </c>
      <c r="C574" s="30">
        <v>100.0</v>
      </c>
      <c r="D574" s="30">
        <v>15.0</v>
      </c>
      <c r="E574" s="35" t="s">
        <v>1842</v>
      </c>
      <c r="F574" s="30">
        <v>-4.0</v>
      </c>
      <c r="G574" s="35" t="s">
        <v>3426</v>
      </c>
      <c r="H574" s="35" t="s">
        <v>3427</v>
      </c>
      <c r="I574" s="31" t="s">
        <v>1903</v>
      </c>
      <c r="L574" s="35" t="s">
        <v>3428</v>
      </c>
      <c r="M574" s="35"/>
      <c r="N574" s="35"/>
      <c r="O574" s="34"/>
      <c r="P574" s="34"/>
      <c r="Q574" s="34"/>
      <c r="R574" s="34"/>
      <c r="S574" s="34"/>
      <c r="T574" s="34"/>
      <c r="U574" s="34"/>
      <c r="V574" s="34"/>
      <c r="W574" s="34"/>
      <c r="X574" s="34"/>
      <c r="Y574" s="34"/>
      <c r="Z574" s="34"/>
    </row>
    <row r="575">
      <c r="A575" s="30">
        <v>799.0</v>
      </c>
      <c r="B575" s="35" t="s">
        <v>3429</v>
      </c>
      <c r="C575" s="30">
        <v>220.0</v>
      </c>
      <c r="D575" s="30">
        <v>15.0</v>
      </c>
      <c r="E575" s="35" t="s">
        <v>1842</v>
      </c>
      <c r="F575" s="30">
        <v>-4.0</v>
      </c>
      <c r="G575" s="35" t="s">
        <v>3429</v>
      </c>
      <c r="H575" s="35" t="s">
        <v>3430</v>
      </c>
      <c r="I575" s="31" t="s">
        <v>1903</v>
      </c>
      <c r="L575" s="35" t="s">
        <v>3431</v>
      </c>
      <c r="M575" s="35"/>
      <c r="N575" s="35"/>
      <c r="O575" s="34"/>
      <c r="P575" s="34"/>
      <c r="Q575" s="34"/>
      <c r="R575" s="34"/>
      <c r="S575" s="34"/>
      <c r="T575" s="34"/>
      <c r="U575" s="34"/>
      <c r="V575" s="34"/>
      <c r="W575" s="34"/>
      <c r="X575" s="34"/>
      <c r="Y575" s="34"/>
      <c r="Z575" s="34"/>
    </row>
    <row r="576">
      <c r="A576" s="30">
        <v>800.0</v>
      </c>
      <c r="B576" s="35" t="s">
        <v>3432</v>
      </c>
      <c r="C576" s="30">
        <v>500.0</v>
      </c>
      <c r="D576" s="30">
        <v>15.0</v>
      </c>
      <c r="E576" s="35" t="s">
        <v>1842</v>
      </c>
      <c r="F576" s="30">
        <v>-4.0</v>
      </c>
      <c r="G576" s="35" t="s">
        <v>3432</v>
      </c>
      <c r="H576" s="35" t="s">
        <v>3433</v>
      </c>
      <c r="I576" s="35" t="s">
        <v>1903</v>
      </c>
      <c r="L576" s="35" t="s">
        <v>3434</v>
      </c>
      <c r="M576" s="35"/>
      <c r="N576" s="35"/>
      <c r="O576" s="34"/>
      <c r="P576" s="34"/>
      <c r="Q576" s="34"/>
      <c r="R576" s="34"/>
      <c r="S576" s="34"/>
      <c r="T576" s="34"/>
      <c r="U576" s="34"/>
      <c r="V576" s="34"/>
      <c r="W576" s="34"/>
      <c r="X576" s="34"/>
      <c r="Y576" s="34"/>
      <c r="Z576" s="34"/>
    </row>
    <row r="577">
      <c r="A577" s="30">
        <v>801.0</v>
      </c>
      <c r="B577" s="35" t="s">
        <v>3435</v>
      </c>
      <c r="C577" s="30">
        <v>2000.0</v>
      </c>
      <c r="D577" s="30">
        <v>-300.0</v>
      </c>
      <c r="E577" s="35" t="s">
        <v>2854</v>
      </c>
      <c r="F577" s="33"/>
      <c r="G577" s="35" t="s">
        <v>3435</v>
      </c>
      <c r="H577" s="35" t="s">
        <v>3436</v>
      </c>
      <c r="L577" s="35" t="s">
        <v>3437</v>
      </c>
      <c r="M577" s="35"/>
      <c r="N577" s="35"/>
      <c r="O577" s="34"/>
      <c r="P577" s="34"/>
      <c r="Q577" s="34"/>
      <c r="R577" s="34"/>
      <c r="S577" s="34"/>
      <c r="T577" s="34"/>
      <c r="U577" s="34"/>
      <c r="V577" s="34"/>
      <c r="W577" s="34"/>
      <c r="X577" s="34"/>
      <c r="Y577" s="34"/>
      <c r="Z577" s="34"/>
    </row>
    <row r="578">
      <c r="A578" s="30">
        <v>802.0</v>
      </c>
      <c r="B578" s="35" t="s">
        <v>3438</v>
      </c>
      <c r="C578" s="30">
        <v>0.0</v>
      </c>
      <c r="D578" s="30">
        <v>-300.0</v>
      </c>
      <c r="E578" s="35" t="s">
        <v>2328</v>
      </c>
      <c r="F578" s="30">
        <v>-74.0</v>
      </c>
      <c r="G578" s="35" t="s">
        <v>3438</v>
      </c>
      <c r="H578" s="35" t="s">
        <v>3439</v>
      </c>
      <c r="L578" s="35" t="s">
        <v>3440</v>
      </c>
      <c r="M578" s="35"/>
      <c r="N578" s="35"/>
      <c r="O578" s="34"/>
      <c r="P578" s="34"/>
      <c r="Q578" s="34"/>
      <c r="R578" s="34"/>
      <c r="S578" s="34"/>
      <c r="T578" s="34"/>
      <c r="U578" s="34"/>
      <c r="V578" s="34"/>
      <c r="W578" s="34"/>
      <c r="X578" s="34"/>
      <c r="Y578" s="34"/>
      <c r="Z578" s="34"/>
    </row>
    <row r="579">
      <c r="A579" s="30">
        <v>803.0</v>
      </c>
      <c r="B579" s="35" t="s">
        <v>3441</v>
      </c>
      <c r="C579" s="30">
        <v>0.0</v>
      </c>
      <c r="D579" s="30">
        <v>-2.0</v>
      </c>
      <c r="E579" s="35" t="s">
        <v>1570</v>
      </c>
      <c r="F579" s="33"/>
      <c r="G579" s="35" t="s">
        <v>3441</v>
      </c>
      <c r="H579" s="35" t="s">
        <v>3442</v>
      </c>
      <c r="I579" s="35" t="s">
        <v>1986</v>
      </c>
      <c r="J579" s="35" t="s">
        <v>1987</v>
      </c>
      <c r="K579" s="30">
        <v>0.0</v>
      </c>
      <c r="L579" s="35" t="s">
        <v>3443</v>
      </c>
      <c r="M579" s="35"/>
      <c r="N579" s="35"/>
      <c r="O579" s="34"/>
      <c r="P579" s="34"/>
      <c r="Q579" s="34"/>
      <c r="R579" s="34"/>
      <c r="S579" s="34"/>
      <c r="T579" s="34"/>
      <c r="U579" s="34"/>
      <c r="V579" s="34"/>
      <c r="W579" s="34"/>
      <c r="X579" s="34"/>
      <c r="Y579" s="34"/>
      <c r="Z579" s="34"/>
    </row>
    <row r="580">
      <c r="A580" s="30">
        <v>805.0</v>
      </c>
      <c r="B580" s="35" t="s">
        <v>3444</v>
      </c>
      <c r="C580" s="30">
        <v>10.0</v>
      </c>
      <c r="D580" s="30">
        <v>-300.0</v>
      </c>
      <c r="E580" s="35" t="s">
        <v>1570</v>
      </c>
      <c r="F580" s="30">
        <v>-19.0</v>
      </c>
      <c r="G580" s="35" t="s">
        <v>3444</v>
      </c>
      <c r="H580" s="35" t="s">
        <v>3445</v>
      </c>
      <c r="L580" s="35" t="s">
        <v>3446</v>
      </c>
      <c r="M580" s="35"/>
      <c r="N580" s="35"/>
      <c r="O580" s="34"/>
      <c r="P580" s="34"/>
      <c r="Q580" s="34"/>
      <c r="R580" s="34"/>
      <c r="S580" s="34"/>
      <c r="T580" s="34"/>
      <c r="U580" s="34"/>
      <c r="V580" s="34"/>
      <c r="W580" s="34"/>
      <c r="X580" s="34"/>
      <c r="Y580" s="34"/>
      <c r="Z580" s="34"/>
    </row>
    <row r="581">
      <c r="A581" s="30">
        <v>807.0</v>
      </c>
      <c r="B581" s="35" t="s">
        <v>3447</v>
      </c>
      <c r="C581" s="30">
        <v>800.0</v>
      </c>
      <c r="D581" s="30">
        <v>-300.0</v>
      </c>
      <c r="E581" s="35" t="s">
        <v>1570</v>
      </c>
      <c r="F581" s="30">
        <v>-26.0</v>
      </c>
      <c r="G581" s="35" t="s">
        <v>3447</v>
      </c>
      <c r="H581" s="35" t="s">
        <v>3448</v>
      </c>
      <c r="L581" s="35" t="s">
        <v>3449</v>
      </c>
      <c r="M581" s="35"/>
      <c r="N581" s="35"/>
      <c r="O581" s="34"/>
      <c r="P581" s="34"/>
      <c r="Q581" s="34"/>
      <c r="R581" s="34"/>
      <c r="S581" s="34"/>
      <c r="T581" s="34"/>
      <c r="U581" s="34"/>
      <c r="V581" s="34"/>
      <c r="W581" s="34"/>
      <c r="X581" s="34"/>
      <c r="Y581" s="34"/>
      <c r="Z581" s="34"/>
    </row>
    <row r="582">
      <c r="A582" s="30">
        <v>808.0</v>
      </c>
      <c r="B582" s="35" t="s">
        <v>3450</v>
      </c>
      <c r="C582" s="30">
        <v>4500.0</v>
      </c>
      <c r="D582" s="30">
        <v>-300.0</v>
      </c>
      <c r="E582" s="35" t="s">
        <v>1570</v>
      </c>
      <c r="F582" s="33"/>
      <c r="G582" s="35" t="s">
        <v>3450</v>
      </c>
      <c r="H582" s="35" t="s">
        <v>3451</v>
      </c>
      <c r="L582" s="35" t="s">
        <v>3452</v>
      </c>
      <c r="M582" s="35"/>
      <c r="N582" s="35"/>
      <c r="O582" s="34"/>
      <c r="P582" s="34"/>
      <c r="Q582" s="34"/>
      <c r="R582" s="34"/>
      <c r="S582" s="34"/>
      <c r="T582" s="34"/>
      <c r="U582" s="34"/>
      <c r="V582" s="34"/>
      <c r="W582" s="34"/>
      <c r="X582" s="34"/>
      <c r="Y582" s="34"/>
      <c r="Z582" s="34"/>
    </row>
    <row r="583">
      <c r="A583" s="30">
        <v>809.0</v>
      </c>
      <c r="B583" s="35" t="s">
        <v>3453</v>
      </c>
      <c r="C583" s="30">
        <v>500.0</v>
      </c>
      <c r="D583" s="30">
        <v>-300.0</v>
      </c>
      <c r="E583" s="35" t="s">
        <v>1570</v>
      </c>
      <c r="F583" s="33"/>
      <c r="G583" s="35" t="s">
        <v>3453</v>
      </c>
      <c r="H583" s="35" t="s">
        <v>3454</v>
      </c>
      <c r="L583" s="35" t="s">
        <v>3455</v>
      </c>
      <c r="M583" s="35"/>
      <c r="N583" s="35"/>
      <c r="O583" s="34"/>
      <c r="P583" s="34"/>
      <c r="Q583" s="34"/>
      <c r="R583" s="34"/>
      <c r="S583" s="34"/>
      <c r="T583" s="34"/>
      <c r="U583" s="34"/>
      <c r="V583" s="34"/>
      <c r="W583" s="34"/>
      <c r="X583" s="34"/>
      <c r="Y583" s="34"/>
      <c r="Z583" s="34"/>
    </row>
    <row r="584">
      <c r="A584" s="30">
        <v>810.0</v>
      </c>
      <c r="B584" s="35" t="s">
        <v>3456</v>
      </c>
      <c r="C584" s="30">
        <v>2000.0</v>
      </c>
      <c r="D584" s="30">
        <v>-300.0</v>
      </c>
      <c r="E584" s="35" t="s">
        <v>2854</v>
      </c>
      <c r="F584" s="33"/>
      <c r="G584" s="35" t="s">
        <v>3456</v>
      </c>
      <c r="H584" s="35" t="s">
        <v>3457</v>
      </c>
      <c r="L584" s="35" t="s">
        <v>3458</v>
      </c>
      <c r="M584" s="35"/>
      <c r="N584" s="35"/>
      <c r="O584" s="34"/>
      <c r="P584" s="34"/>
      <c r="Q584" s="34"/>
      <c r="R584" s="34"/>
      <c r="S584" s="34"/>
      <c r="T584" s="34"/>
      <c r="U584" s="34"/>
      <c r="V584" s="34"/>
      <c r="W584" s="34"/>
      <c r="X584" s="34"/>
      <c r="Y584" s="34"/>
      <c r="Z584" s="34"/>
    </row>
    <row r="585">
      <c r="A585" s="30">
        <v>811.0</v>
      </c>
      <c r="B585" s="35" t="s">
        <v>3459</v>
      </c>
      <c r="C585" s="30">
        <v>2000.0</v>
      </c>
      <c r="D585" s="30">
        <v>-300.0</v>
      </c>
      <c r="E585" s="35" t="s">
        <v>2854</v>
      </c>
      <c r="F585" s="33"/>
      <c r="G585" s="35" t="s">
        <v>3459</v>
      </c>
      <c r="H585" s="31" t="s">
        <v>3460</v>
      </c>
      <c r="L585" s="35" t="s">
        <v>3461</v>
      </c>
      <c r="M585" s="35"/>
      <c r="N585" s="35"/>
      <c r="O585" s="34"/>
      <c r="P585" s="34"/>
      <c r="Q585" s="34"/>
      <c r="R585" s="34"/>
      <c r="S585" s="34"/>
      <c r="T585" s="34"/>
      <c r="U585" s="34"/>
      <c r="V585" s="34"/>
      <c r="W585" s="34"/>
      <c r="X585" s="34"/>
      <c r="Y585" s="34"/>
      <c r="Z585" s="34"/>
    </row>
    <row r="586">
      <c r="A586" s="30">
        <v>812.0</v>
      </c>
      <c r="B586" s="35" t="s">
        <v>3462</v>
      </c>
      <c r="C586" s="30">
        <v>30.0</v>
      </c>
      <c r="D586" s="30">
        <v>20.0</v>
      </c>
      <c r="E586" s="35" t="s">
        <v>1570</v>
      </c>
      <c r="F586" s="30">
        <v>-23.0</v>
      </c>
      <c r="G586" s="35" t="s">
        <v>3462</v>
      </c>
      <c r="H586" s="35" t="s">
        <v>3463</v>
      </c>
      <c r="L586" s="35" t="s">
        <v>3464</v>
      </c>
      <c r="M586" s="35"/>
      <c r="N586" s="35"/>
      <c r="O586" s="34"/>
      <c r="P586" s="34"/>
      <c r="Q586" s="34"/>
      <c r="R586" s="34"/>
      <c r="S586" s="34"/>
      <c r="T586" s="34"/>
      <c r="U586" s="34"/>
      <c r="V586" s="34"/>
      <c r="W586" s="34"/>
      <c r="X586" s="34"/>
      <c r="Y586" s="34"/>
      <c r="Z586" s="34"/>
    </row>
    <row r="587">
      <c r="A587" s="30">
        <v>814.0</v>
      </c>
      <c r="B587" s="35" t="s">
        <v>3465</v>
      </c>
      <c r="C587" s="30">
        <v>110.0</v>
      </c>
      <c r="D587" s="30">
        <v>-300.0</v>
      </c>
      <c r="E587" s="35" t="s">
        <v>1570</v>
      </c>
      <c r="F587" s="30">
        <v>-23.0</v>
      </c>
      <c r="G587" s="35" t="s">
        <v>3465</v>
      </c>
      <c r="H587" s="35" t="s">
        <v>3466</v>
      </c>
      <c r="L587" s="35" t="s">
        <v>3467</v>
      </c>
      <c r="M587" s="35"/>
      <c r="N587" s="35"/>
      <c r="O587" s="34"/>
      <c r="P587" s="34"/>
      <c r="Q587" s="34"/>
      <c r="R587" s="34"/>
      <c r="S587" s="34"/>
      <c r="T587" s="34"/>
      <c r="U587" s="34"/>
      <c r="V587" s="34"/>
      <c r="W587" s="34"/>
      <c r="X587" s="34"/>
      <c r="Y587" s="34"/>
      <c r="Z587" s="34"/>
    </row>
    <row r="588">
      <c r="A588" s="30">
        <v>815.0</v>
      </c>
      <c r="B588" s="35" t="s">
        <v>3468</v>
      </c>
      <c r="C588" s="30">
        <v>50.0</v>
      </c>
      <c r="D588" s="30">
        <v>-300.0</v>
      </c>
      <c r="E588" s="35" t="s">
        <v>1570</v>
      </c>
      <c r="F588" s="30">
        <v>-75.0</v>
      </c>
      <c r="G588" s="35" t="s">
        <v>3468</v>
      </c>
      <c r="H588" s="31" t="s">
        <v>3469</v>
      </c>
      <c r="L588" s="35" t="s">
        <v>3470</v>
      </c>
      <c r="M588" s="35"/>
      <c r="N588" s="35"/>
      <c r="O588" s="34"/>
      <c r="P588" s="34"/>
      <c r="Q588" s="34"/>
      <c r="R588" s="34"/>
      <c r="S588" s="34"/>
      <c r="T588" s="34"/>
      <c r="U588" s="34"/>
      <c r="V588" s="34"/>
      <c r="W588" s="34"/>
      <c r="X588" s="34"/>
      <c r="Y588" s="34"/>
      <c r="Z588" s="34"/>
    </row>
  </sheetData>
  <mergeCells count="467">
    <mergeCell ref="H438:K438"/>
    <mergeCell ref="I441:J441"/>
    <mergeCell ref="I444:J444"/>
    <mergeCell ref="I445:K445"/>
    <mergeCell ref="I447:K447"/>
    <mergeCell ref="I448:K448"/>
    <mergeCell ref="I449:K449"/>
    <mergeCell ref="I450:K450"/>
    <mergeCell ref="H451:K451"/>
    <mergeCell ref="H452:K452"/>
    <mergeCell ref="H453:K453"/>
    <mergeCell ref="H454:K454"/>
    <mergeCell ref="H455:K455"/>
    <mergeCell ref="H465:K465"/>
    <mergeCell ref="I396:K396"/>
    <mergeCell ref="I397:K397"/>
    <mergeCell ref="H398:K398"/>
    <mergeCell ref="H399:K399"/>
    <mergeCell ref="H400:K400"/>
    <mergeCell ref="H401:K401"/>
    <mergeCell ref="H402:K402"/>
    <mergeCell ref="H403:K403"/>
    <mergeCell ref="H404:K404"/>
    <mergeCell ref="H405:K405"/>
    <mergeCell ref="H406:K406"/>
    <mergeCell ref="H407:K407"/>
    <mergeCell ref="H408:K408"/>
    <mergeCell ref="H409:K409"/>
    <mergeCell ref="H410:K410"/>
    <mergeCell ref="H411:K411"/>
    <mergeCell ref="H412:K412"/>
    <mergeCell ref="H413:K413"/>
    <mergeCell ref="H414:K414"/>
    <mergeCell ref="H415:K415"/>
    <mergeCell ref="H416:K416"/>
    <mergeCell ref="H417:K417"/>
    <mergeCell ref="H418:K418"/>
    <mergeCell ref="H419:K419"/>
    <mergeCell ref="H420:K420"/>
    <mergeCell ref="H421:K421"/>
    <mergeCell ref="H422:K422"/>
    <mergeCell ref="H423:K423"/>
    <mergeCell ref="H424:K424"/>
    <mergeCell ref="H425:K425"/>
    <mergeCell ref="H426:K426"/>
    <mergeCell ref="H427:K427"/>
    <mergeCell ref="H428:K428"/>
    <mergeCell ref="H429:K429"/>
    <mergeCell ref="H430:K430"/>
    <mergeCell ref="H431:K431"/>
    <mergeCell ref="H432:K432"/>
    <mergeCell ref="H433:K433"/>
    <mergeCell ref="H434:K434"/>
    <mergeCell ref="H435:K435"/>
    <mergeCell ref="H436:K436"/>
    <mergeCell ref="H437:K437"/>
    <mergeCell ref="H468:K468"/>
    <mergeCell ref="H469:K469"/>
    <mergeCell ref="H470:K470"/>
    <mergeCell ref="H471:K471"/>
    <mergeCell ref="H472:K472"/>
    <mergeCell ref="H473:K473"/>
    <mergeCell ref="H474:K474"/>
    <mergeCell ref="I528:K528"/>
    <mergeCell ref="H530:K530"/>
    <mergeCell ref="H531:K531"/>
    <mergeCell ref="I539:K539"/>
    <mergeCell ref="H540:K540"/>
    <mergeCell ref="H541:K541"/>
    <mergeCell ref="H542:K542"/>
    <mergeCell ref="H543:K543"/>
    <mergeCell ref="I544:K544"/>
    <mergeCell ref="H545:I545"/>
    <mergeCell ref="H546:K546"/>
    <mergeCell ref="H550:I550"/>
    <mergeCell ref="H551:K551"/>
    <mergeCell ref="H552:K552"/>
    <mergeCell ref="H553:K553"/>
    <mergeCell ref="H554:K554"/>
    <mergeCell ref="H555:K555"/>
    <mergeCell ref="H556:K556"/>
    <mergeCell ref="H559:K559"/>
    <mergeCell ref="I560:J560"/>
    <mergeCell ref="H561:I561"/>
    <mergeCell ref="H562:I562"/>
    <mergeCell ref="H563:I563"/>
    <mergeCell ref="H564:K564"/>
    <mergeCell ref="H565:K565"/>
    <mergeCell ref="H566:K566"/>
    <mergeCell ref="H567:K567"/>
    <mergeCell ref="H568:I568"/>
    <mergeCell ref="H569:I569"/>
    <mergeCell ref="H570:I570"/>
    <mergeCell ref="I571:K571"/>
    <mergeCell ref="I572:K572"/>
    <mergeCell ref="H573:K573"/>
    <mergeCell ref="I574:K574"/>
    <mergeCell ref="I575:K575"/>
    <mergeCell ref="H584:K584"/>
    <mergeCell ref="H585:K585"/>
    <mergeCell ref="H586:K586"/>
    <mergeCell ref="H587:K587"/>
    <mergeCell ref="H588:K588"/>
    <mergeCell ref="I576:K576"/>
    <mergeCell ref="H577:K577"/>
    <mergeCell ref="H578:K578"/>
    <mergeCell ref="H580:K580"/>
    <mergeCell ref="H581:K581"/>
    <mergeCell ref="H582:K582"/>
    <mergeCell ref="H583:K583"/>
    <mergeCell ref="H475:K475"/>
    <mergeCell ref="H476:K476"/>
    <mergeCell ref="H477:K477"/>
    <mergeCell ref="H478:K478"/>
    <mergeCell ref="H479:K479"/>
    <mergeCell ref="H480:K480"/>
    <mergeCell ref="H484:K484"/>
    <mergeCell ref="H485:K485"/>
    <mergeCell ref="H486:I486"/>
    <mergeCell ref="H487:I487"/>
    <mergeCell ref="H488:I488"/>
    <mergeCell ref="H489:I489"/>
    <mergeCell ref="H490:I490"/>
    <mergeCell ref="H491:I491"/>
    <mergeCell ref="H492:K492"/>
    <mergeCell ref="H493:K493"/>
    <mergeCell ref="I494:K494"/>
    <mergeCell ref="H495:K495"/>
    <mergeCell ref="H496:K496"/>
    <mergeCell ref="H497:K497"/>
    <mergeCell ref="H498:K498"/>
    <mergeCell ref="H499:K499"/>
    <mergeCell ref="H500:K500"/>
    <mergeCell ref="H501:K501"/>
    <mergeCell ref="I502:J502"/>
    <mergeCell ref="I503:K503"/>
    <mergeCell ref="H504:K504"/>
    <mergeCell ref="H505:K505"/>
    <mergeCell ref="H506:K506"/>
    <mergeCell ref="I507:K507"/>
    <mergeCell ref="I508:K508"/>
    <mergeCell ref="I509:K509"/>
    <mergeCell ref="I510:K510"/>
    <mergeCell ref="I511:K511"/>
    <mergeCell ref="H512:K512"/>
    <mergeCell ref="I513:J513"/>
    <mergeCell ref="I514:K514"/>
    <mergeCell ref="I515:K515"/>
    <mergeCell ref="I517:K517"/>
    <mergeCell ref="H518:K518"/>
    <mergeCell ref="H519:K519"/>
    <mergeCell ref="I520:K520"/>
    <mergeCell ref="I521:K521"/>
    <mergeCell ref="I522:K522"/>
    <mergeCell ref="I523:K523"/>
    <mergeCell ref="I524:K524"/>
    <mergeCell ref="I525:K525"/>
    <mergeCell ref="I526:K526"/>
    <mergeCell ref="I527:K527"/>
    <mergeCell ref="H2:K2"/>
    <mergeCell ref="H3:K3"/>
    <mergeCell ref="H4:K4"/>
    <mergeCell ref="H5:K5"/>
    <mergeCell ref="H6:K6"/>
    <mergeCell ref="H7:K7"/>
    <mergeCell ref="H8:K8"/>
    <mergeCell ref="H9:K9"/>
    <mergeCell ref="H10:K10"/>
    <mergeCell ref="H11:K11"/>
    <mergeCell ref="H12:K12"/>
    <mergeCell ref="H13:K13"/>
    <mergeCell ref="H14:J14"/>
    <mergeCell ref="H15:K15"/>
    <mergeCell ref="H16:K16"/>
    <mergeCell ref="H17:K17"/>
    <mergeCell ref="H18:J18"/>
    <mergeCell ref="H19:K19"/>
    <mergeCell ref="H23:K23"/>
    <mergeCell ref="J24:K24"/>
    <mergeCell ref="H25:K25"/>
    <mergeCell ref="H26:K26"/>
    <mergeCell ref="H27:K27"/>
    <mergeCell ref="H28:K28"/>
    <mergeCell ref="H29:K29"/>
    <mergeCell ref="H30:K30"/>
    <mergeCell ref="H31:K31"/>
    <mergeCell ref="H32:K32"/>
    <mergeCell ref="H33:K33"/>
    <mergeCell ref="H34:I34"/>
    <mergeCell ref="J34:K34"/>
    <mergeCell ref="H35:I35"/>
    <mergeCell ref="J35:K35"/>
    <mergeCell ref="H36:I36"/>
    <mergeCell ref="J36:K36"/>
    <mergeCell ref="H37:I37"/>
    <mergeCell ref="J37:K37"/>
    <mergeCell ref="J38:K38"/>
    <mergeCell ref="J39:K39"/>
    <mergeCell ref="J40:K40"/>
    <mergeCell ref="J41:K41"/>
    <mergeCell ref="J42:K42"/>
    <mergeCell ref="J43:K43"/>
    <mergeCell ref="J44:K44"/>
    <mergeCell ref="J45:K45"/>
    <mergeCell ref="J46:K46"/>
    <mergeCell ref="J47:K47"/>
    <mergeCell ref="J48:K48"/>
    <mergeCell ref="J49:K49"/>
    <mergeCell ref="I93:K93"/>
    <mergeCell ref="I94:J94"/>
    <mergeCell ref="I95:K95"/>
    <mergeCell ref="I96:K96"/>
    <mergeCell ref="I97:K97"/>
    <mergeCell ref="I98:J98"/>
    <mergeCell ref="I99:K99"/>
    <mergeCell ref="I100:K100"/>
    <mergeCell ref="I101:K101"/>
    <mergeCell ref="I103:K103"/>
    <mergeCell ref="I104:K104"/>
    <mergeCell ref="I105:K105"/>
    <mergeCell ref="I106:K106"/>
    <mergeCell ref="I107:K107"/>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I66:J66"/>
    <mergeCell ref="I67:K67"/>
    <mergeCell ref="I68:K68"/>
    <mergeCell ref="I69:K69"/>
    <mergeCell ref="I70:K70"/>
    <mergeCell ref="I71:K71"/>
    <mergeCell ref="I72:K72"/>
    <mergeCell ref="I73:J73"/>
    <mergeCell ref="I75:K75"/>
    <mergeCell ref="I76:K76"/>
    <mergeCell ref="I77:K77"/>
    <mergeCell ref="I78:K78"/>
    <mergeCell ref="I79:K79"/>
    <mergeCell ref="I80:K80"/>
    <mergeCell ref="I81:K81"/>
    <mergeCell ref="I82:K82"/>
    <mergeCell ref="I83:K83"/>
    <mergeCell ref="I84:J84"/>
    <mergeCell ref="I85:K85"/>
    <mergeCell ref="I86:J86"/>
    <mergeCell ref="I87:K87"/>
    <mergeCell ref="I88:K88"/>
    <mergeCell ref="I89:K89"/>
    <mergeCell ref="I90:K90"/>
    <mergeCell ref="I91:K91"/>
    <mergeCell ref="I92:K92"/>
    <mergeCell ref="H108:K108"/>
    <mergeCell ref="H109:K109"/>
    <mergeCell ref="H110:K110"/>
    <mergeCell ref="H111:K111"/>
    <mergeCell ref="H112:K112"/>
    <mergeCell ref="H115:K115"/>
    <mergeCell ref="H116:K116"/>
    <mergeCell ref="H117:K117"/>
    <mergeCell ref="H118:J118"/>
    <mergeCell ref="H169:K169"/>
    <mergeCell ref="H170:K170"/>
    <mergeCell ref="H172:K172"/>
    <mergeCell ref="H173:K173"/>
    <mergeCell ref="H174:K174"/>
    <mergeCell ref="H175:K175"/>
    <mergeCell ref="H177:K177"/>
    <mergeCell ref="H178:K178"/>
    <mergeCell ref="H179:K179"/>
    <mergeCell ref="H180:K180"/>
    <mergeCell ref="H181:K181"/>
    <mergeCell ref="H182:K182"/>
    <mergeCell ref="H183:K183"/>
    <mergeCell ref="H184:K184"/>
    <mergeCell ref="H185:K185"/>
    <mergeCell ref="H187:K187"/>
    <mergeCell ref="I188:K188"/>
    <mergeCell ref="H189:K189"/>
    <mergeCell ref="I190:K190"/>
    <mergeCell ref="H191:K191"/>
    <mergeCell ref="H192:K192"/>
    <mergeCell ref="H193:K193"/>
    <mergeCell ref="H194:K194"/>
    <mergeCell ref="H195:K195"/>
    <mergeCell ref="I196:K196"/>
    <mergeCell ref="H197:K197"/>
    <mergeCell ref="H198:K198"/>
    <mergeCell ref="H199:K199"/>
    <mergeCell ref="H201:K201"/>
    <mergeCell ref="H202:K202"/>
    <mergeCell ref="H203:K203"/>
    <mergeCell ref="H204:K204"/>
    <mergeCell ref="H205:K205"/>
    <mergeCell ref="H206:K206"/>
    <mergeCell ref="H207:K207"/>
    <mergeCell ref="H208:K208"/>
    <mergeCell ref="H210:K210"/>
    <mergeCell ref="H213:K213"/>
    <mergeCell ref="H214:K214"/>
    <mergeCell ref="H215:K215"/>
    <mergeCell ref="H216:K216"/>
    <mergeCell ref="H217:K217"/>
    <mergeCell ref="H218:K218"/>
    <mergeCell ref="H219:K219"/>
    <mergeCell ref="H221:K221"/>
    <mergeCell ref="H222:K222"/>
    <mergeCell ref="H223:I223"/>
    <mergeCell ref="H224:K224"/>
    <mergeCell ref="H225:K225"/>
    <mergeCell ref="H226:K226"/>
    <mergeCell ref="H227:K227"/>
    <mergeCell ref="H228:K228"/>
    <mergeCell ref="H238:K238"/>
    <mergeCell ref="H239:K239"/>
    <mergeCell ref="H240:K240"/>
    <mergeCell ref="H241:K241"/>
    <mergeCell ref="H242:J242"/>
    <mergeCell ref="H243:K243"/>
    <mergeCell ref="H244:K244"/>
    <mergeCell ref="H245:K245"/>
    <mergeCell ref="H246:K246"/>
    <mergeCell ref="H247:K247"/>
    <mergeCell ref="H248:I248"/>
    <mergeCell ref="H249:I249"/>
    <mergeCell ref="H250:I250"/>
    <mergeCell ref="H251:I251"/>
    <mergeCell ref="H252:K252"/>
    <mergeCell ref="H253:K253"/>
    <mergeCell ref="H254:I254"/>
    <mergeCell ref="H255:K255"/>
    <mergeCell ref="H259:K259"/>
    <mergeCell ref="H264:K264"/>
    <mergeCell ref="H265:K265"/>
    <mergeCell ref="H266:K266"/>
    <mergeCell ref="H267:K267"/>
    <mergeCell ref="H268:J268"/>
    <mergeCell ref="H269:K269"/>
    <mergeCell ref="H270:K270"/>
    <mergeCell ref="H271:K271"/>
    <mergeCell ref="H272:K272"/>
    <mergeCell ref="H273:K273"/>
    <mergeCell ref="H274:K274"/>
    <mergeCell ref="H275:K275"/>
    <mergeCell ref="H276:K276"/>
    <mergeCell ref="H277:K277"/>
    <mergeCell ref="H278:I278"/>
    <mergeCell ref="H279:K279"/>
    <mergeCell ref="H280:J280"/>
    <mergeCell ref="H282:K282"/>
    <mergeCell ref="H283:K283"/>
    <mergeCell ref="H284:J284"/>
    <mergeCell ref="H285:K285"/>
    <mergeCell ref="H286:K286"/>
    <mergeCell ref="H287:K287"/>
    <mergeCell ref="H288:J288"/>
    <mergeCell ref="H289:K289"/>
    <mergeCell ref="H290:K290"/>
    <mergeCell ref="H291:K291"/>
    <mergeCell ref="H292:K292"/>
    <mergeCell ref="H293:K293"/>
    <mergeCell ref="H294:J294"/>
    <mergeCell ref="H295:K295"/>
    <mergeCell ref="H296:I296"/>
    <mergeCell ref="H297:K297"/>
    <mergeCell ref="H298:I298"/>
    <mergeCell ref="H299:K299"/>
    <mergeCell ref="H300:K300"/>
    <mergeCell ref="H301:K301"/>
    <mergeCell ref="H302:K302"/>
    <mergeCell ref="H303:K303"/>
    <mergeCell ref="H304:K304"/>
    <mergeCell ref="H306:K306"/>
    <mergeCell ref="H307:K307"/>
    <mergeCell ref="H308:K308"/>
    <mergeCell ref="H309:K309"/>
    <mergeCell ref="H310:J310"/>
    <mergeCell ref="H311:K311"/>
    <mergeCell ref="H312:K312"/>
    <mergeCell ref="H313:K313"/>
    <mergeCell ref="H314:J314"/>
    <mergeCell ref="H315:K315"/>
    <mergeCell ref="H316:K316"/>
    <mergeCell ref="H317:K317"/>
    <mergeCell ref="H319:K319"/>
    <mergeCell ref="H320:K320"/>
    <mergeCell ref="H322:K322"/>
    <mergeCell ref="H324:K324"/>
    <mergeCell ref="H325:I325"/>
    <mergeCell ref="H326:K326"/>
    <mergeCell ref="H327:I327"/>
    <mergeCell ref="H328:I328"/>
    <mergeCell ref="H329:K329"/>
    <mergeCell ref="H330:I330"/>
    <mergeCell ref="H331:K331"/>
    <mergeCell ref="H332:J332"/>
    <mergeCell ref="H334:K334"/>
    <mergeCell ref="H335:K335"/>
    <mergeCell ref="H336:K336"/>
    <mergeCell ref="H337:K337"/>
    <mergeCell ref="H340:K340"/>
    <mergeCell ref="H342:K342"/>
    <mergeCell ref="H343:K343"/>
    <mergeCell ref="H344:K344"/>
    <mergeCell ref="H345:K345"/>
    <mergeCell ref="H346:K346"/>
    <mergeCell ref="H347:K347"/>
    <mergeCell ref="H348:K348"/>
    <mergeCell ref="H349:K349"/>
    <mergeCell ref="H350:K350"/>
    <mergeCell ref="H351:K351"/>
    <mergeCell ref="H352:K352"/>
    <mergeCell ref="H353:K353"/>
    <mergeCell ref="H354:K354"/>
    <mergeCell ref="H355:K355"/>
    <mergeCell ref="H356:K356"/>
    <mergeCell ref="H357:K357"/>
    <mergeCell ref="H358:K358"/>
    <mergeCell ref="H359:K359"/>
    <mergeCell ref="H360:K360"/>
    <mergeCell ref="H361:K361"/>
    <mergeCell ref="H362:K362"/>
    <mergeCell ref="H363:K363"/>
    <mergeCell ref="H364:K364"/>
    <mergeCell ref="H365:K365"/>
    <mergeCell ref="H366:K366"/>
    <mergeCell ref="H367:K367"/>
    <mergeCell ref="H368:K368"/>
    <mergeCell ref="H369:K369"/>
    <mergeCell ref="H370:K370"/>
    <mergeCell ref="H371:K371"/>
    <mergeCell ref="H372:K372"/>
    <mergeCell ref="H373:K373"/>
    <mergeCell ref="H374:K374"/>
    <mergeCell ref="H375:J375"/>
    <mergeCell ref="H376:K376"/>
    <mergeCell ref="H377:J377"/>
    <mergeCell ref="H378:K378"/>
    <mergeCell ref="H379:K379"/>
    <mergeCell ref="H380:K380"/>
    <mergeCell ref="H381:K381"/>
    <mergeCell ref="H382:K382"/>
    <mergeCell ref="H383:K383"/>
    <mergeCell ref="H384:K384"/>
    <mergeCell ref="H385:K385"/>
    <mergeCell ref="H386:K386"/>
    <mergeCell ref="H387:K387"/>
    <mergeCell ref="H388:K388"/>
    <mergeCell ref="H389:K389"/>
    <mergeCell ref="H390:K390"/>
    <mergeCell ref="H391:K391"/>
    <mergeCell ref="H392:K392"/>
    <mergeCell ref="H393:K393"/>
    <mergeCell ref="H394:J394"/>
    <mergeCell ref="I395:K395"/>
  </mergeCells>
  <conditionalFormatting sqref="A2:Z588">
    <cfRule type="expression" dxfId="0" priority="1">
      <formula>ISODD(ROW())</formula>
    </cfRule>
  </conditionalFormatting>
  <conditionalFormatting sqref="A2:Z284">
    <cfRule type="expression" dxfId="1" priority="2">
      <formula>ISEVEN(ROW())</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0.38"/>
    <col customWidth="1" min="3" max="3" width="9.38"/>
    <col customWidth="1" min="4" max="4" width="41.75"/>
    <col customWidth="1" min="5" max="5" width="68.13"/>
    <col customWidth="1" min="6" max="6" width="42.63"/>
  </cols>
  <sheetData>
    <row r="1">
      <c r="A1" s="37" t="s">
        <v>3471</v>
      </c>
      <c r="F1" s="37"/>
    </row>
    <row r="2">
      <c r="A2" s="1" t="s">
        <v>3472</v>
      </c>
      <c r="B2" s="1" t="s">
        <v>3473</v>
      </c>
      <c r="C2" s="38" t="s">
        <v>3474</v>
      </c>
      <c r="D2" s="3" t="s">
        <v>3475</v>
      </c>
      <c r="E2" s="1" t="s">
        <v>3476</v>
      </c>
      <c r="F2" s="1"/>
    </row>
    <row r="3">
      <c r="A3" s="39" t="s">
        <v>3477</v>
      </c>
      <c r="B3" s="40" t="s">
        <v>3478</v>
      </c>
      <c r="C3" s="41">
        <v>0.0</v>
      </c>
      <c r="D3" s="42" t="s">
        <v>3479</v>
      </c>
      <c r="E3" s="43" t="s">
        <v>3480</v>
      </c>
      <c r="F3" s="4"/>
    </row>
    <row r="4">
      <c r="A4" s="39" t="s">
        <v>3477</v>
      </c>
      <c r="B4" s="40" t="s">
        <v>3481</v>
      </c>
      <c r="C4" s="41">
        <v>1.0</v>
      </c>
      <c r="D4" s="42" t="s">
        <v>3482</v>
      </c>
      <c r="E4" s="43" t="s">
        <v>3483</v>
      </c>
      <c r="F4" s="4"/>
    </row>
    <row r="5">
      <c r="A5" s="39" t="s">
        <v>3477</v>
      </c>
      <c r="B5" s="40" t="s">
        <v>3484</v>
      </c>
      <c r="C5" s="41">
        <v>2.0</v>
      </c>
      <c r="D5" s="42" t="s">
        <v>3485</v>
      </c>
      <c r="E5" s="43" t="s">
        <v>3486</v>
      </c>
      <c r="F5" s="4"/>
    </row>
    <row r="6">
      <c r="A6" s="39" t="s">
        <v>3477</v>
      </c>
      <c r="B6" s="40" t="s">
        <v>3481</v>
      </c>
      <c r="C6" s="41">
        <v>3.0</v>
      </c>
      <c r="D6" s="42" t="s">
        <v>3487</v>
      </c>
      <c r="E6" s="43" t="s">
        <v>3488</v>
      </c>
      <c r="F6" s="4"/>
    </row>
    <row r="7">
      <c r="A7" s="39" t="s">
        <v>3477</v>
      </c>
      <c r="B7" s="40" t="s">
        <v>3489</v>
      </c>
      <c r="C7" s="41">
        <v>4.0</v>
      </c>
      <c r="D7" s="42" t="s">
        <v>3490</v>
      </c>
      <c r="E7" s="43" t="s">
        <v>3491</v>
      </c>
      <c r="F7" s="4"/>
    </row>
    <row r="8">
      <c r="A8" s="39" t="s">
        <v>3477</v>
      </c>
      <c r="B8" s="40" t="s">
        <v>3492</v>
      </c>
      <c r="C8" s="41">
        <v>5.0</v>
      </c>
      <c r="D8" s="42" t="s">
        <v>3493</v>
      </c>
      <c r="E8" s="43" t="s">
        <v>3494</v>
      </c>
      <c r="F8" s="4"/>
    </row>
    <row r="9">
      <c r="A9" s="39" t="s">
        <v>3477</v>
      </c>
      <c r="B9" s="40" t="s">
        <v>3495</v>
      </c>
      <c r="C9" s="41">
        <v>6.0</v>
      </c>
      <c r="D9" s="42" t="s">
        <v>3496</v>
      </c>
      <c r="E9" s="43" t="s">
        <v>3497</v>
      </c>
      <c r="F9" s="4"/>
    </row>
    <row r="10">
      <c r="A10" s="39" t="s">
        <v>3477</v>
      </c>
      <c r="B10" s="40" t="s">
        <v>3498</v>
      </c>
      <c r="C10" s="41">
        <v>7.0</v>
      </c>
      <c r="D10" s="42" t="s">
        <v>3499</v>
      </c>
      <c r="E10" s="43" t="s">
        <v>3500</v>
      </c>
      <c r="F10" s="4"/>
    </row>
    <row r="11">
      <c r="A11" s="39" t="s">
        <v>3477</v>
      </c>
      <c r="B11" s="40" t="s">
        <v>3484</v>
      </c>
      <c r="C11" s="41">
        <v>8.0</v>
      </c>
      <c r="D11" s="42" t="s">
        <v>3501</v>
      </c>
      <c r="E11" s="43" t="s">
        <v>3502</v>
      </c>
      <c r="F11" s="4"/>
    </row>
    <row r="12">
      <c r="A12" s="39" t="s">
        <v>3477</v>
      </c>
      <c r="B12" s="40" t="s">
        <v>3495</v>
      </c>
      <c r="C12" s="41">
        <v>9.0</v>
      </c>
      <c r="D12" s="44" t="s">
        <v>3503</v>
      </c>
      <c r="E12" s="43" t="s">
        <v>3504</v>
      </c>
      <c r="F12" s="4"/>
    </row>
    <row r="13">
      <c r="A13" s="39" t="s">
        <v>3477</v>
      </c>
      <c r="B13" s="40" t="s">
        <v>3495</v>
      </c>
      <c r="C13" s="41">
        <v>10.0</v>
      </c>
      <c r="D13" s="42" t="s">
        <v>3505</v>
      </c>
      <c r="E13" s="43" t="s">
        <v>3506</v>
      </c>
      <c r="F13" s="4"/>
    </row>
    <row r="14">
      <c r="A14" s="39" t="s">
        <v>3477</v>
      </c>
      <c r="B14" s="40" t="s">
        <v>3507</v>
      </c>
      <c r="C14" s="41">
        <v>11.0</v>
      </c>
      <c r="D14" s="42" t="s">
        <v>3508</v>
      </c>
      <c r="E14" s="43" t="s">
        <v>3509</v>
      </c>
      <c r="F14" s="4"/>
    </row>
    <row r="15">
      <c r="A15" s="39" t="s">
        <v>3477</v>
      </c>
      <c r="B15" s="40" t="s">
        <v>3507</v>
      </c>
      <c r="C15" s="41">
        <v>12.0</v>
      </c>
      <c r="D15" s="42" t="s">
        <v>3510</v>
      </c>
      <c r="E15" s="43" t="s">
        <v>3511</v>
      </c>
      <c r="F15" s="4"/>
    </row>
    <row r="16">
      <c r="A16" s="39" t="s">
        <v>3477</v>
      </c>
      <c r="B16" s="40" t="s">
        <v>3512</v>
      </c>
      <c r="C16" s="41">
        <v>13.0</v>
      </c>
      <c r="D16" s="42" t="s">
        <v>3513</v>
      </c>
      <c r="E16" s="43" t="s">
        <v>3514</v>
      </c>
      <c r="F16" s="4"/>
    </row>
    <row r="17">
      <c r="A17" s="39" t="s">
        <v>3477</v>
      </c>
      <c r="B17" s="40" t="s">
        <v>3515</v>
      </c>
      <c r="C17" s="41">
        <v>14.0</v>
      </c>
      <c r="D17" s="42" t="s">
        <v>3516</v>
      </c>
      <c r="E17" s="43" t="s">
        <v>3517</v>
      </c>
      <c r="F17" s="4"/>
    </row>
    <row r="18">
      <c r="A18" s="39" t="s">
        <v>3477</v>
      </c>
      <c r="B18" s="40" t="s">
        <v>3507</v>
      </c>
      <c r="C18" s="41">
        <v>15.0</v>
      </c>
      <c r="D18" s="42" t="s">
        <v>3518</v>
      </c>
      <c r="E18" s="43" t="s">
        <v>3519</v>
      </c>
      <c r="F18" s="4"/>
    </row>
    <row r="19">
      <c r="A19" s="39" t="s">
        <v>3477</v>
      </c>
      <c r="B19" s="40" t="s">
        <v>3481</v>
      </c>
      <c r="C19" s="41">
        <v>16.0</v>
      </c>
      <c r="D19" s="42" t="s">
        <v>3520</v>
      </c>
      <c r="E19" s="43" t="s">
        <v>3521</v>
      </c>
      <c r="F19" s="4"/>
    </row>
    <row r="20">
      <c r="A20" s="39" t="s">
        <v>3477</v>
      </c>
      <c r="B20" s="40" t="s">
        <v>3481</v>
      </c>
      <c r="C20" s="41">
        <v>17.0</v>
      </c>
      <c r="D20" s="42" t="s">
        <v>3522</v>
      </c>
      <c r="E20" s="43" t="s">
        <v>3523</v>
      </c>
      <c r="F20" s="4"/>
    </row>
    <row r="21">
      <c r="A21" s="39" t="s">
        <v>3477</v>
      </c>
      <c r="B21" s="40" t="s">
        <v>3524</v>
      </c>
      <c r="C21" s="41">
        <v>18.0</v>
      </c>
      <c r="D21" s="42" t="s">
        <v>3525</v>
      </c>
      <c r="E21" s="43" t="s">
        <v>3526</v>
      </c>
      <c r="F21" s="4"/>
    </row>
    <row r="22">
      <c r="A22" s="39" t="s">
        <v>3477</v>
      </c>
      <c r="B22" s="40" t="s">
        <v>3524</v>
      </c>
      <c r="C22" s="41">
        <v>19.0</v>
      </c>
      <c r="D22" s="42" t="s">
        <v>3527</v>
      </c>
      <c r="E22" s="43" t="s">
        <v>3528</v>
      </c>
      <c r="F22" s="4"/>
    </row>
    <row r="23">
      <c r="A23" s="39" t="s">
        <v>3477</v>
      </c>
      <c r="B23" s="40" t="s">
        <v>3512</v>
      </c>
      <c r="C23" s="41">
        <v>20.0</v>
      </c>
      <c r="D23" s="42" t="s">
        <v>3529</v>
      </c>
      <c r="E23" s="43" t="s">
        <v>3530</v>
      </c>
      <c r="F23" s="4"/>
    </row>
    <row r="24">
      <c r="A24" s="39" t="s">
        <v>3477</v>
      </c>
      <c r="B24" s="40" t="s">
        <v>3524</v>
      </c>
      <c r="C24" s="41">
        <v>21.0</v>
      </c>
      <c r="D24" s="42" t="s">
        <v>3531</v>
      </c>
      <c r="E24" s="43" t="s">
        <v>3532</v>
      </c>
      <c r="F24" s="4"/>
    </row>
    <row r="25">
      <c r="A25" s="39" t="s">
        <v>3477</v>
      </c>
      <c r="B25" s="40" t="s">
        <v>3495</v>
      </c>
      <c r="C25" s="41">
        <v>25.0</v>
      </c>
      <c r="D25" s="42" t="s">
        <v>3533</v>
      </c>
      <c r="E25" s="43" t="s">
        <v>3534</v>
      </c>
      <c r="F25" s="4"/>
    </row>
    <row r="26">
      <c r="A26" s="39" t="s">
        <v>3477</v>
      </c>
      <c r="B26" s="40" t="s">
        <v>3484</v>
      </c>
      <c r="C26" s="41">
        <v>26.0</v>
      </c>
      <c r="D26" s="42" t="s">
        <v>3535</v>
      </c>
      <c r="E26" s="43" t="s">
        <v>3536</v>
      </c>
      <c r="F26" s="4"/>
    </row>
    <row r="27">
      <c r="A27" s="39" t="s">
        <v>3477</v>
      </c>
      <c r="B27" s="40" t="s">
        <v>3537</v>
      </c>
      <c r="C27" s="41">
        <v>27.0</v>
      </c>
      <c r="D27" s="42" t="s">
        <v>3538</v>
      </c>
      <c r="E27" s="43" t="s">
        <v>3539</v>
      </c>
      <c r="F27" s="4"/>
    </row>
    <row r="28">
      <c r="A28" s="39" t="s">
        <v>3477</v>
      </c>
      <c r="B28" s="40" t="s">
        <v>3512</v>
      </c>
      <c r="C28" s="41">
        <v>29.0</v>
      </c>
      <c r="D28" s="42" t="s">
        <v>3540</v>
      </c>
      <c r="E28" s="43" t="s">
        <v>3541</v>
      </c>
      <c r="F28" s="4"/>
    </row>
    <row r="29">
      <c r="A29" s="39" t="s">
        <v>3477</v>
      </c>
      <c r="B29" s="40" t="s">
        <v>3495</v>
      </c>
      <c r="C29" s="41">
        <v>33.0</v>
      </c>
      <c r="D29" s="42" t="s">
        <v>3542</v>
      </c>
      <c r="E29" s="43" t="s">
        <v>3543</v>
      </c>
      <c r="F29" s="4"/>
    </row>
    <row r="30">
      <c r="A30" s="39" t="s">
        <v>3477</v>
      </c>
      <c r="B30" s="40" t="s">
        <v>3489</v>
      </c>
      <c r="C30" s="41">
        <v>34.0</v>
      </c>
      <c r="D30" s="42" t="s">
        <v>3544</v>
      </c>
      <c r="E30" s="43" t="s">
        <v>3545</v>
      </c>
      <c r="F30" s="4"/>
    </row>
    <row r="31">
      <c r="A31" s="39" t="s">
        <v>3477</v>
      </c>
      <c r="B31" s="40" t="s">
        <v>3546</v>
      </c>
      <c r="C31" s="41">
        <v>35.0</v>
      </c>
      <c r="D31" s="42" t="s">
        <v>3547</v>
      </c>
      <c r="E31" s="43" t="s">
        <v>3548</v>
      </c>
      <c r="F31" s="4"/>
    </row>
    <row r="32">
      <c r="A32" s="39" t="s">
        <v>3477</v>
      </c>
      <c r="B32" s="40" t="s">
        <v>3546</v>
      </c>
      <c r="C32" s="41">
        <v>36.0</v>
      </c>
      <c r="D32" s="42" t="s">
        <v>3549</v>
      </c>
      <c r="E32" s="43" t="s">
        <v>3550</v>
      </c>
      <c r="F32" s="4"/>
    </row>
    <row r="33">
      <c r="A33" s="39" t="s">
        <v>3477</v>
      </c>
      <c r="B33" s="40" t="s">
        <v>3551</v>
      </c>
      <c r="C33" s="41">
        <v>38.0</v>
      </c>
      <c r="D33" s="42" t="s">
        <v>3552</v>
      </c>
      <c r="E33" s="43" t="s">
        <v>3553</v>
      </c>
      <c r="F33" s="4"/>
    </row>
    <row r="34">
      <c r="A34" s="39" t="s">
        <v>3477</v>
      </c>
      <c r="B34" s="40" t="s">
        <v>3554</v>
      </c>
      <c r="C34" s="41">
        <v>39.0</v>
      </c>
      <c r="D34" s="42" t="s">
        <v>3555</v>
      </c>
      <c r="E34" s="43" t="s">
        <v>3556</v>
      </c>
      <c r="F34" s="4"/>
    </row>
    <row r="35">
      <c r="A35" s="39" t="s">
        <v>3477</v>
      </c>
      <c r="B35" s="40" t="s">
        <v>3557</v>
      </c>
      <c r="C35" s="41">
        <v>40.0</v>
      </c>
      <c r="D35" s="42" t="s">
        <v>3558</v>
      </c>
      <c r="E35" s="43" t="s">
        <v>3559</v>
      </c>
      <c r="F35" s="4"/>
    </row>
    <row r="36">
      <c r="A36" s="39" t="s">
        <v>3477</v>
      </c>
      <c r="B36" s="40" t="s">
        <v>3512</v>
      </c>
      <c r="C36" s="41">
        <v>43.0</v>
      </c>
      <c r="D36" s="42" t="s">
        <v>3560</v>
      </c>
      <c r="E36" s="43" t="s">
        <v>3561</v>
      </c>
      <c r="F36" s="4"/>
    </row>
    <row r="37">
      <c r="A37" s="39" t="s">
        <v>3477</v>
      </c>
      <c r="B37" s="40" t="s">
        <v>3562</v>
      </c>
      <c r="C37" s="41">
        <v>44.0</v>
      </c>
      <c r="D37" s="42" t="s">
        <v>3563</v>
      </c>
      <c r="E37" s="43" t="s">
        <v>3564</v>
      </c>
      <c r="F37" s="4"/>
    </row>
    <row r="38">
      <c r="A38" s="39" t="s">
        <v>3477</v>
      </c>
      <c r="B38" s="40" t="s">
        <v>3489</v>
      </c>
      <c r="C38" s="41">
        <v>45.0</v>
      </c>
      <c r="D38" s="42" t="s">
        <v>3565</v>
      </c>
      <c r="E38" s="43" t="s">
        <v>3566</v>
      </c>
      <c r="F38" s="4"/>
    </row>
    <row r="39">
      <c r="A39" s="39" t="s">
        <v>3477</v>
      </c>
      <c r="B39" s="40" t="s">
        <v>3562</v>
      </c>
      <c r="C39" s="41">
        <v>46.0</v>
      </c>
      <c r="D39" s="42" t="s">
        <v>3567</v>
      </c>
      <c r="E39" s="43" t="s">
        <v>3568</v>
      </c>
      <c r="F39" s="4"/>
    </row>
    <row r="40">
      <c r="A40" s="39" t="s">
        <v>3477</v>
      </c>
      <c r="B40" s="40" t="s">
        <v>3492</v>
      </c>
      <c r="C40" s="41">
        <v>47.0</v>
      </c>
      <c r="D40" s="42" t="s">
        <v>3569</v>
      </c>
      <c r="E40" s="43" t="s">
        <v>3570</v>
      </c>
      <c r="F40" s="4"/>
    </row>
    <row r="41">
      <c r="A41" s="39" t="s">
        <v>3477</v>
      </c>
      <c r="B41" s="40" t="s">
        <v>3571</v>
      </c>
      <c r="C41" s="41">
        <v>50.0</v>
      </c>
      <c r="D41" s="42" t="s">
        <v>3572</v>
      </c>
      <c r="E41" s="43" t="s">
        <v>3573</v>
      </c>
      <c r="F41" s="4"/>
    </row>
    <row r="42">
      <c r="A42" s="39" t="s">
        <v>3477</v>
      </c>
      <c r="B42" s="40" t="s">
        <v>3571</v>
      </c>
      <c r="C42" s="41">
        <v>51.0</v>
      </c>
      <c r="D42" s="42" t="s">
        <v>3574</v>
      </c>
      <c r="E42" s="43" t="s">
        <v>3575</v>
      </c>
      <c r="F42" s="4"/>
    </row>
    <row r="43">
      <c r="A43" s="39" t="s">
        <v>3477</v>
      </c>
      <c r="B43" s="40" t="s">
        <v>3515</v>
      </c>
      <c r="C43" s="41">
        <v>52.0</v>
      </c>
      <c r="D43" s="42" t="s">
        <v>3576</v>
      </c>
      <c r="E43" s="43" t="s">
        <v>3577</v>
      </c>
      <c r="F43" s="4"/>
    </row>
    <row r="44">
      <c r="A44" s="39" t="s">
        <v>3477</v>
      </c>
      <c r="B44" s="40" t="s">
        <v>3489</v>
      </c>
      <c r="C44" s="41">
        <v>53.0</v>
      </c>
      <c r="D44" s="42" t="s">
        <v>3578</v>
      </c>
      <c r="E44" s="43" t="s">
        <v>3579</v>
      </c>
      <c r="F44" s="4"/>
    </row>
    <row r="45">
      <c r="A45" s="39" t="s">
        <v>3477</v>
      </c>
      <c r="B45" s="40" t="s">
        <v>3515</v>
      </c>
      <c r="C45" s="41">
        <v>54.0</v>
      </c>
      <c r="D45" s="42" t="s">
        <v>3580</v>
      </c>
      <c r="E45" s="43" t="s">
        <v>3581</v>
      </c>
      <c r="F45" s="4"/>
    </row>
    <row r="46">
      <c r="A46" s="39" t="s">
        <v>3477</v>
      </c>
      <c r="B46" s="40" t="s">
        <v>3492</v>
      </c>
      <c r="C46" s="41">
        <v>55.0</v>
      </c>
      <c r="D46" s="42" t="s">
        <v>3582</v>
      </c>
      <c r="E46" s="43" t="s">
        <v>3583</v>
      </c>
      <c r="F46" s="4"/>
    </row>
    <row r="47">
      <c r="A47" s="39" t="s">
        <v>3477</v>
      </c>
      <c r="B47" s="40" t="s">
        <v>3524</v>
      </c>
      <c r="C47" s="41">
        <v>56.0</v>
      </c>
      <c r="D47" s="42" t="s">
        <v>3584</v>
      </c>
      <c r="E47" s="43" t="s">
        <v>3585</v>
      </c>
      <c r="F47" s="4"/>
    </row>
    <row r="48">
      <c r="A48" s="39" t="s">
        <v>3477</v>
      </c>
      <c r="B48" s="40" t="s">
        <v>3498</v>
      </c>
      <c r="C48" s="41">
        <v>57.0</v>
      </c>
      <c r="D48" s="42" t="s">
        <v>3586</v>
      </c>
      <c r="E48" s="43" t="s">
        <v>3587</v>
      </c>
      <c r="F48" s="4"/>
    </row>
    <row r="49">
      <c r="A49" s="39" t="s">
        <v>3477</v>
      </c>
      <c r="B49" s="40" t="s">
        <v>3481</v>
      </c>
      <c r="C49" s="41">
        <v>58.0</v>
      </c>
      <c r="D49" s="42" t="s">
        <v>3588</v>
      </c>
      <c r="E49" s="43" t="s">
        <v>3589</v>
      </c>
      <c r="F49" s="4"/>
    </row>
    <row r="50">
      <c r="A50" s="39" t="s">
        <v>3477</v>
      </c>
      <c r="B50" s="40" t="s">
        <v>3492</v>
      </c>
      <c r="C50" s="41">
        <v>63.0</v>
      </c>
      <c r="D50" s="42" t="s">
        <v>3590</v>
      </c>
      <c r="E50" s="43" t="s">
        <v>3591</v>
      </c>
      <c r="F50" s="4"/>
    </row>
    <row r="51">
      <c r="A51" s="39" t="s">
        <v>3477</v>
      </c>
      <c r="B51" s="40" t="s">
        <v>3492</v>
      </c>
      <c r="C51" s="41">
        <v>65.0</v>
      </c>
      <c r="D51" s="42" t="s">
        <v>3592</v>
      </c>
      <c r="E51" s="43" t="s">
        <v>3593</v>
      </c>
      <c r="F51" s="4"/>
    </row>
    <row r="52">
      <c r="A52" s="39" t="s">
        <v>3477</v>
      </c>
      <c r="B52" s="40" t="s">
        <v>3492</v>
      </c>
      <c r="C52" s="41">
        <v>66.0</v>
      </c>
      <c r="D52" s="42" t="s">
        <v>3594</v>
      </c>
      <c r="E52" s="43" t="s">
        <v>3595</v>
      </c>
      <c r="F52" s="4"/>
    </row>
    <row r="53">
      <c r="A53" s="39" t="s">
        <v>3477</v>
      </c>
      <c r="B53" s="40" t="s">
        <v>3596</v>
      </c>
      <c r="C53" s="41">
        <v>67.0</v>
      </c>
      <c r="D53" s="42" t="s">
        <v>3597</v>
      </c>
      <c r="E53" s="43" t="s">
        <v>3598</v>
      </c>
      <c r="F53" s="4"/>
    </row>
    <row r="54">
      <c r="A54" s="39" t="s">
        <v>3477</v>
      </c>
      <c r="B54" s="40" t="s">
        <v>3492</v>
      </c>
      <c r="C54" s="41">
        <v>68.0</v>
      </c>
      <c r="D54" s="42" t="s">
        <v>3599</v>
      </c>
      <c r="E54" s="43" t="s">
        <v>3600</v>
      </c>
      <c r="F54" s="4"/>
    </row>
    <row r="55">
      <c r="A55" s="39" t="s">
        <v>3477</v>
      </c>
      <c r="B55" s="40" t="s">
        <v>3492</v>
      </c>
      <c r="C55" s="41">
        <v>69.0</v>
      </c>
      <c r="D55" s="42" t="s">
        <v>3601</v>
      </c>
      <c r="E55" s="43" t="s">
        <v>3602</v>
      </c>
      <c r="F55" s="4"/>
    </row>
    <row r="56">
      <c r="A56" s="39" t="s">
        <v>3477</v>
      </c>
      <c r="B56" s="40" t="s">
        <v>3492</v>
      </c>
      <c r="C56" s="41">
        <v>70.0</v>
      </c>
      <c r="D56" s="42" t="s">
        <v>3603</v>
      </c>
      <c r="E56" s="43" t="s">
        <v>3604</v>
      </c>
      <c r="F56" s="4"/>
    </row>
    <row r="57">
      <c r="A57" s="39" t="s">
        <v>3477</v>
      </c>
      <c r="B57" s="40" t="s">
        <v>3492</v>
      </c>
      <c r="C57" s="41">
        <v>71.0</v>
      </c>
      <c r="D57" s="42" t="s">
        <v>3605</v>
      </c>
      <c r="E57" s="43" t="s">
        <v>3606</v>
      </c>
      <c r="F57" s="4"/>
    </row>
    <row r="58">
      <c r="A58" s="39" t="s">
        <v>3477</v>
      </c>
      <c r="B58" s="40" t="s">
        <v>3492</v>
      </c>
      <c r="C58" s="41">
        <v>72.0</v>
      </c>
      <c r="D58" s="42" t="s">
        <v>3607</v>
      </c>
      <c r="E58" s="43" t="s">
        <v>3608</v>
      </c>
      <c r="F58" s="4"/>
    </row>
    <row r="59">
      <c r="A59" s="39" t="s">
        <v>3477</v>
      </c>
      <c r="B59" s="40" t="s">
        <v>3492</v>
      </c>
      <c r="C59" s="41">
        <v>73.0</v>
      </c>
      <c r="D59" s="42" t="s">
        <v>3609</v>
      </c>
      <c r="E59" s="45" t="s">
        <v>3610</v>
      </c>
      <c r="F59" s="21"/>
    </row>
    <row r="60">
      <c r="A60" s="39" t="s">
        <v>3477</v>
      </c>
      <c r="B60" s="40" t="s">
        <v>3492</v>
      </c>
      <c r="C60" s="41">
        <v>74.0</v>
      </c>
      <c r="D60" s="42" t="s">
        <v>3611</v>
      </c>
      <c r="E60" s="46" t="s">
        <v>3612</v>
      </c>
      <c r="F60" s="47"/>
    </row>
    <row r="61">
      <c r="A61" s="39" t="s">
        <v>3477</v>
      </c>
      <c r="B61" s="40" t="s">
        <v>3492</v>
      </c>
      <c r="C61" s="41">
        <v>75.0</v>
      </c>
      <c r="D61" s="42" t="s">
        <v>3613</v>
      </c>
      <c r="E61" s="45" t="s">
        <v>3614</v>
      </c>
      <c r="F61" s="21"/>
    </row>
    <row r="62">
      <c r="A62" s="39" t="s">
        <v>3477</v>
      </c>
      <c r="B62" s="40" t="s">
        <v>3492</v>
      </c>
      <c r="C62" s="41">
        <v>76.0</v>
      </c>
      <c r="D62" s="42" t="s">
        <v>3615</v>
      </c>
      <c r="E62" s="46" t="s">
        <v>3616</v>
      </c>
      <c r="F62" s="47"/>
    </row>
    <row r="63">
      <c r="A63" s="39" t="s">
        <v>3477</v>
      </c>
      <c r="B63" s="40" t="s">
        <v>3492</v>
      </c>
      <c r="C63" s="41">
        <v>91.0</v>
      </c>
      <c r="D63" s="42" t="s">
        <v>3617</v>
      </c>
      <c r="E63" s="45" t="s">
        <v>3618</v>
      </c>
      <c r="F63" s="21"/>
    </row>
    <row r="64">
      <c r="A64" s="39" t="s">
        <v>3477</v>
      </c>
      <c r="B64" s="40" t="s">
        <v>3619</v>
      </c>
      <c r="C64" s="41">
        <v>92.0</v>
      </c>
      <c r="D64" s="42" t="s">
        <v>3620</v>
      </c>
      <c r="E64" s="46" t="s">
        <v>3621</v>
      </c>
      <c r="F64" s="47"/>
    </row>
    <row r="65">
      <c r="A65" s="39" t="s">
        <v>3477</v>
      </c>
      <c r="B65" s="40" t="s">
        <v>3492</v>
      </c>
      <c r="C65" s="41">
        <v>93.0</v>
      </c>
      <c r="D65" s="42" t="s">
        <v>3622</v>
      </c>
      <c r="E65" s="45" t="s">
        <v>3623</v>
      </c>
      <c r="F65" s="21"/>
    </row>
    <row r="66">
      <c r="A66" s="39" t="s">
        <v>3477</v>
      </c>
      <c r="B66" s="40" t="s">
        <v>3562</v>
      </c>
      <c r="C66" s="41">
        <v>94.0</v>
      </c>
      <c r="D66" s="42" t="s">
        <v>3624</v>
      </c>
      <c r="E66" s="46" t="s">
        <v>3625</v>
      </c>
      <c r="F66" s="47"/>
    </row>
    <row r="67">
      <c r="A67" s="39" t="s">
        <v>3477</v>
      </c>
      <c r="B67" s="40" t="s">
        <v>3562</v>
      </c>
      <c r="C67" s="41">
        <v>95.0</v>
      </c>
      <c r="D67" s="42" t="s">
        <v>3626</v>
      </c>
      <c r="E67" s="45" t="s">
        <v>3627</v>
      </c>
      <c r="F67" s="21"/>
    </row>
    <row r="68">
      <c r="A68" s="39" t="s">
        <v>3477</v>
      </c>
      <c r="B68" s="40" t="s">
        <v>3557</v>
      </c>
      <c r="C68" s="41">
        <v>96.0</v>
      </c>
      <c r="D68" s="42" t="s">
        <v>3628</v>
      </c>
      <c r="E68" s="46" t="s">
        <v>3629</v>
      </c>
      <c r="F68" s="47"/>
    </row>
    <row r="69">
      <c r="A69" s="39" t="s">
        <v>3477</v>
      </c>
      <c r="B69" s="40" t="s">
        <v>3557</v>
      </c>
      <c r="C69" s="41">
        <v>97.0</v>
      </c>
      <c r="D69" s="42" t="s">
        <v>3630</v>
      </c>
      <c r="E69" s="45" t="s">
        <v>3631</v>
      </c>
      <c r="F69" s="21"/>
    </row>
    <row r="70">
      <c r="A70" s="39" t="s">
        <v>3477</v>
      </c>
      <c r="B70" s="40" t="s">
        <v>3562</v>
      </c>
      <c r="C70" s="41">
        <v>100.0</v>
      </c>
      <c r="D70" s="42" t="s">
        <v>3632</v>
      </c>
      <c r="E70" s="46" t="s">
        <v>3633</v>
      </c>
      <c r="F70" s="47"/>
    </row>
    <row r="71">
      <c r="A71" s="39" t="s">
        <v>3477</v>
      </c>
      <c r="B71" s="40" t="s">
        <v>3489</v>
      </c>
      <c r="C71" s="41">
        <v>101.0</v>
      </c>
      <c r="D71" s="42" t="s">
        <v>3634</v>
      </c>
      <c r="E71" s="45" t="s">
        <v>3635</v>
      </c>
      <c r="F71" s="21"/>
    </row>
    <row r="72">
      <c r="A72" s="39" t="s">
        <v>3477</v>
      </c>
      <c r="B72" s="40" t="s">
        <v>3492</v>
      </c>
      <c r="C72" s="41">
        <v>102.0</v>
      </c>
      <c r="D72" s="42" t="s">
        <v>3636</v>
      </c>
      <c r="E72" s="46" t="s">
        <v>3637</v>
      </c>
      <c r="F72" s="48"/>
    </row>
    <row r="73">
      <c r="A73" s="39" t="s">
        <v>3477</v>
      </c>
      <c r="B73" s="40" t="s">
        <v>3638</v>
      </c>
      <c r="C73" s="41">
        <v>112.0</v>
      </c>
      <c r="D73" s="42" t="s">
        <v>3639</v>
      </c>
      <c r="E73" s="45" t="s">
        <v>3640</v>
      </c>
      <c r="F73" s="21"/>
    </row>
    <row r="74">
      <c r="A74" s="39" t="s">
        <v>3477</v>
      </c>
      <c r="B74" s="40" t="s">
        <v>3492</v>
      </c>
      <c r="C74" s="41">
        <v>706.0</v>
      </c>
      <c r="D74" s="42" t="s">
        <v>3641</v>
      </c>
      <c r="E74" s="46" t="s">
        <v>3642</v>
      </c>
      <c r="F74" s="47"/>
    </row>
    <row r="75">
      <c r="A75" s="39" t="s">
        <v>3477</v>
      </c>
      <c r="B75" s="40" t="s">
        <v>3492</v>
      </c>
      <c r="C75" s="41">
        <v>707.0</v>
      </c>
      <c r="D75" s="42" t="s">
        <v>3643</v>
      </c>
      <c r="E75" s="45" t="s">
        <v>3644</v>
      </c>
      <c r="F75" s="21"/>
    </row>
    <row r="76">
      <c r="A76" s="39" t="s">
        <v>3477</v>
      </c>
      <c r="B76" s="40" t="s">
        <v>3645</v>
      </c>
      <c r="C76" s="41">
        <v>60367.0</v>
      </c>
      <c r="D76" s="42" t="s">
        <v>3646</v>
      </c>
      <c r="E76" s="46" t="s">
        <v>3647</v>
      </c>
      <c r="F76" s="47"/>
    </row>
    <row r="77">
      <c r="A77" s="39" t="s">
        <v>3477</v>
      </c>
      <c r="B77" s="40" t="s">
        <v>3648</v>
      </c>
      <c r="C77" s="41">
        <v>100162.0</v>
      </c>
      <c r="D77" s="42" t="s">
        <v>3649</v>
      </c>
      <c r="E77" s="45" t="s">
        <v>3650</v>
      </c>
      <c r="F77" s="21"/>
    </row>
    <row r="78">
      <c r="A78" s="39" t="s">
        <v>3477</v>
      </c>
      <c r="B78" s="40" t="s">
        <v>3515</v>
      </c>
      <c r="C78" s="41">
        <v>181928.0</v>
      </c>
      <c r="D78" s="42" t="s">
        <v>3651</v>
      </c>
      <c r="E78" s="46" t="s">
        <v>3652</v>
      </c>
      <c r="F78" s="48"/>
    </row>
    <row r="79">
      <c r="A79" s="39" t="s">
        <v>3477</v>
      </c>
      <c r="B79" s="40" t="s">
        <v>3489</v>
      </c>
      <c r="C79" s="41">
        <v>191393.0</v>
      </c>
      <c r="D79" s="42" t="s">
        <v>3653</v>
      </c>
      <c r="E79" s="45" t="s">
        <v>3654</v>
      </c>
      <c r="F79" s="22"/>
    </row>
    <row r="80">
      <c r="A80" s="39" t="s">
        <v>3477</v>
      </c>
      <c r="B80" s="40" t="s">
        <v>3507</v>
      </c>
      <c r="C80" s="41">
        <v>195012.0</v>
      </c>
      <c r="D80" s="42" t="s">
        <v>3655</v>
      </c>
      <c r="E80" s="46" t="s">
        <v>3656</v>
      </c>
      <c r="F80" s="47"/>
    </row>
    <row r="81">
      <c r="A81" s="39" t="s">
        <v>3477</v>
      </c>
      <c r="B81" s="40" t="s">
        <v>3557</v>
      </c>
      <c r="C81" s="41">
        <v>195013.0</v>
      </c>
      <c r="D81" s="42" t="s">
        <v>3657</v>
      </c>
      <c r="E81" s="45" t="s">
        <v>3658</v>
      </c>
      <c r="F81" s="21"/>
    </row>
    <row r="82">
      <c r="A82" s="39" t="s">
        <v>3477</v>
      </c>
      <c r="B82" s="40" t="s">
        <v>3507</v>
      </c>
      <c r="C82" s="41">
        <v>195019.0</v>
      </c>
      <c r="D82" s="42" t="s">
        <v>3659</v>
      </c>
      <c r="E82" s="46" t="s">
        <v>3660</v>
      </c>
      <c r="F82" s="47"/>
    </row>
    <row r="83">
      <c r="A83" s="39" t="s">
        <v>3477</v>
      </c>
      <c r="B83" s="40" t="s">
        <v>3557</v>
      </c>
      <c r="C83" s="41">
        <v>195099.0</v>
      </c>
      <c r="D83" s="42" t="s">
        <v>3661</v>
      </c>
      <c r="E83" s="45" t="s">
        <v>3662</v>
      </c>
      <c r="F83" s="21"/>
    </row>
    <row r="84">
      <c r="A84" s="39" t="s">
        <v>3477</v>
      </c>
      <c r="B84" s="40" t="s">
        <v>3489</v>
      </c>
      <c r="C84" s="41">
        <v>233104.0</v>
      </c>
      <c r="D84" s="42" t="s">
        <v>3663</v>
      </c>
      <c r="E84" s="46" t="s">
        <v>3664</v>
      </c>
      <c r="F84" s="47"/>
    </row>
    <row r="85">
      <c r="A85" s="39" t="s">
        <v>3477</v>
      </c>
      <c r="B85" s="40" t="s">
        <v>3512</v>
      </c>
      <c r="C85" s="41">
        <v>288847.0</v>
      </c>
      <c r="D85" s="42" t="s">
        <v>3665</v>
      </c>
      <c r="E85" s="45" t="s">
        <v>3666</v>
      </c>
      <c r="F85" s="22"/>
    </row>
    <row r="86">
      <c r="A86" s="39" t="s">
        <v>3477</v>
      </c>
      <c r="B86" s="40" t="s">
        <v>3515</v>
      </c>
      <c r="C86" s="41">
        <v>318560.0</v>
      </c>
      <c r="D86" s="42" t="s">
        <v>3667</v>
      </c>
      <c r="E86" s="46" t="s">
        <v>3668</v>
      </c>
      <c r="F86" s="48"/>
    </row>
    <row r="87">
      <c r="A87" s="39" t="s">
        <v>3477</v>
      </c>
      <c r="B87" s="40"/>
      <c r="C87" s="49" t="s">
        <v>3669</v>
      </c>
      <c r="D87" s="44" t="s">
        <v>3670</v>
      </c>
      <c r="E87" s="45"/>
      <c r="F87" s="22"/>
    </row>
    <row r="88">
      <c r="A88" s="39" t="s">
        <v>3477</v>
      </c>
      <c r="B88" s="40" t="s">
        <v>3484</v>
      </c>
      <c r="C88" s="41">
        <v>371652.0</v>
      </c>
      <c r="D88" s="42" t="s">
        <v>3671</v>
      </c>
      <c r="E88" s="45" t="s">
        <v>3672</v>
      </c>
      <c r="F88" s="22"/>
    </row>
    <row r="89">
      <c r="A89" s="39" t="s">
        <v>3477</v>
      </c>
      <c r="B89" s="40" t="s">
        <v>3484</v>
      </c>
      <c r="C89" s="41">
        <v>384882.0</v>
      </c>
      <c r="D89" s="42" t="s">
        <v>3673</v>
      </c>
      <c r="E89" s="46" t="s">
        <v>3674</v>
      </c>
      <c r="F89" s="48"/>
    </row>
    <row r="90">
      <c r="A90" s="39" t="s">
        <v>3477</v>
      </c>
      <c r="B90" s="40" t="s">
        <v>3484</v>
      </c>
      <c r="C90" s="41">
        <v>384883.0</v>
      </c>
      <c r="D90" s="42" t="s">
        <v>3675</v>
      </c>
      <c r="E90" s="45" t="s">
        <v>3676</v>
      </c>
      <c r="F90" s="22"/>
    </row>
    <row r="91">
      <c r="A91" s="39" t="s">
        <v>3477</v>
      </c>
      <c r="B91" s="40" t="s">
        <v>3484</v>
      </c>
      <c r="C91" s="41">
        <v>404798.0</v>
      </c>
      <c r="D91" s="42" t="s">
        <v>3677</v>
      </c>
      <c r="E91" s="46" t="s">
        <v>3678</v>
      </c>
      <c r="F91" s="48"/>
    </row>
    <row r="92">
      <c r="A92" s="39" t="s">
        <v>3477</v>
      </c>
      <c r="B92" s="40" t="s">
        <v>3638</v>
      </c>
      <c r="C92" s="41">
        <v>418172.0</v>
      </c>
      <c r="D92" s="42" t="s">
        <v>3679</v>
      </c>
      <c r="E92" s="45" t="s">
        <v>3680</v>
      </c>
      <c r="F92" s="22"/>
    </row>
    <row r="93">
      <c r="A93" s="39" t="s">
        <v>3477</v>
      </c>
      <c r="B93" s="40" t="s">
        <v>3554</v>
      </c>
      <c r="C93" s="41">
        <v>423502.0</v>
      </c>
      <c r="D93" s="42" t="s">
        <v>3681</v>
      </c>
      <c r="E93" s="46" t="s">
        <v>3682</v>
      </c>
      <c r="F93" s="48"/>
    </row>
    <row r="94">
      <c r="A94" s="39" t="s">
        <v>3477</v>
      </c>
      <c r="B94" s="40" t="s">
        <v>3489</v>
      </c>
      <c r="C94" s="41">
        <v>463391.0</v>
      </c>
      <c r="D94" s="42" t="s">
        <v>3683</v>
      </c>
      <c r="E94" s="45" t="s">
        <v>3684</v>
      </c>
      <c r="F94" s="22"/>
    </row>
    <row r="95">
      <c r="A95" s="39" t="s">
        <v>3477</v>
      </c>
      <c r="B95" s="40" t="s">
        <v>3507</v>
      </c>
      <c r="C95" s="41">
        <v>471942.0</v>
      </c>
      <c r="D95" s="42" t="s">
        <v>3685</v>
      </c>
      <c r="E95" s="46" t="s">
        <v>3686</v>
      </c>
      <c r="F95" s="48"/>
    </row>
    <row r="96">
      <c r="A96" s="39" t="s">
        <v>3477</v>
      </c>
      <c r="B96" s="40" t="s">
        <v>3489</v>
      </c>
      <c r="C96" s="41">
        <v>502261.0</v>
      </c>
      <c r="D96" s="42" t="s">
        <v>3687</v>
      </c>
      <c r="E96" s="45" t="s">
        <v>3688</v>
      </c>
      <c r="F96" s="22"/>
    </row>
    <row r="97">
      <c r="A97" s="39" t="s">
        <v>3477</v>
      </c>
      <c r="B97" s="40" t="s">
        <v>3489</v>
      </c>
      <c r="C97" s="41">
        <v>502969.0</v>
      </c>
      <c r="D97" s="42" t="s">
        <v>3689</v>
      </c>
      <c r="E97" s="46" t="s">
        <v>3690</v>
      </c>
      <c r="F97" s="47"/>
    </row>
    <row r="98">
      <c r="A98" s="39" t="s">
        <v>3477</v>
      </c>
      <c r="B98" s="40" t="s">
        <v>3691</v>
      </c>
      <c r="C98" s="41">
        <v>503180.0</v>
      </c>
      <c r="D98" s="42" t="s">
        <v>3692</v>
      </c>
      <c r="E98" s="45" t="s">
        <v>3693</v>
      </c>
      <c r="F98" s="22"/>
    </row>
    <row r="99">
      <c r="A99" s="39" t="s">
        <v>3477</v>
      </c>
      <c r="B99" s="40" t="s">
        <v>3645</v>
      </c>
      <c r="C99" s="41">
        <v>520702.0</v>
      </c>
      <c r="D99" s="42" t="s">
        <v>3694</v>
      </c>
      <c r="E99" s="46" t="s">
        <v>3695</v>
      </c>
      <c r="F99" s="48"/>
    </row>
    <row r="100">
      <c r="A100" s="39" t="s">
        <v>3477</v>
      </c>
      <c r="B100" s="40" t="s">
        <v>3696</v>
      </c>
      <c r="C100" s="41">
        <v>528052.0</v>
      </c>
      <c r="D100" s="42" t="s">
        <v>3697</v>
      </c>
      <c r="E100" s="45" t="s">
        <v>3698</v>
      </c>
      <c r="F100" s="22"/>
    </row>
    <row r="101">
      <c r="A101" s="39" t="s">
        <v>3477</v>
      </c>
      <c r="B101" s="40" t="s">
        <v>3696</v>
      </c>
      <c r="C101" s="41">
        <v>529952.0</v>
      </c>
      <c r="D101" s="42" t="s">
        <v>3699</v>
      </c>
      <c r="E101" s="46" t="s">
        <v>3700</v>
      </c>
      <c r="F101" s="48"/>
    </row>
    <row r="102">
      <c r="A102" s="39" t="s">
        <v>3477</v>
      </c>
      <c r="B102" s="40" t="s">
        <v>3701</v>
      </c>
      <c r="C102" s="41">
        <v>558291.0</v>
      </c>
      <c r="D102" s="42" t="s">
        <v>3702</v>
      </c>
      <c r="E102" s="45" t="s">
        <v>3703</v>
      </c>
      <c r="F102" s="21"/>
    </row>
    <row r="103">
      <c r="A103" s="39" t="s">
        <v>3477</v>
      </c>
      <c r="B103" s="40" t="s">
        <v>3701</v>
      </c>
      <c r="C103" s="41">
        <v>558292.0</v>
      </c>
      <c r="D103" s="42" t="s">
        <v>3704</v>
      </c>
      <c r="E103" s="46" t="s">
        <v>3705</v>
      </c>
      <c r="F103" s="47"/>
    </row>
    <row r="104">
      <c r="A104" s="39" t="s">
        <v>3477</v>
      </c>
      <c r="B104" s="40" t="s">
        <v>3498</v>
      </c>
      <c r="C104" s="41">
        <v>571102.0</v>
      </c>
      <c r="D104" s="42" t="s">
        <v>3706</v>
      </c>
      <c r="E104" s="45" t="s">
        <v>3707</v>
      </c>
      <c r="F104" s="21"/>
    </row>
    <row r="105">
      <c r="A105" s="39" t="s">
        <v>3477</v>
      </c>
      <c r="B105" s="40" t="s">
        <v>3571</v>
      </c>
      <c r="C105" s="41">
        <v>584059.0</v>
      </c>
      <c r="D105" s="42" t="s">
        <v>3708</v>
      </c>
      <c r="E105" s="46" t="s">
        <v>3709</v>
      </c>
      <c r="F105" s="48"/>
    </row>
    <row r="106">
      <c r="A106" s="39" t="s">
        <v>3477</v>
      </c>
      <c r="B106" s="40" t="s">
        <v>3489</v>
      </c>
      <c r="C106" s="41">
        <v>611173.0</v>
      </c>
      <c r="D106" s="42" t="s">
        <v>3710</v>
      </c>
      <c r="E106" s="45" t="s">
        <v>3711</v>
      </c>
      <c r="F106" s="22"/>
    </row>
    <row r="107">
      <c r="A107" s="39" t="s">
        <v>3477</v>
      </c>
      <c r="B107" s="40" t="s">
        <v>3489</v>
      </c>
      <c r="C107" s="41">
        <v>611439.0</v>
      </c>
      <c r="D107" s="42" t="s">
        <v>3712</v>
      </c>
      <c r="E107" s="46" t="s">
        <v>3713</v>
      </c>
      <c r="F107" s="48"/>
    </row>
    <row r="108">
      <c r="A108" s="39" t="s">
        <v>3477</v>
      </c>
      <c r="B108" s="40" t="s">
        <v>3515</v>
      </c>
      <c r="C108" s="41">
        <v>611944.0</v>
      </c>
      <c r="D108" s="42" t="s">
        <v>3714</v>
      </c>
      <c r="E108" s="45" t="s">
        <v>3715</v>
      </c>
      <c r="F108" s="21"/>
    </row>
    <row r="109">
      <c r="A109" s="39" t="s">
        <v>3477</v>
      </c>
      <c r="B109" s="40" t="s">
        <v>3489</v>
      </c>
      <c r="C109" s="41">
        <v>639373.0</v>
      </c>
      <c r="D109" s="42" t="s">
        <v>3716</v>
      </c>
      <c r="E109" s="46" t="s">
        <v>3717</v>
      </c>
      <c r="F109" s="47"/>
    </row>
    <row r="110">
      <c r="A110" s="39" t="s">
        <v>3477</v>
      </c>
      <c r="B110" s="40" t="s">
        <v>3492</v>
      </c>
      <c r="C110" s="41">
        <v>690006.0</v>
      </c>
      <c r="D110" s="42" t="s">
        <v>3718</v>
      </c>
      <c r="E110" s="45" t="s">
        <v>3719</v>
      </c>
      <c r="F110" s="21"/>
    </row>
    <row r="111">
      <c r="A111" s="39" t="s">
        <v>3477</v>
      </c>
      <c r="B111" s="40" t="s">
        <v>3720</v>
      </c>
      <c r="C111" s="41">
        <v>691039.0</v>
      </c>
      <c r="D111" s="42" t="s">
        <v>3721</v>
      </c>
      <c r="E111" s="46" t="s">
        <v>3722</v>
      </c>
      <c r="F111" s="47"/>
    </row>
    <row r="112">
      <c r="A112" s="39" t="s">
        <v>3477</v>
      </c>
      <c r="B112" s="40" t="s">
        <v>3512</v>
      </c>
      <c r="C112" s="41">
        <v>711130.0</v>
      </c>
      <c r="D112" s="42" t="s">
        <v>3723</v>
      </c>
      <c r="E112" s="45" t="s">
        <v>3724</v>
      </c>
      <c r="F112" s="22"/>
    </row>
    <row r="113">
      <c r="A113" s="39" t="s">
        <v>3477</v>
      </c>
      <c r="B113" s="40" t="s">
        <v>3512</v>
      </c>
      <c r="C113" s="41">
        <v>733330.0</v>
      </c>
      <c r="D113" s="42" t="s">
        <v>3725</v>
      </c>
      <c r="E113" s="46" t="s">
        <v>3726</v>
      </c>
      <c r="F113" s="48"/>
    </row>
    <row r="114">
      <c r="A114" s="39" t="s">
        <v>3477</v>
      </c>
      <c r="B114" s="40" t="s">
        <v>3512</v>
      </c>
      <c r="C114" s="41">
        <v>739330.0</v>
      </c>
      <c r="D114" s="42" t="s">
        <v>3727</v>
      </c>
      <c r="E114" s="45" t="s">
        <v>3728</v>
      </c>
      <c r="F114" s="22"/>
    </row>
    <row r="115">
      <c r="A115" s="39" t="s">
        <v>3477</v>
      </c>
      <c r="B115" s="40" t="s">
        <v>3489</v>
      </c>
      <c r="C115" s="41">
        <v>831125.0</v>
      </c>
      <c r="D115" s="42" t="s">
        <v>3729</v>
      </c>
      <c r="E115" s="46" t="s">
        <v>3730</v>
      </c>
      <c r="F115" s="48"/>
    </row>
    <row r="116">
      <c r="A116" s="39" t="s">
        <v>3477</v>
      </c>
      <c r="B116" s="40" t="s">
        <v>3492</v>
      </c>
      <c r="C116" s="41">
        <v>897405.0</v>
      </c>
      <c r="D116" s="42" t="s">
        <v>3731</v>
      </c>
      <c r="E116" s="45" t="s">
        <v>3732</v>
      </c>
      <c r="F116" s="22"/>
    </row>
    <row r="117">
      <c r="A117" s="39" t="s">
        <v>3477</v>
      </c>
      <c r="B117" s="40" t="s">
        <v>3492</v>
      </c>
      <c r="C117" s="41">
        <v>900553.0</v>
      </c>
      <c r="D117" s="42" t="s">
        <v>3733</v>
      </c>
      <c r="E117" s="46" t="s">
        <v>3734</v>
      </c>
      <c r="F117" s="48"/>
    </row>
    <row r="118">
      <c r="A118" s="39" t="s">
        <v>3477</v>
      </c>
      <c r="B118" s="40" t="s">
        <v>3648</v>
      </c>
      <c r="C118" s="41">
        <v>901756.0</v>
      </c>
      <c r="D118" s="42" t="s">
        <v>3735</v>
      </c>
      <c r="E118" s="45" t="s">
        <v>3736</v>
      </c>
      <c r="F118" s="22"/>
    </row>
    <row r="119">
      <c r="A119" s="39" t="s">
        <v>3477</v>
      </c>
      <c r="B119" s="40" t="s">
        <v>3557</v>
      </c>
      <c r="C119" s="41">
        <v>911526.0</v>
      </c>
      <c r="D119" s="42" t="s">
        <v>3737</v>
      </c>
      <c r="E119" s="46" t="s">
        <v>3738</v>
      </c>
      <c r="F119" s="48"/>
    </row>
    <row r="120">
      <c r="A120" s="39" t="s">
        <v>3477</v>
      </c>
      <c r="B120" s="40" t="s">
        <v>3507</v>
      </c>
      <c r="C120" s="41">
        <v>917409.0</v>
      </c>
      <c r="D120" s="42" t="s">
        <v>3739</v>
      </c>
      <c r="E120" s="45" t="s">
        <v>3740</v>
      </c>
      <c r="F120" s="22"/>
    </row>
    <row r="121">
      <c r="A121" s="39" t="s">
        <v>3477</v>
      </c>
      <c r="B121" s="40" t="s">
        <v>3492</v>
      </c>
      <c r="C121" s="41">
        <v>992253.0</v>
      </c>
      <c r="D121" s="42" t="s">
        <v>3741</v>
      </c>
      <c r="E121" s="46" t="s">
        <v>3742</v>
      </c>
      <c r="F121" s="47"/>
    </row>
    <row r="122">
      <c r="A122" s="39" t="s">
        <v>3477</v>
      </c>
      <c r="B122" s="40" t="s">
        <v>3492</v>
      </c>
      <c r="C122" s="41">
        <v>992553.0</v>
      </c>
      <c r="D122" s="42" t="s">
        <v>3743</v>
      </c>
      <c r="E122" s="45" t="s">
        <v>3744</v>
      </c>
      <c r="F122" s="21"/>
    </row>
    <row r="123">
      <c r="A123" s="39" t="s">
        <v>3477</v>
      </c>
      <c r="B123" s="40" t="s">
        <v>3492</v>
      </c>
      <c r="C123" s="41">
        <v>1590166.0</v>
      </c>
      <c r="D123" s="42" t="s">
        <v>3745</v>
      </c>
      <c r="E123" s="46" t="s">
        <v>3746</v>
      </c>
      <c r="F123" s="48"/>
    </row>
    <row r="124">
      <c r="A124" s="39" t="s">
        <v>3477</v>
      </c>
      <c r="B124" s="40" t="s">
        <v>3478</v>
      </c>
      <c r="C124" s="41">
        <v>1848481.0</v>
      </c>
      <c r="D124" s="42" t="s">
        <v>3747</v>
      </c>
      <c r="E124" s="45" t="s">
        <v>3748</v>
      </c>
      <c r="F124" s="22"/>
    </row>
    <row r="125">
      <c r="A125" s="39" t="s">
        <v>3477</v>
      </c>
      <c r="B125" s="40" t="s">
        <v>3492</v>
      </c>
      <c r="C125" s="41">
        <v>2111194.0</v>
      </c>
      <c r="D125" s="42" t="s">
        <v>3749</v>
      </c>
      <c r="E125" s="46" t="s">
        <v>3750</v>
      </c>
      <c r="F125" s="48"/>
    </row>
    <row r="126">
      <c r="A126" s="39" t="s">
        <v>3477</v>
      </c>
      <c r="B126" s="40" t="s">
        <v>3492</v>
      </c>
      <c r="C126" s="41">
        <v>2111294.0</v>
      </c>
      <c r="D126" s="42" t="s">
        <v>3751</v>
      </c>
      <c r="E126" s="45" t="s">
        <v>3752</v>
      </c>
      <c r="F126" s="22"/>
    </row>
    <row r="127">
      <c r="A127" s="39" t="s">
        <v>3477</v>
      </c>
      <c r="B127" s="40" t="s">
        <v>3492</v>
      </c>
      <c r="C127" s="41">
        <v>2118991.0</v>
      </c>
      <c r="D127" s="42" t="s">
        <v>3753</v>
      </c>
      <c r="E127" s="46" t="s">
        <v>3754</v>
      </c>
      <c r="F127" s="48"/>
    </row>
    <row r="128">
      <c r="A128" s="39" t="s">
        <v>3477</v>
      </c>
      <c r="B128" s="40" t="s">
        <v>3524</v>
      </c>
      <c r="C128" s="41">
        <v>2119820.0</v>
      </c>
      <c r="D128" s="42" t="s">
        <v>3755</v>
      </c>
      <c r="E128" s="45" t="s">
        <v>3756</v>
      </c>
      <c r="F128" s="22"/>
    </row>
    <row r="129">
      <c r="A129" s="39" t="s">
        <v>3477</v>
      </c>
      <c r="B129" s="40" t="s">
        <v>3757</v>
      </c>
      <c r="C129" s="41">
        <v>2120303.0</v>
      </c>
      <c r="D129" s="42" t="s">
        <v>3758</v>
      </c>
      <c r="E129" s="46" t="s">
        <v>3759</v>
      </c>
      <c r="F129" s="48"/>
    </row>
    <row r="130">
      <c r="A130" s="39" t="s">
        <v>3477</v>
      </c>
      <c r="B130" s="40" t="s">
        <v>3760</v>
      </c>
      <c r="C130" s="41">
        <v>2123243.0</v>
      </c>
      <c r="D130" s="42" t="s">
        <v>3761</v>
      </c>
      <c r="E130" s="45" t="s">
        <v>3762</v>
      </c>
      <c r="F130" s="22"/>
    </row>
    <row r="131">
      <c r="A131" s="39" t="s">
        <v>3477</v>
      </c>
      <c r="B131" s="40" t="s">
        <v>3757</v>
      </c>
      <c r="C131" s="41">
        <v>2123343.0</v>
      </c>
      <c r="D131" s="42" t="s">
        <v>3763</v>
      </c>
      <c r="E131" s="46" t="s">
        <v>3764</v>
      </c>
      <c r="F131" s="48"/>
    </row>
    <row r="132">
      <c r="A132" s="39" t="s">
        <v>3477</v>
      </c>
      <c r="B132" s="40" t="s">
        <v>3492</v>
      </c>
      <c r="C132" s="41">
        <v>2128292.0</v>
      </c>
      <c r="D132" s="42" t="s">
        <v>3765</v>
      </c>
      <c r="E132" s="45" t="s">
        <v>3766</v>
      </c>
      <c r="F132" s="22"/>
    </row>
    <row r="133">
      <c r="A133" s="39" t="s">
        <v>3477</v>
      </c>
      <c r="B133" s="40" t="s">
        <v>3492</v>
      </c>
      <c r="C133" s="41">
        <v>2146991.0</v>
      </c>
      <c r="D133" s="44" t="s">
        <v>3767</v>
      </c>
      <c r="E133" s="46" t="s">
        <v>3768</v>
      </c>
      <c r="F133" s="48"/>
    </row>
    <row r="134">
      <c r="A134" s="39" t="s">
        <v>3477</v>
      </c>
      <c r="B134" s="40" t="s">
        <v>3492</v>
      </c>
      <c r="C134" s="41">
        <v>2346091.0</v>
      </c>
      <c r="D134" s="42" t="s">
        <v>3769</v>
      </c>
      <c r="E134" s="45" t="s">
        <v>3770</v>
      </c>
      <c r="F134" s="22"/>
    </row>
    <row r="135">
      <c r="A135" s="39" t="s">
        <v>3477</v>
      </c>
      <c r="B135" s="40" t="s">
        <v>3492</v>
      </c>
      <c r="C135" s="41">
        <v>2346092.0</v>
      </c>
      <c r="D135" s="42" t="s">
        <v>3771</v>
      </c>
      <c r="E135" s="46" t="s">
        <v>3772</v>
      </c>
      <c r="F135" s="48"/>
    </row>
    <row r="136">
      <c r="A136" s="39" t="s">
        <v>3477</v>
      </c>
      <c r="B136" s="40" t="s">
        <v>3492</v>
      </c>
      <c r="C136" s="41">
        <v>2346093.0</v>
      </c>
      <c r="D136" s="42" t="s">
        <v>3773</v>
      </c>
      <c r="E136" s="45" t="s">
        <v>3774</v>
      </c>
      <c r="F136" s="22"/>
    </row>
    <row r="137">
      <c r="A137" s="39" t="s">
        <v>3477</v>
      </c>
      <c r="B137" s="40" t="s">
        <v>3492</v>
      </c>
      <c r="C137" s="41">
        <v>2346094.0</v>
      </c>
      <c r="D137" s="42" t="s">
        <v>3775</v>
      </c>
      <c r="E137" s="46" t="s">
        <v>3776</v>
      </c>
      <c r="F137" s="48"/>
    </row>
    <row r="138">
      <c r="A138" s="39" t="s">
        <v>3477</v>
      </c>
      <c r="B138" s="40" t="s">
        <v>3492</v>
      </c>
      <c r="C138" s="41">
        <v>2346095.0</v>
      </c>
      <c r="D138" s="42" t="s">
        <v>3777</v>
      </c>
      <c r="E138" s="45" t="s">
        <v>3778</v>
      </c>
      <c r="F138" s="22"/>
    </row>
    <row r="139">
      <c r="A139" s="39" t="s">
        <v>3477</v>
      </c>
      <c r="B139" s="40" t="s">
        <v>3492</v>
      </c>
      <c r="C139" s="41">
        <v>2346096.0</v>
      </c>
      <c r="D139" s="42" t="s">
        <v>3779</v>
      </c>
      <c r="E139" s="46" t="s">
        <v>3780</v>
      </c>
      <c r="F139" s="48"/>
    </row>
    <row r="140">
      <c r="A140" s="39" t="s">
        <v>3477</v>
      </c>
      <c r="B140" s="40" t="s">
        <v>3492</v>
      </c>
      <c r="C140" s="41">
        <v>2346097.0</v>
      </c>
      <c r="D140" s="42" t="s">
        <v>3781</v>
      </c>
      <c r="E140" s="45" t="s">
        <v>3782</v>
      </c>
      <c r="F140" s="22"/>
    </row>
    <row r="141">
      <c r="A141" s="39" t="s">
        <v>3477</v>
      </c>
      <c r="B141" s="40" t="s">
        <v>3489</v>
      </c>
      <c r="C141" s="41">
        <v>2481135.0</v>
      </c>
      <c r="D141" s="42" t="s">
        <v>3783</v>
      </c>
      <c r="E141" s="46" t="s">
        <v>3784</v>
      </c>
      <c r="F141" s="48"/>
    </row>
    <row r="142">
      <c r="A142" s="39" t="s">
        <v>3477</v>
      </c>
      <c r="B142" s="40" t="s">
        <v>3537</v>
      </c>
      <c r="C142" s="41">
        <v>2794460.0</v>
      </c>
      <c r="D142" s="42" t="s">
        <v>3785</v>
      </c>
      <c r="E142" s="45" t="s">
        <v>3786</v>
      </c>
      <c r="F142" s="22"/>
    </row>
    <row r="143">
      <c r="A143" s="39" t="s">
        <v>3477</v>
      </c>
      <c r="B143" s="40" t="s">
        <v>3481</v>
      </c>
      <c r="C143" s="41">
        <v>3102768.0</v>
      </c>
      <c r="D143" s="42" t="s">
        <v>3787</v>
      </c>
      <c r="E143" s="46" t="s">
        <v>3788</v>
      </c>
      <c r="F143" s="48"/>
    </row>
    <row r="144">
      <c r="A144" s="39" t="s">
        <v>3477</v>
      </c>
      <c r="B144" s="40" t="s">
        <v>3492</v>
      </c>
      <c r="C144" s="41">
        <v>3333094.0</v>
      </c>
      <c r="D144" s="42" t="s">
        <v>3789</v>
      </c>
      <c r="E144" s="45" t="s">
        <v>3790</v>
      </c>
      <c r="F144" s="22"/>
    </row>
    <row r="145">
      <c r="A145" s="39" t="s">
        <v>3477</v>
      </c>
      <c r="B145" s="40" t="s">
        <v>3619</v>
      </c>
      <c r="C145" s="41">
        <v>3900074.0</v>
      </c>
      <c r="D145" s="42" t="s">
        <v>3791</v>
      </c>
      <c r="E145" s="46" t="s">
        <v>3792</v>
      </c>
      <c r="F145" s="48"/>
    </row>
    <row r="146">
      <c r="A146" s="39" t="s">
        <v>3477</v>
      </c>
      <c r="B146" s="40" t="s">
        <v>3619</v>
      </c>
      <c r="C146" s="41">
        <v>3910674.0</v>
      </c>
      <c r="D146" s="42" t="s">
        <v>3793</v>
      </c>
      <c r="E146" s="45" t="s">
        <v>3794</v>
      </c>
      <c r="F146" s="22"/>
    </row>
    <row r="147">
      <c r="A147" s="39" t="s">
        <v>3477</v>
      </c>
      <c r="B147" s="40" t="s">
        <v>3619</v>
      </c>
      <c r="C147" s="41">
        <v>3910974.0</v>
      </c>
      <c r="D147" s="42" t="s">
        <v>3795</v>
      </c>
      <c r="E147" s="46" t="s">
        <v>3796</v>
      </c>
      <c r="F147" s="48"/>
    </row>
    <row r="148">
      <c r="A148" s="39" t="s">
        <v>3477</v>
      </c>
      <c r="B148" s="40" t="s">
        <v>3515</v>
      </c>
      <c r="C148" s="41">
        <v>3910975.0</v>
      </c>
      <c r="D148" s="42" t="s">
        <v>3797</v>
      </c>
      <c r="E148" s="45" t="s">
        <v>3798</v>
      </c>
      <c r="F148" s="22"/>
    </row>
    <row r="149">
      <c r="A149" s="39" t="s">
        <v>3477</v>
      </c>
      <c r="B149" s="40" t="s">
        <v>3515</v>
      </c>
      <c r="C149" s="41">
        <v>3910979.0</v>
      </c>
      <c r="D149" s="42" t="s">
        <v>3799</v>
      </c>
      <c r="E149" s="46" t="s">
        <v>3800</v>
      </c>
      <c r="F149" s="48"/>
    </row>
    <row r="150">
      <c r="A150" s="39" t="s">
        <v>3477</v>
      </c>
      <c r="B150" s="40" t="s">
        <v>3645</v>
      </c>
      <c r="C150" s="41">
        <v>4081148.0</v>
      </c>
      <c r="D150" s="42" t="s">
        <v>3801</v>
      </c>
      <c r="E150" s="45" t="s">
        <v>3802</v>
      </c>
      <c r="F150" s="22"/>
    </row>
    <row r="151">
      <c r="A151" s="39" t="s">
        <v>3477</v>
      </c>
      <c r="B151" s="40" t="s">
        <v>3645</v>
      </c>
      <c r="C151" s="41">
        <v>9581348.0</v>
      </c>
      <c r="D151" s="42" t="s">
        <v>3803</v>
      </c>
      <c r="E151" s="46" t="s">
        <v>3804</v>
      </c>
      <c r="F151" s="48"/>
    </row>
    <row r="152">
      <c r="A152" s="40" t="s">
        <v>3805</v>
      </c>
      <c r="B152" s="40" t="s">
        <v>3806</v>
      </c>
      <c r="C152" s="41">
        <v>719926.0</v>
      </c>
      <c r="D152" s="42" t="s">
        <v>3807</v>
      </c>
      <c r="E152" s="40" t="s">
        <v>3808</v>
      </c>
      <c r="F152" s="22"/>
    </row>
    <row r="153">
      <c r="A153" s="40" t="s">
        <v>3805</v>
      </c>
      <c r="B153" s="40" t="s">
        <v>3809</v>
      </c>
      <c r="C153" s="41">
        <v>777111.0</v>
      </c>
      <c r="D153" s="42" t="s">
        <v>3810</v>
      </c>
      <c r="E153" s="40" t="s">
        <v>3811</v>
      </c>
      <c r="F153" s="22"/>
    </row>
    <row r="154">
      <c r="A154" s="40" t="s">
        <v>3805</v>
      </c>
      <c r="B154" s="40" t="s">
        <v>3492</v>
      </c>
      <c r="C154" s="41">
        <v>980558.0</v>
      </c>
      <c r="D154" s="42" t="s">
        <v>3812</v>
      </c>
      <c r="E154" s="40" t="s">
        <v>3813</v>
      </c>
      <c r="F154" s="22"/>
    </row>
    <row r="155">
      <c r="A155" s="40" t="s">
        <v>3805</v>
      </c>
      <c r="B155" s="40" t="s">
        <v>3492</v>
      </c>
      <c r="C155" s="41">
        <v>992559.0</v>
      </c>
      <c r="D155" s="42" t="s">
        <v>3814</v>
      </c>
      <c r="E155" s="40" t="s">
        <v>3815</v>
      </c>
      <c r="F155" s="22"/>
    </row>
    <row r="156">
      <c r="A156" s="40" t="s">
        <v>3805</v>
      </c>
      <c r="B156" s="40" t="s">
        <v>3492</v>
      </c>
      <c r="C156" s="41">
        <v>992559.0</v>
      </c>
      <c r="D156" s="42" t="s">
        <v>3816</v>
      </c>
      <c r="E156" s="40" t="s">
        <v>3817</v>
      </c>
      <c r="F156" s="22"/>
    </row>
    <row r="157">
      <c r="A157" s="40" t="s">
        <v>3805</v>
      </c>
      <c r="B157" s="40" t="s">
        <v>3515</v>
      </c>
      <c r="C157" s="41">
        <v>3091462.0</v>
      </c>
      <c r="D157" s="42" t="s">
        <v>3818</v>
      </c>
      <c r="E157" s="40" t="s">
        <v>3819</v>
      </c>
      <c r="F157" s="22"/>
    </row>
    <row r="158">
      <c r="A158" s="40" t="s">
        <v>3805</v>
      </c>
      <c r="B158" s="40" t="s">
        <v>3492</v>
      </c>
      <c r="C158" s="41">
        <v>3911124.0</v>
      </c>
      <c r="D158" s="42" t="s">
        <v>3820</v>
      </c>
      <c r="E158" s="40" t="s">
        <v>3821</v>
      </c>
      <c r="F158" s="22"/>
    </row>
    <row r="159">
      <c r="A159" s="40" t="s">
        <v>3805</v>
      </c>
      <c r="B159" s="40" t="s">
        <v>3492</v>
      </c>
      <c r="C159" s="41">
        <v>3912125.0</v>
      </c>
      <c r="D159" s="42" t="s">
        <v>3822</v>
      </c>
      <c r="E159" s="40" t="s">
        <v>3823</v>
      </c>
      <c r="F159" s="22"/>
    </row>
    <row r="160">
      <c r="A160" s="40" t="s">
        <v>3805</v>
      </c>
      <c r="B160" s="40" t="s">
        <v>3492</v>
      </c>
      <c r="C160" s="41">
        <v>3912126.0</v>
      </c>
      <c r="D160" s="42" t="s">
        <v>3824</v>
      </c>
      <c r="E160" s="40" t="s">
        <v>3825</v>
      </c>
      <c r="F160" s="22"/>
    </row>
    <row r="161">
      <c r="A161" s="40" t="s">
        <v>3805</v>
      </c>
      <c r="B161" s="40" t="s">
        <v>3492</v>
      </c>
      <c r="C161" s="41">
        <v>3912127.0</v>
      </c>
      <c r="D161" s="42" t="s">
        <v>3826</v>
      </c>
      <c r="E161" s="40" t="s">
        <v>3827</v>
      </c>
      <c r="F161" s="22"/>
    </row>
    <row r="162">
      <c r="A162" s="40" t="s">
        <v>3805</v>
      </c>
      <c r="B162" s="40" t="s">
        <v>3492</v>
      </c>
      <c r="C162" s="41">
        <v>3912128.0</v>
      </c>
      <c r="D162" s="42" t="s">
        <v>3828</v>
      </c>
      <c r="E162" s="40" t="s">
        <v>3829</v>
      </c>
      <c r="F162" s="22"/>
    </row>
    <row r="163">
      <c r="A163" s="40" t="s">
        <v>3805</v>
      </c>
      <c r="B163" s="40" t="s">
        <v>3492</v>
      </c>
      <c r="C163" s="41">
        <v>3912129.0</v>
      </c>
      <c r="D163" s="42" t="s">
        <v>3830</v>
      </c>
      <c r="E163" s="40" t="s">
        <v>3831</v>
      </c>
      <c r="F163" s="22"/>
    </row>
    <row r="164">
      <c r="A164" s="40" t="s">
        <v>3805</v>
      </c>
      <c r="B164" s="40" t="s">
        <v>3492</v>
      </c>
      <c r="C164" s="41">
        <v>3912130.0</v>
      </c>
      <c r="D164" s="42" t="s">
        <v>3832</v>
      </c>
      <c r="E164" s="40" t="s">
        <v>3833</v>
      </c>
      <c r="F164" s="22"/>
    </row>
    <row r="165">
      <c r="A165" s="40" t="s">
        <v>3805</v>
      </c>
      <c r="B165" s="40" t="s">
        <v>3492</v>
      </c>
      <c r="C165" s="41">
        <v>3912131.0</v>
      </c>
      <c r="D165" s="42" t="s">
        <v>3834</v>
      </c>
      <c r="E165" s="40" t="s">
        <v>3835</v>
      </c>
      <c r="F165" s="22"/>
    </row>
    <row r="166">
      <c r="A166" s="40" t="s">
        <v>3805</v>
      </c>
      <c r="B166" s="40" t="s">
        <v>3701</v>
      </c>
      <c r="C166" s="41">
        <v>3912132.0</v>
      </c>
      <c r="D166" s="42" t="s">
        <v>3836</v>
      </c>
      <c r="E166" s="40" t="s">
        <v>3837</v>
      </c>
      <c r="F166" s="22"/>
    </row>
    <row r="167">
      <c r="A167" s="40" t="s">
        <v>3805</v>
      </c>
      <c r="B167" s="40" t="s">
        <v>3489</v>
      </c>
      <c r="C167" s="41">
        <v>3917584.0</v>
      </c>
      <c r="D167" s="42" t="s">
        <v>3838</v>
      </c>
      <c r="E167" s="40" t="s">
        <v>3839</v>
      </c>
      <c r="F167" s="22"/>
    </row>
    <row r="168">
      <c r="A168" s="40" t="s">
        <v>3805</v>
      </c>
      <c r="B168" s="40" t="s">
        <v>3489</v>
      </c>
      <c r="C168" s="41">
        <v>3917585.0</v>
      </c>
      <c r="D168" s="42" t="s">
        <v>3840</v>
      </c>
      <c r="E168" s="40" t="s">
        <v>3841</v>
      </c>
      <c r="F168" s="22"/>
    </row>
    <row r="169">
      <c r="A169" s="40" t="s">
        <v>3805</v>
      </c>
      <c r="B169" s="40" t="s">
        <v>3489</v>
      </c>
      <c r="C169" s="41">
        <v>3917586.0</v>
      </c>
      <c r="D169" s="42" t="s">
        <v>3842</v>
      </c>
      <c r="E169" s="40" t="s">
        <v>3843</v>
      </c>
      <c r="F169" s="22"/>
    </row>
    <row r="170">
      <c r="A170" s="40" t="s">
        <v>3805</v>
      </c>
      <c r="B170" s="40" t="s">
        <v>3492</v>
      </c>
      <c r="C170" s="41">
        <v>3917587.0</v>
      </c>
      <c r="D170" s="42" t="s">
        <v>3844</v>
      </c>
      <c r="E170" s="40" t="s">
        <v>3845</v>
      </c>
      <c r="F170" s="22"/>
    </row>
    <row r="171">
      <c r="A171" s="40" t="s">
        <v>3805</v>
      </c>
      <c r="B171" s="40" t="s">
        <v>3489</v>
      </c>
      <c r="C171" s="41">
        <v>3917589.0</v>
      </c>
      <c r="D171" s="42" t="s">
        <v>3846</v>
      </c>
      <c r="E171" s="40" t="s">
        <v>3847</v>
      </c>
      <c r="F171" s="22"/>
    </row>
    <row r="172">
      <c r="A172" s="40" t="s">
        <v>3805</v>
      </c>
      <c r="B172" s="40" t="s">
        <v>3557</v>
      </c>
      <c r="C172" s="41">
        <v>3917590.0</v>
      </c>
      <c r="D172" s="42" t="s">
        <v>3848</v>
      </c>
      <c r="E172" s="40" t="s">
        <v>3849</v>
      </c>
      <c r="F172" s="22"/>
    </row>
    <row r="173">
      <c r="A173" s="40" t="s">
        <v>3805</v>
      </c>
      <c r="B173" s="40" t="s">
        <v>3492</v>
      </c>
      <c r="C173" s="41">
        <v>3917600.0</v>
      </c>
      <c r="D173" s="42" t="s">
        <v>3850</v>
      </c>
      <c r="E173" s="40" t="s">
        <v>3851</v>
      </c>
      <c r="F173" s="22"/>
    </row>
    <row r="174">
      <c r="A174" s="40" t="s">
        <v>3805</v>
      </c>
      <c r="B174" s="40" t="s">
        <v>3701</v>
      </c>
      <c r="C174" s="41">
        <v>3917601.0</v>
      </c>
      <c r="D174" s="42" t="s">
        <v>3852</v>
      </c>
      <c r="E174" s="40" t="s">
        <v>3853</v>
      </c>
      <c r="F174" s="22"/>
    </row>
    <row r="175">
      <c r="A175" s="40" t="s">
        <v>3805</v>
      </c>
      <c r="B175" s="40" t="s">
        <v>3701</v>
      </c>
      <c r="C175" s="41">
        <v>3917626.0</v>
      </c>
      <c r="D175" s="42" t="s">
        <v>3854</v>
      </c>
      <c r="E175" s="40" t="s">
        <v>3855</v>
      </c>
      <c r="F175" s="22"/>
    </row>
    <row r="176">
      <c r="A176" s="40" t="s">
        <v>3805</v>
      </c>
      <c r="B176" s="40" t="s">
        <v>3701</v>
      </c>
      <c r="C176" s="41">
        <v>3917666.0</v>
      </c>
      <c r="D176" s="42" t="s">
        <v>3856</v>
      </c>
      <c r="E176" s="40" t="s">
        <v>3857</v>
      </c>
      <c r="F176" s="22"/>
    </row>
    <row r="177">
      <c r="A177" s="40" t="s">
        <v>3805</v>
      </c>
      <c r="B177" s="40" t="s">
        <v>3701</v>
      </c>
      <c r="C177" s="41">
        <v>3918600.0</v>
      </c>
      <c r="D177" s="42" t="s">
        <v>3858</v>
      </c>
      <c r="E177" s="40" t="s">
        <v>3859</v>
      </c>
      <c r="F177" s="22"/>
    </row>
    <row r="178">
      <c r="A178" s="40" t="s">
        <v>3805</v>
      </c>
      <c r="B178" s="40" t="s">
        <v>3701</v>
      </c>
      <c r="C178" s="41">
        <v>3918601.0</v>
      </c>
      <c r="D178" s="42" t="s">
        <v>3860</v>
      </c>
      <c r="E178" s="40" t="s">
        <v>3861</v>
      </c>
      <c r="F178" s="22"/>
    </row>
    <row r="179">
      <c r="A179" s="40" t="s">
        <v>3805</v>
      </c>
      <c r="B179" s="40" t="s">
        <v>3701</v>
      </c>
      <c r="C179" s="41">
        <v>3918602.0</v>
      </c>
      <c r="D179" s="42" t="s">
        <v>3862</v>
      </c>
      <c r="E179" s="40" t="s">
        <v>3863</v>
      </c>
      <c r="F179" s="22"/>
    </row>
    <row r="180">
      <c r="A180" s="40" t="s">
        <v>3805</v>
      </c>
      <c r="B180" s="40" t="s">
        <v>3701</v>
      </c>
      <c r="C180" s="41">
        <v>3918603.0</v>
      </c>
      <c r="D180" s="42" t="s">
        <v>3864</v>
      </c>
      <c r="E180" s="40" t="s">
        <v>3865</v>
      </c>
      <c r="F180" s="22"/>
    </row>
    <row r="181">
      <c r="A181" s="40" t="s">
        <v>3805</v>
      </c>
      <c r="B181" s="40" t="s">
        <v>3701</v>
      </c>
      <c r="C181" s="41">
        <v>4324303.0</v>
      </c>
      <c r="D181" s="42" t="s">
        <v>3866</v>
      </c>
      <c r="E181" s="40" t="s">
        <v>3867</v>
      </c>
      <c r="F181" s="22"/>
    </row>
    <row r="182">
      <c r="A182" s="40" t="s">
        <v>3805</v>
      </c>
      <c r="B182" s="40" t="s">
        <v>3701</v>
      </c>
      <c r="C182" s="41">
        <v>4325434.0</v>
      </c>
      <c r="D182" s="42" t="s">
        <v>3868</v>
      </c>
      <c r="E182" s="40" t="s">
        <v>3869</v>
      </c>
      <c r="F182" s="22"/>
    </row>
    <row r="183">
      <c r="A183" s="40" t="s">
        <v>3805</v>
      </c>
      <c r="B183" s="40" t="s">
        <v>3484</v>
      </c>
      <c r="C183" s="41">
        <v>5183338.0</v>
      </c>
      <c r="D183" s="42" t="s">
        <v>3870</v>
      </c>
      <c r="E183" s="40" t="s">
        <v>3871</v>
      </c>
      <c r="F183" s="22"/>
    </row>
    <row r="184">
      <c r="A184" s="40" t="s">
        <v>3805</v>
      </c>
      <c r="B184" s="40" t="s">
        <v>3489</v>
      </c>
      <c r="C184" s="41">
        <v>6184643.0</v>
      </c>
      <c r="D184" s="42" t="s">
        <v>3872</v>
      </c>
      <c r="E184" s="40" t="s">
        <v>3873</v>
      </c>
      <c r="F184" s="22"/>
    </row>
    <row r="185">
      <c r="A185" s="40" t="s">
        <v>3805</v>
      </c>
      <c r="B185" s="40" t="s">
        <v>3489</v>
      </c>
      <c r="C185" s="41">
        <v>6184644.0</v>
      </c>
      <c r="D185" s="42" t="s">
        <v>3874</v>
      </c>
      <c r="E185" s="40" t="s">
        <v>3875</v>
      </c>
      <c r="F185" s="22"/>
    </row>
    <row r="186">
      <c r="A186" s="40" t="s">
        <v>3805</v>
      </c>
      <c r="B186" s="40" t="s">
        <v>3876</v>
      </c>
      <c r="C186" s="41">
        <v>6963327.0</v>
      </c>
      <c r="D186" s="42" t="s">
        <v>3877</v>
      </c>
      <c r="E186" s="40" t="s">
        <v>3878</v>
      </c>
      <c r="F186" s="22"/>
    </row>
    <row r="187">
      <c r="A187" s="40" t="s">
        <v>3805</v>
      </c>
      <c r="B187" s="40" t="s">
        <v>3512</v>
      </c>
      <c r="C187" s="41">
        <v>7771191.0</v>
      </c>
      <c r="D187" s="42" t="s">
        <v>3879</v>
      </c>
      <c r="E187" s="40" t="s">
        <v>3880</v>
      </c>
      <c r="F187" s="22"/>
    </row>
    <row r="188">
      <c r="A188" s="40" t="s">
        <v>3805</v>
      </c>
      <c r="B188" s="40" t="s">
        <v>3701</v>
      </c>
      <c r="C188" s="41">
        <v>8675611.0</v>
      </c>
      <c r="D188" s="42" t="s">
        <v>3881</v>
      </c>
      <c r="E188" s="40" t="s">
        <v>3882</v>
      </c>
      <c r="F188" s="22"/>
    </row>
    <row r="189">
      <c r="A189" s="40" t="s">
        <v>3805</v>
      </c>
      <c r="B189" s="40" t="s">
        <v>3484</v>
      </c>
      <c r="C189" s="41">
        <v>9333219.0</v>
      </c>
      <c r="D189" s="42" t="s">
        <v>3883</v>
      </c>
      <c r="E189" s="40" t="s">
        <v>3884</v>
      </c>
      <c r="F189" s="22"/>
    </row>
    <row r="190">
      <c r="A190" s="40" t="s">
        <v>3805</v>
      </c>
      <c r="B190" s="40" t="s">
        <v>3701</v>
      </c>
      <c r="C190" s="41">
        <v>9333220.0</v>
      </c>
      <c r="D190" s="42" t="s">
        <v>3885</v>
      </c>
      <c r="E190" s="40" t="s">
        <v>3886</v>
      </c>
      <c r="F190" s="22"/>
    </row>
    <row r="191">
      <c r="A191" s="50" t="str">
        <f t="shared" ref="A191:A194" si="1">HYPERLINK("https://www.nexusmods.com/stardewvalley/mods/2008","Mod: 10kCats' Marriage Events for Shane")</f>
        <v>Mod: 10kCats' Marriage Events for Shane</v>
      </c>
      <c r="B191" s="51" t="s">
        <v>3515</v>
      </c>
      <c r="C191" s="52" t="s">
        <v>3887</v>
      </c>
      <c r="D191" s="53" t="s">
        <v>3888</v>
      </c>
      <c r="E191" s="54"/>
      <c r="F191" s="22"/>
    </row>
    <row r="192">
      <c r="A192" s="50" t="str">
        <f t="shared" si="1"/>
        <v>Mod: 10kCats' Marriage Events for Shane</v>
      </c>
      <c r="B192" s="51" t="s">
        <v>3492</v>
      </c>
      <c r="C192" s="52" t="s">
        <v>3889</v>
      </c>
      <c r="D192" s="53" t="s">
        <v>3890</v>
      </c>
      <c r="E192" s="55"/>
      <c r="F192" s="48"/>
    </row>
    <row r="193">
      <c r="A193" s="50" t="str">
        <f t="shared" si="1"/>
        <v>Mod: 10kCats' Marriage Events for Shane</v>
      </c>
      <c r="B193" s="56" t="s">
        <v>3515</v>
      </c>
      <c r="C193" s="52" t="s">
        <v>3891</v>
      </c>
      <c r="D193" s="53" t="s">
        <v>3892</v>
      </c>
      <c r="E193" s="54"/>
      <c r="F193" s="22"/>
    </row>
    <row r="194">
      <c r="A194" s="50" t="str">
        <f t="shared" si="1"/>
        <v>Mod: 10kCats' Marriage Events for Shane</v>
      </c>
      <c r="B194" s="51" t="s">
        <v>3701</v>
      </c>
      <c r="C194" s="52" t="s">
        <v>3893</v>
      </c>
      <c r="D194" s="53" t="s">
        <v>3894</v>
      </c>
      <c r="E194" s="55"/>
      <c r="F194" s="48"/>
    </row>
    <row r="195">
      <c r="A195" s="50" t="str">
        <f t="shared" ref="A195:A198" si="2">HYPERLINK("https://www.nexusmods.com/stardewvalley/mods/3688","Mod: Abigail - The Extended Unraged Director's Cut 8K Gold Limited Edition")</f>
        <v>Mod: Abigail - The Extended Unraged Director's Cut 8K Gold Limited Edition</v>
      </c>
      <c r="B195" s="51" t="s">
        <v>3492</v>
      </c>
      <c r="C195" s="52" t="s">
        <v>3895</v>
      </c>
      <c r="D195" s="53" t="s">
        <v>3896</v>
      </c>
      <c r="E195" s="47"/>
      <c r="F195" s="48"/>
    </row>
    <row r="196">
      <c r="A196" s="50" t="str">
        <f t="shared" si="2"/>
        <v>Mod: Abigail - The Extended Unraged Director's Cut 8K Gold Limited Edition</v>
      </c>
      <c r="B196" s="51" t="s">
        <v>3489</v>
      </c>
      <c r="C196" s="52" t="s">
        <v>3897</v>
      </c>
      <c r="D196" s="53" t="s">
        <v>3898</v>
      </c>
      <c r="E196" s="47"/>
      <c r="F196" s="48"/>
    </row>
    <row r="197">
      <c r="A197" s="50" t="str">
        <f t="shared" si="2"/>
        <v>Mod: Abigail - The Extended Unraged Director's Cut 8K Gold Limited Edition</v>
      </c>
      <c r="B197" s="51" t="s">
        <v>3481</v>
      </c>
      <c r="C197" s="52" t="s">
        <v>3899</v>
      </c>
      <c r="D197" s="53" t="s">
        <v>3900</v>
      </c>
      <c r="E197" s="47"/>
      <c r="F197" s="48"/>
    </row>
    <row r="198">
      <c r="A198" s="50" t="str">
        <f t="shared" si="2"/>
        <v>Mod: Abigail - The Extended Unraged Director's Cut 8K Gold Limited Edition</v>
      </c>
      <c r="B198" s="51" t="s">
        <v>3489</v>
      </c>
      <c r="C198" s="52" t="s">
        <v>3901</v>
      </c>
      <c r="D198" s="53" t="s">
        <v>3902</v>
      </c>
      <c r="E198" s="47"/>
      <c r="F198" s="48"/>
    </row>
    <row r="199">
      <c r="A199" s="50" t="str">
        <f t="shared" ref="A199:A211" si="3">HYPERLINK("https://www.nexusmods.com/stardewvalley/mods/4020","Mod: Alex Miscellaneous Expansion for Korean")</f>
        <v>Mod: Alex Miscellaneous Expansion for Korean</v>
      </c>
      <c r="B199" s="51" t="s">
        <v>3696</v>
      </c>
      <c r="C199" s="52" t="s">
        <v>3903</v>
      </c>
      <c r="D199" s="53" t="s">
        <v>3904</v>
      </c>
      <c r="E199" s="47"/>
      <c r="F199" s="48"/>
    </row>
    <row r="200">
      <c r="A200" s="50" t="str">
        <f t="shared" si="3"/>
        <v>Mod: Alex Miscellaneous Expansion for Korean</v>
      </c>
      <c r="B200" s="51" t="s">
        <v>3512</v>
      </c>
      <c r="C200" s="52" t="s">
        <v>3905</v>
      </c>
      <c r="D200" s="53" t="s">
        <v>3906</v>
      </c>
      <c r="E200" s="47"/>
      <c r="F200" s="48"/>
    </row>
    <row r="201">
      <c r="A201" s="50" t="str">
        <f t="shared" si="3"/>
        <v>Mod: Alex Miscellaneous Expansion for Korean</v>
      </c>
      <c r="B201" s="51" t="s">
        <v>3489</v>
      </c>
      <c r="C201" s="52" t="s">
        <v>3907</v>
      </c>
      <c r="D201" s="53" t="s">
        <v>3908</v>
      </c>
      <c r="E201" s="47"/>
      <c r="F201" s="48"/>
    </row>
    <row r="202">
      <c r="A202" s="50" t="str">
        <f t="shared" si="3"/>
        <v>Mod: Alex Miscellaneous Expansion for Korean</v>
      </c>
      <c r="B202" s="51" t="s">
        <v>3512</v>
      </c>
      <c r="C202" s="52" t="s">
        <v>3909</v>
      </c>
      <c r="D202" s="53" t="s">
        <v>3910</v>
      </c>
      <c r="E202" s="47"/>
      <c r="F202" s="48"/>
    </row>
    <row r="203">
      <c r="A203" s="50" t="str">
        <f t="shared" si="3"/>
        <v>Mod: Alex Miscellaneous Expansion for Korean</v>
      </c>
      <c r="B203" s="51" t="s">
        <v>3489</v>
      </c>
      <c r="C203" s="52" t="s">
        <v>3911</v>
      </c>
      <c r="D203" s="53" t="s">
        <v>3912</v>
      </c>
      <c r="E203" s="47"/>
      <c r="F203" s="48"/>
    </row>
    <row r="204">
      <c r="A204" s="50" t="str">
        <f t="shared" si="3"/>
        <v>Mod: Alex Miscellaneous Expansion for Korean</v>
      </c>
      <c r="B204" s="51" t="s">
        <v>3492</v>
      </c>
      <c r="C204" s="52" t="s">
        <v>3913</v>
      </c>
      <c r="D204" s="53" t="s">
        <v>3914</v>
      </c>
      <c r="E204" s="47"/>
      <c r="F204" s="48"/>
    </row>
    <row r="205">
      <c r="A205" s="50" t="str">
        <f t="shared" si="3"/>
        <v>Mod: Alex Miscellaneous Expansion for Korean</v>
      </c>
      <c r="B205" s="51" t="s">
        <v>3492</v>
      </c>
      <c r="C205" s="52" t="s">
        <v>3915</v>
      </c>
      <c r="D205" s="53" t="s">
        <v>3914</v>
      </c>
      <c r="E205" s="47"/>
      <c r="F205" s="48"/>
    </row>
    <row r="206">
      <c r="A206" s="50" t="str">
        <f t="shared" si="3"/>
        <v>Mod: Alex Miscellaneous Expansion for Korean</v>
      </c>
      <c r="B206" s="51" t="s">
        <v>3492</v>
      </c>
      <c r="C206" s="52" t="s">
        <v>3916</v>
      </c>
      <c r="D206" s="53" t="s">
        <v>3914</v>
      </c>
      <c r="E206" s="47"/>
      <c r="F206" s="48"/>
    </row>
    <row r="207">
      <c r="A207" s="50" t="str">
        <f t="shared" si="3"/>
        <v>Mod: Alex Miscellaneous Expansion for Korean</v>
      </c>
      <c r="B207" s="51" t="s">
        <v>3492</v>
      </c>
      <c r="C207" s="52" t="s">
        <v>3917</v>
      </c>
      <c r="D207" s="53" t="s">
        <v>3914</v>
      </c>
      <c r="E207" s="47"/>
      <c r="F207" s="48"/>
    </row>
    <row r="208">
      <c r="A208" s="50" t="str">
        <f t="shared" si="3"/>
        <v>Mod: Alex Miscellaneous Expansion for Korean</v>
      </c>
      <c r="B208" s="51" t="s">
        <v>3492</v>
      </c>
      <c r="C208" s="52" t="s">
        <v>3918</v>
      </c>
      <c r="D208" s="53" t="s">
        <v>3914</v>
      </c>
      <c r="E208" s="47"/>
      <c r="F208" s="48"/>
    </row>
    <row r="209">
      <c r="A209" s="50" t="str">
        <f t="shared" si="3"/>
        <v>Mod: Alex Miscellaneous Expansion for Korean</v>
      </c>
      <c r="B209" s="51" t="s">
        <v>3492</v>
      </c>
      <c r="C209" s="52" t="s">
        <v>3919</v>
      </c>
      <c r="D209" s="53" t="s">
        <v>3914</v>
      </c>
      <c r="E209" s="47"/>
      <c r="F209" s="48"/>
    </row>
    <row r="210">
      <c r="A210" s="50" t="str">
        <f t="shared" si="3"/>
        <v>Mod: Alex Miscellaneous Expansion for Korean</v>
      </c>
      <c r="B210" s="51" t="s">
        <v>3492</v>
      </c>
      <c r="C210" s="52" t="s">
        <v>3920</v>
      </c>
      <c r="D210" s="53" t="s">
        <v>3914</v>
      </c>
      <c r="E210" s="47"/>
      <c r="F210" s="48"/>
    </row>
    <row r="211">
      <c r="A211" s="50" t="str">
        <f t="shared" si="3"/>
        <v>Mod: Alex Miscellaneous Expansion for Korean</v>
      </c>
      <c r="B211" s="51" t="s">
        <v>3492</v>
      </c>
      <c r="C211" s="52" t="s">
        <v>3921</v>
      </c>
      <c r="D211" s="53" t="s">
        <v>3914</v>
      </c>
      <c r="E211" s="47"/>
      <c r="F211" s="48"/>
    </row>
    <row r="212">
      <c r="A212" s="50" t="str">
        <f t="shared" ref="A212:A213" si="4">HYPERLINK("https://www.nexusmods.com/stardewvalley/mods/4120","Mod: Boarding House and Bus Stop Extension")</f>
        <v>Mod: Boarding House and Bus Stop Extension</v>
      </c>
      <c r="B212" s="51" t="s">
        <v>3638</v>
      </c>
      <c r="C212" s="52" t="s">
        <v>3922</v>
      </c>
      <c r="D212" s="53" t="s">
        <v>3923</v>
      </c>
      <c r="E212" s="47"/>
      <c r="F212" s="48"/>
    </row>
    <row r="213">
      <c r="A213" s="50" t="str">
        <f t="shared" si="4"/>
        <v>Mod: Boarding House and Bus Stop Extension</v>
      </c>
      <c r="B213" s="51" t="s">
        <v>3492</v>
      </c>
      <c r="C213" s="52" t="s">
        <v>3924</v>
      </c>
      <c r="D213" s="53" t="s">
        <v>3925</v>
      </c>
      <c r="E213" s="47"/>
      <c r="F213" s="48"/>
    </row>
    <row r="214">
      <c r="A214" s="50" t="str">
        <f t="shared" ref="A214:A217" si="5">HYPERLINK("https://www.nexusmods.com/stardewvalley/mods/3736","Mod: Bye Bye Clint Hello Clarice")</f>
        <v>Mod: Bye Bye Clint Hello Clarice</v>
      </c>
      <c r="B214" s="51" t="s">
        <v>3557</v>
      </c>
      <c r="C214" s="52" t="s">
        <v>3926</v>
      </c>
      <c r="D214" s="53" t="s">
        <v>3927</v>
      </c>
      <c r="E214" s="47"/>
      <c r="F214" s="48"/>
    </row>
    <row r="215">
      <c r="A215" s="50" t="str">
        <f t="shared" si="5"/>
        <v>Mod: Bye Bye Clint Hello Clarice</v>
      </c>
      <c r="B215" s="51" t="s">
        <v>3515</v>
      </c>
      <c r="C215" s="52" t="s">
        <v>3928</v>
      </c>
      <c r="D215" s="53" t="s">
        <v>3929</v>
      </c>
      <c r="E215" s="47"/>
      <c r="F215" s="48"/>
    </row>
    <row r="216">
      <c r="A216" s="50" t="str">
        <f t="shared" si="5"/>
        <v>Mod: Bye Bye Clint Hello Clarice</v>
      </c>
      <c r="B216" s="51" t="s">
        <v>3930</v>
      </c>
      <c r="C216" s="52" t="s">
        <v>3931</v>
      </c>
      <c r="D216" s="53" t="s">
        <v>3932</v>
      </c>
      <c r="E216" s="47"/>
      <c r="F216" s="48"/>
    </row>
    <row r="217">
      <c r="A217" s="50" t="str">
        <f t="shared" si="5"/>
        <v>Mod: Bye Bye Clint Hello Clarice</v>
      </c>
      <c r="B217" s="51" t="s">
        <v>3930</v>
      </c>
      <c r="C217" s="52" t="s">
        <v>3933</v>
      </c>
      <c r="D217" s="53" t="s">
        <v>3934</v>
      </c>
      <c r="E217" s="47"/>
      <c r="F217" s="48"/>
    </row>
    <row r="218">
      <c r="A218" s="50" t="str">
        <f t="shared" ref="A218:A222" si="6">HYPERLINK("https://www.nexusmods.com/stardewvalley/mods/3344","Mod: Cannabis Related Events")</f>
        <v>Mod: Cannabis Related Events</v>
      </c>
      <c r="B218" s="51" t="s">
        <v>3492</v>
      </c>
      <c r="C218" s="52" t="s">
        <v>3935</v>
      </c>
      <c r="D218" s="53" t="s">
        <v>3925</v>
      </c>
      <c r="E218" s="47"/>
      <c r="F218" s="48"/>
    </row>
    <row r="219">
      <c r="A219" s="50" t="str">
        <f t="shared" si="6"/>
        <v>Mod: Cannabis Related Events</v>
      </c>
      <c r="B219" s="51" t="s">
        <v>3492</v>
      </c>
      <c r="C219" s="52" t="s">
        <v>3936</v>
      </c>
      <c r="D219" s="53" t="s">
        <v>3925</v>
      </c>
      <c r="E219" s="47"/>
      <c r="F219" s="48"/>
    </row>
    <row r="220">
      <c r="A220" s="50" t="str">
        <f t="shared" si="6"/>
        <v>Mod: Cannabis Related Events</v>
      </c>
      <c r="B220" s="51" t="s">
        <v>3489</v>
      </c>
      <c r="C220" s="52" t="s">
        <v>3937</v>
      </c>
      <c r="D220" s="53" t="s">
        <v>3925</v>
      </c>
      <c r="E220" s="47"/>
      <c r="F220" s="48"/>
    </row>
    <row r="221">
      <c r="A221" s="50" t="str">
        <f t="shared" si="6"/>
        <v>Mod: Cannabis Related Events</v>
      </c>
      <c r="B221" s="51" t="s">
        <v>3489</v>
      </c>
      <c r="C221" s="52" t="s">
        <v>3938</v>
      </c>
      <c r="D221" s="53" t="s">
        <v>3925</v>
      </c>
      <c r="E221" s="47"/>
      <c r="F221" s="48"/>
    </row>
    <row r="222">
      <c r="A222" s="50" t="str">
        <f t="shared" si="6"/>
        <v>Mod: Cannabis Related Events</v>
      </c>
      <c r="B222" s="51" t="s">
        <v>3495</v>
      </c>
      <c r="C222" s="52" t="s">
        <v>3939</v>
      </c>
      <c r="D222" s="53" t="s">
        <v>3925</v>
      </c>
      <c r="E222" s="47"/>
      <c r="F222" s="48"/>
    </row>
    <row r="223">
      <c r="A223" s="50" t="str">
        <f>HYPERLINK("https://www.nexusmods.com/stardewvalley/mods/4125","Mod: Century Event")</f>
        <v>Mod: Century Event</v>
      </c>
      <c r="B223" s="51" t="s">
        <v>3701</v>
      </c>
      <c r="C223" s="52" t="s">
        <v>3940</v>
      </c>
      <c r="D223" s="53" t="s">
        <v>3941</v>
      </c>
      <c r="E223" s="47"/>
      <c r="F223" s="48"/>
    </row>
    <row r="224">
      <c r="A224" s="50" t="str">
        <f>HYPERLINK("https://www.nexusmods.com/stardewvalley/mods/3446","Mod: Content Patcher Template - NPC Template")</f>
        <v>Mod: Content Patcher Template - NPC Template</v>
      </c>
      <c r="B224" s="51" t="s">
        <v>3489</v>
      </c>
      <c r="C224" s="52" t="s">
        <v>3942</v>
      </c>
      <c r="D224" s="53" t="s">
        <v>3943</v>
      </c>
      <c r="E224" s="47"/>
      <c r="F224" s="48"/>
    </row>
    <row r="225">
      <c r="A225" s="50" t="str">
        <f>HYPERLINK("https://www.nexusmods.com/stardewvalley/mods/4375","Mod: CP_Lizzandra NPC")</f>
        <v>Mod: CP_Lizzandra NPC</v>
      </c>
      <c r="B225" s="51" t="s">
        <v>3515</v>
      </c>
      <c r="C225" s="52" t="s">
        <v>3944</v>
      </c>
      <c r="D225" s="53" t="s">
        <v>3945</v>
      </c>
      <c r="E225" s="47"/>
      <c r="F225" s="48"/>
    </row>
    <row r="226">
      <c r="A226" s="50" t="str">
        <f>HYPERLINK("https://www.nexusmods.com/stardewvalley/mods/4373","Mod: CP_Miku NPC")</f>
        <v>Mod: CP_Miku NPC</v>
      </c>
      <c r="B226" s="51" t="s">
        <v>3515</v>
      </c>
      <c r="C226" s="52" t="s">
        <v>3944</v>
      </c>
      <c r="D226" s="53" t="s">
        <v>3946</v>
      </c>
      <c r="E226" s="47"/>
      <c r="F226" s="48"/>
    </row>
    <row r="227">
      <c r="A227" s="50" t="str">
        <f>HYPERLINK("https://www.nexusmods.com/stardewvalley/mods/4374","Mod: CP_Rudy NPC")</f>
        <v>Mod: CP_Rudy NPC</v>
      </c>
      <c r="B227" s="51" t="s">
        <v>3515</v>
      </c>
      <c r="C227" s="52" t="s">
        <v>3944</v>
      </c>
      <c r="D227" s="53" t="s">
        <v>3947</v>
      </c>
      <c r="E227" s="47"/>
      <c r="F227" s="48"/>
    </row>
    <row r="228">
      <c r="A228" s="50" t="str">
        <f>HYPERLINK("https://www.nexusmods.com/stardewvalley/mods/4372","Mod: CP_Zack NPC")</f>
        <v>Mod: CP_Zack NPC</v>
      </c>
      <c r="B228" s="51" t="s">
        <v>3515</v>
      </c>
      <c r="C228" s="52" t="s">
        <v>3944</v>
      </c>
      <c r="D228" s="53" t="s">
        <v>3948</v>
      </c>
      <c r="E228" s="47"/>
      <c r="F228" s="48"/>
    </row>
    <row r="229">
      <c r="A229" s="50" t="str">
        <f>HYPERLINK("https://www.nexusmods.com/stardewvalley/mods/2899","Mod: Craftable Mushroom Boxes")</f>
        <v>Mod: Craftable Mushroom Boxes</v>
      </c>
      <c r="B229" s="51" t="s">
        <v>3492</v>
      </c>
      <c r="C229" s="52" t="s">
        <v>3949</v>
      </c>
      <c r="D229" s="53" t="s">
        <v>3950</v>
      </c>
      <c r="E229" s="47"/>
      <c r="F229" s="48"/>
    </row>
    <row r="230">
      <c r="A230" s="50" t="str">
        <f t="shared" ref="A230:A239" si="7">HYPERLINK("https://www.nexusmods.com/stardewvalley/mods/3142","Mod: Crafting Recipes Expanded")</f>
        <v>Mod: Crafting Recipes Expanded</v>
      </c>
      <c r="B230" s="51" t="s">
        <v>3492</v>
      </c>
      <c r="C230" s="52" t="s">
        <v>3951</v>
      </c>
      <c r="D230" s="53" t="s">
        <v>3952</v>
      </c>
      <c r="E230" s="47"/>
      <c r="F230" s="48"/>
    </row>
    <row r="231">
      <c r="A231" s="50" t="str">
        <f t="shared" si="7"/>
        <v>Mod: Crafting Recipes Expanded</v>
      </c>
      <c r="B231" s="51" t="s">
        <v>3492</v>
      </c>
      <c r="C231" s="52" t="s">
        <v>3953</v>
      </c>
      <c r="D231" s="53" t="s">
        <v>3952</v>
      </c>
      <c r="E231" s="47"/>
      <c r="F231" s="48"/>
    </row>
    <row r="232">
      <c r="A232" s="50" t="str">
        <f t="shared" si="7"/>
        <v>Mod: Crafting Recipes Expanded</v>
      </c>
      <c r="B232" s="51" t="s">
        <v>3492</v>
      </c>
      <c r="C232" s="52" t="s">
        <v>3954</v>
      </c>
      <c r="D232" s="53" t="s">
        <v>3952</v>
      </c>
      <c r="E232" s="47"/>
      <c r="F232" s="48"/>
    </row>
    <row r="233">
      <c r="A233" s="50" t="str">
        <f t="shared" si="7"/>
        <v>Mod: Crafting Recipes Expanded</v>
      </c>
      <c r="B233" s="51" t="s">
        <v>3492</v>
      </c>
      <c r="C233" s="52" t="s">
        <v>3955</v>
      </c>
      <c r="D233" s="53" t="s">
        <v>3952</v>
      </c>
      <c r="E233" s="47"/>
      <c r="F233" s="48"/>
    </row>
    <row r="234">
      <c r="A234" s="50" t="str">
        <f t="shared" si="7"/>
        <v>Mod: Crafting Recipes Expanded</v>
      </c>
      <c r="B234" s="51" t="s">
        <v>3492</v>
      </c>
      <c r="C234" s="52" t="s">
        <v>3956</v>
      </c>
      <c r="D234" s="53" t="s">
        <v>3952</v>
      </c>
      <c r="E234" s="47"/>
      <c r="F234" s="48"/>
    </row>
    <row r="235">
      <c r="A235" s="50" t="str">
        <f t="shared" si="7"/>
        <v>Mod: Crafting Recipes Expanded</v>
      </c>
      <c r="B235" s="51" t="s">
        <v>3492</v>
      </c>
      <c r="C235" s="52" t="s">
        <v>3957</v>
      </c>
      <c r="D235" s="53" t="s">
        <v>3952</v>
      </c>
      <c r="E235" s="47"/>
      <c r="F235" s="48"/>
    </row>
    <row r="236">
      <c r="A236" s="50" t="str">
        <f t="shared" si="7"/>
        <v>Mod: Crafting Recipes Expanded</v>
      </c>
      <c r="B236" s="51" t="s">
        <v>3492</v>
      </c>
      <c r="C236" s="52" t="s">
        <v>3958</v>
      </c>
      <c r="D236" s="53" t="s">
        <v>3952</v>
      </c>
      <c r="E236" s="47"/>
      <c r="F236" s="48"/>
    </row>
    <row r="237">
      <c r="A237" s="50" t="str">
        <f t="shared" si="7"/>
        <v>Mod: Crafting Recipes Expanded</v>
      </c>
      <c r="B237" s="51" t="s">
        <v>3492</v>
      </c>
      <c r="C237" s="52" t="s">
        <v>3959</v>
      </c>
      <c r="D237" s="53" t="s">
        <v>3952</v>
      </c>
      <c r="E237" s="47"/>
      <c r="F237" s="48"/>
    </row>
    <row r="238">
      <c r="A238" s="50" t="str">
        <f t="shared" si="7"/>
        <v>Mod: Crafting Recipes Expanded</v>
      </c>
      <c r="B238" s="51" t="s">
        <v>3492</v>
      </c>
      <c r="C238" s="52" t="s">
        <v>3960</v>
      </c>
      <c r="D238" s="53" t="s">
        <v>3952</v>
      </c>
      <c r="E238" s="47"/>
      <c r="F238" s="48"/>
    </row>
    <row r="239">
      <c r="A239" s="50" t="str">
        <f t="shared" si="7"/>
        <v>Mod: Crafting Recipes Expanded</v>
      </c>
      <c r="B239" s="51" t="s">
        <v>3492</v>
      </c>
      <c r="C239" s="52" t="s">
        <v>3961</v>
      </c>
      <c r="D239" s="53" t="s">
        <v>3952</v>
      </c>
      <c r="E239" s="47"/>
      <c r="F239" s="48"/>
    </row>
    <row r="240">
      <c r="A240" s="50" t="str">
        <f t="shared" ref="A240:A241" si="8">HYPERLINK("https://www.nexusmods.com/stardewvalley/mods/4383","Mod: DayCareCenter")</f>
        <v>Mod: DayCareCenter</v>
      </c>
      <c r="B240" s="51" t="s">
        <v>3515</v>
      </c>
      <c r="C240" s="52" t="s">
        <v>3944</v>
      </c>
      <c r="D240" s="53" t="s">
        <v>3962</v>
      </c>
      <c r="E240" s="47"/>
      <c r="F240" s="48"/>
    </row>
    <row r="241">
      <c r="A241" s="50" t="str">
        <f t="shared" si="8"/>
        <v>Mod: DayCareCenter</v>
      </c>
      <c r="B241" s="51" t="s">
        <v>3492</v>
      </c>
      <c r="C241" s="52" t="s">
        <v>3963</v>
      </c>
      <c r="D241" s="53" t="s">
        <v>3964</v>
      </c>
      <c r="E241" s="47"/>
      <c r="F241" s="48"/>
    </row>
    <row r="242">
      <c r="A242" s="50" t="str">
        <f>HYPERLINK("https://www.nexusmods.com/stardewvalley/mods/3642","Mod: Event Repeater")</f>
        <v>Mod: Event Repeater</v>
      </c>
      <c r="B242" s="51" t="s">
        <v>3492</v>
      </c>
      <c r="C242" s="52" t="s">
        <v>3965</v>
      </c>
      <c r="D242" s="53" t="s">
        <v>3943</v>
      </c>
      <c r="E242" s="47"/>
      <c r="F242" s="48"/>
    </row>
    <row r="243">
      <c r="A243" s="50" t="str">
        <f>HYPERLINK("https://www.nexusmods.com/stardewvalley/mods/3047","Mod: Farm Cave Redo")</f>
        <v>Mod: Farm Cave Redo</v>
      </c>
      <c r="B243" s="51" t="s">
        <v>3492</v>
      </c>
      <c r="C243" s="52" t="s">
        <v>3966</v>
      </c>
      <c r="D243" s="53" t="s">
        <v>3967</v>
      </c>
      <c r="E243" s="47"/>
      <c r="F243" s="48"/>
    </row>
    <row r="244">
      <c r="A244" s="50" t="str">
        <f t="shared" ref="A244:A254" si="9">HYPERLINK("https://www.nexusmods.com/stardewvalley/mods/3644","Mod: Friends do Things - Friendly Events")</f>
        <v>Mod: Friends do Things - Friendly Events</v>
      </c>
      <c r="B244" s="51" t="s">
        <v>3481</v>
      </c>
      <c r="C244" s="52" t="s">
        <v>3968</v>
      </c>
      <c r="D244" s="53" t="s">
        <v>3969</v>
      </c>
      <c r="E244" s="47"/>
      <c r="F244" s="48"/>
    </row>
    <row r="245">
      <c r="A245" s="50" t="str">
        <f t="shared" si="9"/>
        <v>Mod: Friends do Things - Friendly Events</v>
      </c>
      <c r="B245" s="51" t="s">
        <v>3484</v>
      </c>
      <c r="C245" s="52" t="s">
        <v>3903</v>
      </c>
      <c r="D245" s="53" t="s">
        <v>3970</v>
      </c>
      <c r="E245" s="47"/>
      <c r="F245" s="48"/>
    </row>
    <row r="246">
      <c r="A246" s="50" t="str">
        <f t="shared" si="9"/>
        <v>Mod: Friends do Things - Friendly Events</v>
      </c>
      <c r="B246" s="51" t="s">
        <v>3507</v>
      </c>
      <c r="C246" s="52" t="s">
        <v>3971</v>
      </c>
      <c r="D246" s="53" t="s">
        <v>3972</v>
      </c>
      <c r="E246" s="47"/>
      <c r="F246" s="48"/>
    </row>
    <row r="247">
      <c r="A247" s="50" t="str">
        <f t="shared" si="9"/>
        <v>Mod: Friends do Things - Friendly Events</v>
      </c>
      <c r="B247" s="51" t="s">
        <v>3512</v>
      </c>
      <c r="C247" s="52" t="s">
        <v>3973</v>
      </c>
      <c r="D247" s="53" t="s">
        <v>3974</v>
      </c>
      <c r="E247" s="47"/>
      <c r="F247" s="48"/>
    </row>
    <row r="248">
      <c r="A248" s="50" t="str">
        <f t="shared" si="9"/>
        <v>Mod: Friends do Things - Friendly Events</v>
      </c>
      <c r="B248" s="51" t="s">
        <v>3489</v>
      </c>
      <c r="C248" s="52" t="s">
        <v>3975</v>
      </c>
      <c r="D248" s="53" t="s">
        <v>3976</v>
      </c>
      <c r="E248" s="47"/>
      <c r="F248" s="48"/>
    </row>
    <row r="249">
      <c r="A249" s="50" t="str">
        <f t="shared" si="9"/>
        <v>Mod: Friends do Things - Friendly Events</v>
      </c>
      <c r="B249" s="51" t="s">
        <v>3546</v>
      </c>
      <c r="C249" s="52" t="s">
        <v>3977</v>
      </c>
      <c r="D249" s="53" t="s">
        <v>3978</v>
      </c>
      <c r="E249" s="47"/>
      <c r="F249" s="48"/>
    </row>
    <row r="250">
      <c r="A250" s="50" t="str">
        <f t="shared" si="9"/>
        <v>Mod: Friends do Things - Friendly Events</v>
      </c>
      <c r="B250" s="51" t="s">
        <v>3507</v>
      </c>
      <c r="C250" s="52" t="s">
        <v>3979</v>
      </c>
      <c r="D250" s="53" t="s">
        <v>3980</v>
      </c>
      <c r="E250" s="47"/>
      <c r="F250" s="48"/>
    </row>
    <row r="251">
      <c r="A251" s="50" t="str">
        <f t="shared" si="9"/>
        <v>Mod: Friends do Things - Friendly Events</v>
      </c>
      <c r="B251" s="51" t="s">
        <v>3571</v>
      </c>
      <c r="C251" s="52" t="s">
        <v>3981</v>
      </c>
      <c r="D251" s="53" t="s">
        <v>3982</v>
      </c>
      <c r="E251" s="47"/>
      <c r="F251" s="48"/>
    </row>
    <row r="252">
      <c r="A252" s="50" t="str">
        <f t="shared" si="9"/>
        <v>Mod: Friends do Things - Friendly Events</v>
      </c>
      <c r="B252" s="51" t="s">
        <v>3515</v>
      </c>
      <c r="C252" s="52" t="s">
        <v>3983</v>
      </c>
      <c r="D252" s="53" t="s">
        <v>3984</v>
      </c>
      <c r="E252" s="47"/>
      <c r="F252" s="48"/>
    </row>
    <row r="253">
      <c r="A253" s="50" t="str">
        <f t="shared" si="9"/>
        <v>Mod: Friends do Things - Friendly Events</v>
      </c>
      <c r="B253" s="51" t="s">
        <v>3484</v>
      </c>
      <c r="C253" s="52" t="s">
        <v>3985</v>
      </c>
      <c r="D253" s="53" t="s">
        <v>3986</v>
      </c>
      <c r="E253" s="47"/>
      <c r="F253" s="48"/>
    </row>
    <row r="254">
      <c r="A254" s="50" t="str">
        <f t="shared" si="9"/>
        <v>Mod: Friends do Things - Friendly Events</v>
      </c>
      <c r="B254" s="51" t="s">
        <v>3557</v>
      </c>
      <c r="C254" s="52" t="s">
        <v>3987</v>
      </c>
      <c r="D254" s="53" t="s">
        <v>3988</v>
      </c>
      <c r="E254" s="47"/>
      <c r="F254" s="48"/>
    </row>
    <row r="255">
      <c r="A255" s="50" t="str">
        <f>HYPERLINK("https://www.nexusmods.com/stardewvalley/mods/2542","Mod: Harvey Marriage Expansion")</f>
        <v>Mod: Harvey Marriage Expansion</v>
      </c>
      <c r="B255" s="51" t="s">
        <v>3989</v>
      </c>
      <c r="C255" s="52" t="s">
        <v>3990</v>
      </c>
      <c r="D255" s="53" t="s">
        <v>3991</v>
      </c>
      <c r="E255" s="47"/>
      <c r="F255" s="48"/>
    </row>
    <row r="256">
      <c r="A256" s="50" t="str">
        <f t="shared" ref="A256:A266" si="10">HYPERLINK("https://www.nexusmods.com/stardewvalley/mods/3230","Mod: Hiroshi - Custom NPC")</f>
        <v>Mod: Hiroshi - Custom NPC</v>
      </c>
      <c r="B256" s="51" t="s">
        <v>3645</v>
      </c>
      <c r="C256" s="52" t="s">
        <v>3992</v>
      </c>
      <c r="D256" s="53" t="s">
        <v>3925</v>
      </c>
      <c r="E256" s="47"/>
      <c r="F256" s="48"/>
    </row>
    <row r="257">
      <c r="A257" s="50" t="str">
        <f t="shared" si="10"/>
        <v>Mod: Hiroshi - Custom NPC</v>
      </c>
      <c r="B257" s="51" t="s">
        <v>3489</v>
      </c>
      <c r="C257" s="52" t="s">
        <v>3993</v>
      </c>
      <c r="D257" s="53" t="s">
        <v>3925</v>
      </c>
      <c r="E257" s="47"/>
      <c r="F257" s="48"/>
    </row>
    <row r="258">
      <c r="A258" s="50" t="str">
        <f t="shared" si="10"/>
        <v>Mod: Hiroshi - Custom NPC</v>
      </c>
      <c r="B258" s="51" t="s">
        <v>3489</v>
      </c>
      <c r="C258" s="52" t="s">
        <v>3994</v>
      </c>
      <c r="D258" s="53" t="s">
        <v>3925</v>
      </c>
      <c r="E258" s="47"/>
      <c r="F258" s="48"/>
    </row>
    <row r="259">
      <c r="A259" s="50" t="str">
        <f t="shared" si="10"/>
        <v>Mod: Hiroshi - Custom NPC</v>
      </c>
      <c r="B259" s="51" t="s">
        <v>3489</v>
      </c>
      <c r="C259" s="52" t="s">
        <v>3995</v>
      </c>
      <c r="D259" s="53" t="s">
        <v>3925</v>
      </c>
      <c r="E259" s="47"/>
      <c r="F259" s="48"/>
    </row>
    <row r="260">
      <c r="A260" s="50" t="str">
        <f t="shared" si="10"/>
        <v>Mod: Hiroshi - Custom NPC</v>
      </c>
      <c r="B260" s="51" t="s">
        <v>3638</v>
      </c>
      <c r="C260" s="52" t="s">
        <v>3996</v>
      </c>
      <c r="D260" s="53" t="s">
        <v>3925</v>
      </c>
      <c r="E260" s="47"/>
      <c r="F260" s="48"/>
    </row>
    <row r="261">
      <c r="A261" s="50" t="str">
        <f t="shared" si="10"/>
        <v>Mod: Hiroshi - Custom NPC</v>
      </c>
      <c r="B261" s="51" t="s">
        <v>3512</v>
      </c>
      <c r="C261" s="52" t="s">
        <v>3996</v>
      </c>
      <c r="D261" s="53" t="s">
        <v>3925</v>
      </c>
      <c r="E261" s="47"/>
      <c r="F261" s="48"/>
    </row>
    <row r="262">
      <c r="A262" s="50" t="str">
        <f t="shared" si="10"/>
        <v>Mod: Hiroshi - Custom NPC</v>
      </c>
      <c r="B262" s="51" t="s">
        <v>3645</v>
      </c>
      <c r="C262" s="52" t="s">
        <v>3997</v>
      </c>
      <c r="D262" s="53" t="s">
        <v>3925</v>
      </c>
      <c r="E262" s="47"/>
      <c r="F262" s="48"/>
    </row>
    <row r="263">
      <c r="A263" s="50" t="str">
        <f t="shared" si="10"/>
        <v>Mod: Hiroshi - Custom NPC</v>
      </c>
      <c r="B263" s="51" t="s">
        <v>3489</v>
      </c>
      <c r="C263" s="52" t="s">
        <v>3998</v>
      </c>
      <c r="D263" s="53" t="s">
        <v>3925</v>
      </c>
      <c r="E263" s="47"/>
      <c r="F263" s="48"/>
    </row>
    <row r="264">
      <c r="A264" s="50" t="str">
        <f t="shared" si="10"/>
        <v>Mod: Hiroshi - Custom NPC</v>
      </c>
      <c r="B264" s="51" t="s">
        <v>3515</v>
      </c>
      <c r="C264" s="52" t="s">
        <v>3999</v>
      </c>
      <c r="D264" s="53" t="s">
        <v>3925</v>
      </c>
      <c r="E264" s="47"/>
      <c r="F264" s="48"/>
    </row>
    <row r="265">
      <c r="A265" s="50" t="str">
        <f t="shared" si="10"/>
        <v>Mod: Hiroshi - Custom NPC</v>
      </c>
      <c r="B265" s="51" t="s">
        <v>3492</v>
      </c>
      <c r="C265" s="52" t="s">
        <v>4000</v>
      </c>
      <c r="D265" s="53" t="s">
        <v>3925</v>
      </c>
      <c r="E265" s="47"/>
      <c r="F265" s="48"/>
    </row>
    <row r="266">
      <c r="A266" s="50" t="str">
        <f t="shared" si="10"/>
        <v>Mod: Hiroshi - Custom NPC</v>
      </c>
      <c r="B266" s="51" t="s">
        <v>3492</v>
      </c>
      <c r="C266" s="52" t="s">
        <v>4001</v>
      </c>
      <c r="D266" s="53" t="s">
        <v>3925</v>
      </c>
      <c r="E266" s="47"/>
      <c r="F266" s="48"/>
    </row>
    <row r="267">
      <c r="A267" s="50" t="str">
        <f t="shared" ref="A267:A272" si="11">HYPERLINK("https://www.nexusmods.com/stardewvalley/mods/2334","Mod: Immerseive Characters - Shane")</f>
        <v>Mod: Immerseive Characters - Shane</v>
      </c>
      <c r="B267" s="51" t="s">
        <v>3492</v>
      </c>
      <c r="C267" s="52" t="s">
        <v>4002</v>
      </c>
      <c r="D267" s="53" t="s">
        <v>4003</v>
      </c>
      <c r="E267" s="47"/>
      <c r="F267" s="48"/>
    </row>
    <row r="268">
      <c r="A268" s="50" t="str">
        <f t="shared" si="11"/>
        <v>Mod: Immerseive Characters - Shane</v>
      </c>
      <c r="B268" s="51" t="s">
        <v>3515</v>
      </c>
      <c r="C268" s="52" t="s">
        <v>3887</v>
      </c>
      <c r="D268" s="53" t="s">
        <v>4004</v>
      </c>
      <c r="E268" s="47"/>
      <c r="F268" s="48"/>
    </row>
    <row r="269">
      <c r="A269" s="50" t="str">
        <f t="shared" si="11"/>
        <v>Mod: Immerseive Characters - Shane</v>
      </c>
      <c r="B269" s="51" t="s">
        <v>3492</v>
      </c>
      <c r="C269" s="52" t="s">
        <v>3889</v>
      </c>
      <c r="D269" s="53" t="s">
        <v>4005</v>
      </c>
      <c r="E269" s="47"/>
      <c r="F269" s="48"/>
    </row>
    <row r="270">
      <c r="A270" s="50" t="str">
        <f t="shared" si="11"/>
        <v>Mod: Immerseive Characters - Shane</v>
      </c>
      <c r="B270" s="51" t="s">
        <v>3515</v>
      </c>
      <c r="C270" s="52" t="s">
        <v>3891</v>
      </c>
      <c r="D270" s="53" t="s">
        <v>4006</v>
      </c>
      <c r="E270" s="47"/>
      <c r="F270" s="48"/>
    </row>
    <row r="271">
      <c r="A271" s="50" t="str">
        <f t="shared" si="11"/>
        <v>Mod: Immerseive Characters - Shane</v>
      </c>
      <c r="B271" s="51" t="s">
        <v>3701</v>
      </c>
      <c r="C271" s="52" t="s">
        <v>3893</v>
      </c>
      <c r="D271" s="53" t="s">
        <v>4007</v>
      </c>
      <c r="E271" s="47"/>
      <c r="F271" s="48"/>
    </row>
    <row r="272">
      <c r="A272" s="50" t="str">
        <f t="shared" si="11"/>
        <v>Mod: Immerseive Characters - Shane</v>
      </c>
      <c r="B272" s="51" t="s">
        <v>3619</v>
      </c>
      <c r="C272" s="52" t="s">
        <v>4008</v>
      </c>
      <c r="D272" s="53" t="s">
        <v>4009</v>
      </c>
      <c r="E272" s="47"/>
      <c r="F272" s="48"/>
    </row>
    <row r="273">
      <c r="A273" s="50" t="str">
        <f t="shared" ref="A273:A280" si="12">HYPERLINK("https://www.nexusmods.com/stardewvalley/mods/3962","Mod: John (Standalone NPC)")</f>
        <v>Mod: John (Standalone NPC)</v>
      </c>
      <c r="B273" s="51" t="s">
        <v>3645</v>
      </c>
      <c r="C273" s="52" t="s">
        <v>3942</v>
      </c>
      <c r="D273" s="53" t="s">
        <v>4010</v>
      </c>
      <c r="E273" s="47"/>
      <c r="F273" s="48"/>
    </row>
    <row r="274">
      <c r="A274" s="50" t="str">
        <f t="shared" si="12"/>
        <v>Mod: John (Standalone NPC)</v>
      </c>
      <c r="B274" s="51" t="s">
        <v>3557</v>
      </c>
      <c r="C274" s="52" t="s">
        <v>4011</v>
      </c>
      <c r="D274" s="53" t="s">
        <v>4012</v>
      </c>
      <c r="E274" s="47"/>
      <c r="F274" s="48"/>
    </row>
    <row r="275">
      <c r="A275" s="50" t="str">
        <f t="shared" si="12"/>
        <v>Mod: John (Standalone NPC)</v>
      </c>
      <c r="B275" s="51" t="s">
        <v>3515</v>
      </c>
      <c r="C275" s="52" t="s">
        <v>4013</v>
      </c>
      <c r="D275" s="53" t="s">
        <v>4014</v>
      </c>
      <c r="E275" s="47"/>
      <c r="F275" s="48"/>
    </row>
    <row r="276">
      <c r="A276" s="50" t="str">
        <f t="shared" si="12"/>
        <v>Mod: John (Standalone NPC)</v>
      </c>
      <c r="B276" s="51" t="s">
        <v>3481</v>
      </c>
      <c r="C276" s="52" t="s">
        <v>4015</v>
      </c>
      <c r="D276" s="53" t="s">
        <v>4016</v>
      </c>
      <c r="E276" s="47"/>
      <c r="F276" s="48"/>
    </row>
    <row r="277">
      <c r="A277" s="50" t="str">
        <f t="shared" si="12"/>
        <v>Mod: John (Standalone NPC)</v>
      </c>
      <c r="B277" s="51" t="s">
        <v>3638</v>
      </c>
      <c r="C277" s="52" t="s">
        <v>4017</v>
      </c>
      <c r="D277" s="53" t="s">
        <v>4018</v>
      </c>
      <c r="E277" s="47"/>
      <c r="F277" s="48"/>
    </row>
    <row r="278">
      <c r="A278" s="50" t="str">
        <f t="shared" si="12"/>
        <v>Mod: John (Standalone NPC)</v>
      </c>
      <c r="B278" s="51" t="s">
        <v>3498</v>
      </c>
      <c r="C278" s="52" t="s">
        <v>4019</v>
      </c>
      <c r="D278" s="53" t="s">
        <v>4020</v>
      </c>
      <c r="E278" s="47"/>
      <c r="F278" s="48"/>
    </row>
    <row r="279">
      <c r="A279" s="50" t="str">
        <f t="shared" si="12"/>
        <v>Mod: John (Standalone NPC)</v>
      </c>
      <c r="B279" s="51" t="s">
        <v>3557</v>
      </c>
      <c r="C279" s="52" t="s">
        <v>4021</v>
      </c>
      <c r="D279" s="53" t="s">
        <v>4022</v>
      </c>
      <c r="E279" s="47"/>
      <c r="F279" s="48"/>
    </row>
    <row r="280">
      <c r="A280" s="50" t="str">
        <f t="shared" si="12"/>
        <v>Mod: John (Standalone NPC)</v>
      </c>
      <c r="B280" s="51" t="s">
        <v>3489</v>
      </c>
      <c r="C280" s="52" t="s">
        <v>4023</v>
      </c>
      <c r="D280" s="53" t="s">
        <v>4024</v>
      </c>
      <c r="E280" s="47"/>
      <c r="F280" s="48"/>
    </row>
    <row r="281">
      <c r="A281" s="50" t="str">
        <f>HYPERLINK("https://www.nexusmods.com/stardewvalley/mods/3317","Mod: Joja ruins 9-Heart Shane Event")</f>
        <v>Mod: Joja ruins 9-Heart Shane Event</v>
      </c>
      <c r="B281" s="51" t="s">
        <v>3489</v>
      </c>
      <c r="C281" s="52" t="s">
        <v>4025</v>
      </c>
      <c r="D281" s="53" t="s">
        <v>3888</v>
      </c>
      <c r="E281" s="47"/>
      <c r="F281" s="48"/>
    </row>
    <row r="282">
      <c r="A282" s="50" t="str">
        <f t="shared" ref="A282:A286" si="13">HYPERLINK("https://www.nexusmods.com/stardewvalley/mods/4457","Mod: Kel the Stalker NPC")</f>
        <v>Mod: Kel the Stalker NPC</v>
      </c>
      <c r="B282" s="51" t="s">
        <v>3645</v>
      </c>
      <c r="C282" s="52" t="s">
        <v>4026</v>
      </c>
      <c r="D282" s="53" t="s">
        <v>4027</v>
      </c>
      <c r="E282" s="47"/>
      <c r="F282" s="48"/>
    </row>
    <row r="283">
      <c r="A283" s="50" t="str">
        <f t="shared" si="13"/>
        <v>Mod: Kel the Stalker NPC</v>
      </c>
      <c r="B283" s="51" t="s">
        <v>3645</v>
      </c>
      <c r="C283" s="52" t="s">
        <v>4028</v>
      </c>
      <c r="D283" s="53" t="s">
        <v>4029</v>
      </c>
      <c r="E283" s="47"/>
      <c r="F283" s="48"/>
    </row>
    <row r="284">
      <c r="A284" s="50" t="str">
        <f t="shared" si="13"/>
        <v>Mod: Kel the Stalker NPC</v>
      </c>
      <c r="B284" s="51" t="s">
        <v>3645</v>
      </c>
      <c r="C284" s="52" t="s">
        <v>4030</v>
      </c>
      <c r="D284" s="53" t="s">
        <v>4031</v>
      </c>
      <c r="E284" s="47"/>
      <c r="F284" s="48"/>
    </row>
    <row r="285">
      <c r="A285" s="50" t="str">
        <f t="shared" si="13"/>
        <v>Mod: Kel the Stalker NPC</v>
      </c>
      <c r="B285" s="51" t="s">
        <v>3645</v>
      </c>
      <c r="C285" s="52" t="s">
        <v>4032</v>
      </c>
      <c r="D285" s="53" t="s">
        <v>4033</v>
      </c>
      <c r="E285" s="47"/>
      <c r="F285" s="48"/>
    </row>
    <row r="286">
      <c r="A286" s="50" t="str">
        <f t="shared" si="13"/>
        <v>Mod: Kel the Stalker NPC</v>
      </c>
      <c r="B286" s="51" t="s">
        <v>3489</v>
      </c>
      <c r="C286" s="52" t="s">
        <v>4034</v>
      </c>
      <c r="D286" s="53" t="s">
        <v>4035</v>
      </c>
      <c r="E286" s="47"/>
      <c r="F286" s="48"/>
    </row>
    <row r="287">
      <c r="A287" s="50" t="str">
        <f t="shared" ref="A287:A315" si="14">HYPERLINK("https://www.nexusmods.com/stardewvalley/mods/3054","Mod: Looking for Love")</f>
        <v>Mod: Looking for Love</v>
      </c>
      <c r="B287" s="51" t="s">
        <v>3930</v>
      </c>
      <c r="C287" s="52" t="s">
        <v>4036</v>
      </c>
      <c r="D287" s="53" t="s">
        <v>4037</v>
      </c>
      <c r="E287" s="47"/>
      <c r="F287" s="48"/>
    </row>
    <row r="288">
      <c r="A288" s="50" t="str">
        <f t="shared" si="14"/>
        <v>Mod: Looking for Love</v>
      </c>
      <c r="B288" s="51" t="s">
        <v>3484</v>
      </c>
      <c r="C288" s="52" t="s">
        <v>4038</v>
      </c>
      <c r="D288" s="53" t="s">
        <v>4039</v>
      </c>
      <c r="E288" s="47"/>
      <c r="F288" s="48"/>
    </row>
    <row r="289">
      <c r="A289" s="50" t="str">
        <f t="shared" si="14"/>
        <v>Mod: Looking for Love</v>
      </c>
      <c r="B289" s="51" t="s">
        <v>3930</v>
      </c>
      <c r="C289" s="52" t="s">
        <v>4040</v>
      </c>
      <c r="D289" s="53" t="s">
        <v>4041</v>
      </c>
      <c r="E289" s="47"/>
      <c r="F289" s="48"/>
    </row>
    <row r="290">
      <c r="A290" s="50" t="str">
        <f t="shared" si="14"/>
        <v>Mod: Looking for Love</v>
      </c>
      <c r="B290" s="51" t="s">
        <v>3557</v>
      </c>
      <c r="C290" s="52" t="s">
        <v>4042</v>
      </c>
      <c r="D290" s="53" t="s">
        <v>4043</v>
      </c>
      <c r="E290" s="47"/>
      <c r="F290" s="48"/>
    </row>
    <row r="291">
      <c r="A291" s="50" t="str">
        <f t="shared" si="14"/>
        <v>Mod: Looking for Love</v>
      </c>
      <c r="B291" s="51" t="s">
        <v>3557</v>
      </c>
      <c r="C291" s="52" t="s">
        <v>4044</v>
      </c>
      <c r="D291" s="53" t="s">
        <v>4045</v>
      </c>
      <c r="E291" s="47"/>
      <c r="F291" s="48"/>
    </row>
    <row r="292">
      <c r="A292" s="50" t="str">
        <f t="shared" si="14"/>
        <v>Mod: Looking for Love</v>
      </c>
      <c r="B292" s="51" t="s">
        <v>3492</v>
      </c>
      <c r="C292" s="52" t="s">
        <v>4046</v>
      </c>
      <c r="D292" s="53" t="s">
        <v>4047</v>
      </c>
      <c r="E292" s="47"/>
      <c r="F292" s="48"/>
    </row>
    <row r="293">
      <c r="A293" s="50" t="str">
        <f t="shared" si="14"/>
        <v>Mod: Looking for Love</v>
      </c>
      <c r="B293" s="51" t="s">
        <v>3619</v>
      </c>
      <c r="C293" s="52" t="s">
        <v>4048</v>
      </c>
      <c r="D293" s="53" t="s">
        <v>4049</v>
      </c>
      <c r="E293" s="47"/>
      <c r="F293" s="48"/>
    </row>
    <row r="294">
      <c r="A294" s="50" t="str">
        <f t="shared" si="14"/>
        <v>Mod: Looking for Love</v>
      </c>
      <c r="B294" s="51" t="s">
        <v>3760</v>
      </c>
      <c r="C294" s="52" t="s">
        <v>4050</v>
      </c>
      <c r="D294" s="53" t="s">
        <v>4051</v>
      </c>
      <c r="E294" s="47"/>
      <c r="F294" s="48"/>
    </row>
    <row r="295">
      <c r="A295" s="50" t="str">
        <f t="shared" si="14"/>
        <v>Mod: Looking for Love</v>
      </c>
      <c r="B295" s="51" t="s">
        <v>3515</v>
      </c>
      <c r="C295" s="52" t="s">
        <v>4052</v>
      </c>
      <c r="D295" s="53" t="s">
        <v>4053</v>
      </c>
      <c r="E295" s="47"/>
      <c r="F295" s="48"/>
    </row>
    <row r="296">
      <c r="A296" s="50" t="str">
        <f t="shared" si="14"/>
        <v>Mod: Looking for Love</v>
      </c>
      <c r="B296" s="51" t="s">
        <v>3489</v>
      </c>
      <c r="C296" s="52" t="s">
        <v>4054</v>
      </c>
      <c r="D296" s="53" t="s">
        <v>4055</v>
      </c>
      <c r="E296" s="47"/>
      <c r="F296" s="48"/>
    </row>
    <row r="297">
      <c r="A297" s="50" t="str">
        <f t="shared" si="14"/>
        <v>Mod: Looking for Love</v>
      </c>
      <c r="B297" s="51" t="s">
        <v>3492</v>
      </c>
      <c r="C297" s="52" t="s">
        <v>4056</v>
      </c>
      <c r="D297" s="53" t="s">
        <v>4057</v>
      </c>
      <c r="E297" s="47"/>
      <c r="F297" s="48"/>
    </row>
    <row r="298">
      <c r="A298" s="50" t="str">
        <f t="shared" si="14"/>
        <v>Mod: Looking for Love</v>
      </c>
      <c r="B298" s="51" t="s">
        <v>3515</v>
      </c>
      <c r="C298" s="52" t="s">
        <v>4058</v>
      </c>
      <c r="D298" s="53" t="s">
        <v>4059</v>
      </c>
      <c r="E298" s="47"/>
      <c r="F298" s="48"/>
    </row>
    <row r="299">
      <c r="A299" s="50" t="str">
        <f t="shared" si="14"/>
        <v>Mod: Looking for Love</v>
      </c>
      <c r="B299" s="51" t="s">
        <v>3484</v>
      </c>
      <c r="C299" s="52" t="s">
        <v>4060</v>
      </c>
      <c r="D299" s="53" t="s">
        <v>4061</v>
      </c>
      <c r="E299" s="47"/>
      <c r="F299" s="48"/>
    </row>
    <row r="300">
      <c r="A300" s="50" t="str">
        <f t="shared" si="14"/>
        <v>Mod: Looking for Love</v>
      </c>
      <c r="B300" s="51" t="s">
        <v>3484</v>
      </c>
      <c r="C300" s="52" t="s">
        <v>4062</v>
      </c>
      <c r="D300" s="53" t="s">
        <v>4063</v>
      </c>
      <c r="E300" s="47"/>
      <c r="F300" s="48"/>
    </row>
    <row r="301">
      <c r="A301" s="50" t="str">
        <f t="shared" si="14"/>
        <v>Mod: Looking for Love</v>
      </c>
      <c r="B301" s="51" t="s">
        <v>3492</v>
      </c>
      <c r="C301" s="52" t="s">
        <v>4064</v>
      </c>
      <c r="D301" s="53" t="s">
        <v>4065</v>
      </c>
      <c r="E301" s="47"/>
      <c r="F301" s="48"/>
    </row>
    <row r="302">
      <c r="A302" s="50" t="str">
        <f t="shared" si="14"/>
        <v>Mod: Looking for Love</v>
      </c>
      <c r="B302" s="51" t="s">
        <v>3546</v>
      </c>
      <c r="C302" s="52" t="s">
        <v>4066</v>
      </c>
      <c r="D302" s="53" t="s">
        <v>4067</v>
      </c>
      <c r="E302" s="47"/>
      <c r="F302" s="48"/>
    </row>
    <row r="303">
      <c r="A303" s="50" t="str">
        <f t="shared" si="14"/>
        <v>Mod: Looking for Love</v>
      </c>
      <c r="B303" s="51" t="s">
        <v>3492</v>
      </c>
      <c r="C303" s="52" t="s">
        <v>4068</v>
      </c>
      <c r="D303" s="53" t="s">
        <v>4069</v>
      </c>
      <c r="E303" s="47"/>
      <c r="F303" s="48"/>
    </row>
    <row r="304">
      <c r="A304" s="50" t="str">
        <f t="shared" si="14"/>
        <v>Mod: Looking for Love</v>
      </c>
      <c r="B304" s="51" t="s">
        <v>3546</v>
      </c>
      <c r="C304" s="52" t="s">
        <v>4070</v>
      </c>
      <c r="D304" s="53" t="s">
        <v>4071</v>
      </c>
      <c r="E304" s="47"/>
      <c r="F304" s="48"/>
    </row>
    <row r="305">
      <c r="A305" s="50" t="str">
        <f t="shared" si="14"/>
        <v>Mod: Looking for Love</v>
      </c>
      <c r="B305" s="51" t="s">
        <v>3596</v>
      </c>
      <c r="C305" s="52" t="s">
        <v>4072</v>
      </c>
      <c r="D305" s="53" t="s">
        <v>4073</v>
      </c>
      <c r="E305" s="47"/>
      <c r="F305" s="48"/>
    </row>
    <row r="306">
      <c r="A306" s="50" t="str">
        <f t="shared" si="14"/>
        <v>Mod: Looking for Love</v>
      </c>
      <c r="B306" s="51" t="s">
        <v>3492</v>
      </c>
      <c r="C306" s="52" t="s">
        <v>4074</v>
      </c>
      <c r="D306" s="53" t="s">
        <v>4075</v>
      </c>
      <c r="E306" s="47"/>
      <c r="F306" s="48"/>
    </row>
    <row r="307">
      <c r="A307" s="50" t="str">
        <f t="shared" si="14"/>
        <v>Mod: Looking for Love</v>
      </c>
      <c r="B307" s="51" t="s">
        <v>3596</v>
      </c>
      <c r="C307" s="52" t="s">
        <v>4076</v>
      </c>
      <c r="D307" s="53" t="s">
        <v>4077</v>
      </c>
      <c r="E307" s="47"/>
      <c r="F307" s="48"/>
    </row>
    <row r="308">
      <c r="A308" s="50" t="str">
        <f t="shared" si="14"/>
        <v>Mod: Looking for Love</v>
      </c>
      <c r="B308" s="51" t="s">
        <v>3492</v>
      </c>
      <c r="C308" s="52" t="s">
        <v>4078</v>
      </c>
      <c r="D308" s="53" t="s">
        <v>4079</v>
      </c>
      <c r="E308" s="47"/>
      <c r="F308" s="48"/>
    </row>
    <row r="309">
      <c r="A309" s="50" t="str">
        <f t="shared" si="14"/>
        <v>Mod: Looking for Love</v>
      </c>
      <c r="B309" s="51" t="s">
        <v>3512</v>
      </c>
      <c r="C309" s="52" t="s">
        <v>4080</v>
      </c>
      <c r="D309" s="53" t="s">
        <v>4081</v>
      </c>
      <c r="E309" s="47"/>
      <c r="F309" s="48"/>
    </row>
    <row r="310">
      <c r="A310" s="50" t="str">
        <f t="shared" si="14"/>
        <v>Mod: Looking for Love</v>
      </c>
      <c r="B310" s="51" t="s">
        <v>3492</v>
      </c>
      <c r="C310" s="52" t="s">
        <v>4082</v>
      </c>
      <c r="D310" s="53" t="s">
        <v>4083</v>
      </c>
      <c r="E310" s="47"/>
      <c r="F310" s="48"/>
    </row>
    <row r="311">
      <c r="A311" s="50" t="str">
        <f t="shared" si="14"/>
        <v>Mod: Looking for Love</v>
      </c>
      <c r="B311" s="51" t="s">
        <v>3512</v>
      </c>
      <c r="C311" s="52" t="s">
        <v>4084</v>
      </c>
      <c r="D311" s="53" t="s">
        <v>4085</v>
      </c>
      <c r="E311" s="47"/>
      <c r="F311" s="48"/>
    </row>
    <row r="312">
      <c r="A312" s="50" t="str">
        <f t="shared" si="14"/>
        <v>Mod: Looking for Love</v>
      </c>
      <c r="B312" s="51" t="s">
        <v>3492</v>
      </c>
      <c r="C312" s="52" t="s">
        <v>4086</v>
      </c>
      <c r="D312" s="53" t="s">
        <v>4087</v>
      </c>
      <c r="E312" s="47"/>
      <c r="F312" s="48"/>
    </row>
    <row r="313">
      <c r="A313" s="50" t="str">
        <f t="shared" si="14"/>
        <v>Mod: Looking for Love</v>
      </c>
      <c r="B313" s="51" t="s">
        <v>3757</v>
      </c>
      <c r="C313" s="52" t="s">
        <v>4088</v>
      </c>
      <c r="D313" s="57" t="s">
        <v>4089</v>
      </c>
      <c r="E313" s="47"/>
      <c r="F313" s="48"/>
    </row>
    <row r="314">
      <c r="A314" s="50" t="str">
        <f t="shared" si="14"/>
        <v>Mod: Looking for Love</v>
      </c>
      <c r="B314" s="51" t="s">
        <v>3638</v>
      </c>
      <c r="C314" s="52" t="s">
        <v>4090</v>
      </c>
      <c r="D314" s="53" t="s">
        <v>4091</v>
      </c>
      <c r="E314" s="47"/>
      <c r="F314" s="48"/>
    </row>
    <row r="315">
      <c r="A315" s="50" t="str">
        <f t="shared" si="14"/>
        <v>Mod: Looking for Love</v>
      </c>
      <c r="B315" s="51" t="s">
        <v>3638</v>
      </c>
      <c r="C315" s="52" t="s">
        <v>4092</v>
      </c>
      <c r="D315" s="53" t="s">
        <v>4093</v>
      </c>
      <c r="E315" s="47"/>
      <c r="F315" s="48"/>
    </row>
    <row r="316">
      <c r="A316" s="50" t="str">
        <f t="shared" ref="A316:A319" si="15">HYPERLINK("https://www.nexusmods.com/stardewvalley/mods/2388","Mod: Love Letters")</f>
        <v>Mod: Love Letters</v>
      </c>
      <c r="B316" s="51" t="s">
        <v>3492</v>
      </c>
      <c r="C316" s="52" t="s">
        <v>4094</v>
      </c>
      <c r="D316" s="53" t="s">
        <v>4095</v>
      </c>
      <c r="E316" s="47"/>
      <c r="F316" s="48"/>
    </row>
    <row r="317">
      <c r="A317" s="50" t="str">
        <f t="shared" si="15"/>
        <v>Mod: Love Letters</v>
      </c>
      <c r="B317" s="51" t="s">
        <v>3492</v>
      </c>
      <c r="C317" s="52" t="s">
        <v>4096</v>
      </c>
      <c r="D317" s="53" t="s">
        <v>4097</v>
      </c>
      <c r="E317" s="47"/>
      <c r="F317" s="48"/>
    </row>
    <row r="318">
      <c r="A318" s="50" t="str">
        <f t="shared" si="15"/>
        <v>Mod: Love Letters</v>
      </c>
      <c r="B318" s="51" t="s">
        <v>3492</v>
      </c>
      <c r="C318" s="52" t="s">
        <v>4098</v>
      </c>
      <c r="D318" s="53" t="s">
        <v>4099</v>
      </c>
      <c r="E318" s="47"/>
      <c r="F318" s="48"/>
    </row>
    <row r="319">
      <c r="A319" s="50" t="str">
        <f t="shared" si="15"/>
        <v>Mod: Love Letters</v>
      </c>
      <c r="B319" s="51" t="s">
        <v>3492</v>
      </c>
      <c r="C319" s="52" t="s">
        <v>4100</v>
      </c>
      <c r="D319" s="53" t="s">
        <v>4101</v>
      </c>
      <c r="E319" s="47"/>
      <c r="F319" s="48"/>
    </row>
    <row r="320">
      <c r="A320" s="50" t="str">
        <f t="shared" ref="A320:A330" si="16">HYPERLINK("https://www.nexusmods.com/stardewvalley/mods/3173","Mod: Lyell Halkias Stand Alone NPC")</f>
        <v>Mod: Lyell Halkias Stand Alone NPC</v>
      </c>
      <c r="B320" s="51" t="s">
        <v>3484</v>
      </c>
      <c r="C320" s="52" t="s">
        <v>4102</v>
      </c>
      <c r="D320" s="53" t="s">
        <v>3925</v>
      </c>
      <c r="E320" s="47"/>
      <c r="F320" s="48"/>
    </row>
    <row r="321">
      <c r="A321" s="50" t="str">
        <f t="shared" si="16"/>
        <v>Mod: Lyell Halkias Stand Alone NPC</v>
      </c>
      <c r="B321" s="51" t="s">
        <v>3484</v>
      </c>
      <c r="C321" s="52" t="s">
        <v>4103</v>
      </c>
      <c r="D321" s="53" t="s">
        <v>3925</v>
      </c>
      <c r="E321" s="47"/>
      <c r="F321" s="48"/>
    </row>
    <row r="322">
      <c r="A322" s="50" t="str">
        <f t="shared" si="16"/>
        <v>Mod: Lyell Halkias Stand Alone NPC</v>
      </c>
      <c r="B322" s="51" t="s">
        <v>3489</v>
      </c>
      <c r="C322" s="52" t="s">
        <v>4104</v>
      </c>
      <c r="D322" s="53" t="s">
        <v>3925</v>
      </c>
      <c r="E322" s="47"/>
      <c r="F322" s="48"/>
    </row>
    <row r="323">
      <c r="A323" s="50" t="str">
        <f t="shared" si="16"/>
        <v>Mod: Lyell Halkias Stand Alone NPC</v>
      </c>
      <c r="B323" s="51" t="s">
        <v>3557</v>
      </c>
      <c r="C323" s="52" t="s">
        <v>4105</v>
      </c>
      <c r="D323" s="53" t="s">
        <v>3925</v>
      </c>
      <c r="E323" s="47"/>
      <c r="F323" s="48"/>
    </row>
    <row r="324">
      <c r="A324" s="50" t="str">
        <f t="shared" si="16"/>
        <v>Mod: Lyell Halkias Stand Alone NPC</v>
      </c>
      <c r="B324" s="51" t="s">
        <v>3757</v>
      </c>
      <c r="C324" s="52" t="s">
        <v>4106</v>
      </c>
      <c r="D324" s="53" t="s">
        <v>3925</v>
      </c>
      <c r="E324" s="47"/>
      <c r="F324" s="48"/>
    </row>
    <row r="325">
      <c r="A325" s="50" t="str">
        <f t="shared" si="16"/>
        <v>Mod: Lyell Halkias Stand Alone NPC</v>
      </c>
      <c r="B325" s="51" t="s">
        <v>3648</v>
      </c>
      <c r="C325" s="52" t="s">
        <v>4107</v>
      </c>
      <c r="D325" s="53" t="s">
        <v>3925</v>
      </c>
      <c r="E325" s="47"/>
      <c r="F325" s="48"/>
    </row>
    <row r="326">
      <c r="A326" s="50" t="str">
        <f t="shared" si="16"/>
        <v>Mod: Lyell Halkias Stand Alone NPC</v>
      </c>
      <c r="B326" s="51" t="s">
        <v>3512</v>
      </c>
      <c r="C326" s="52" t="s">
        <v>4108</v>
      </c>
      <c r="D326" s="53" t="s">
        <v>3925</v>
      </c>
      <c r="E326" s="47"/>
      <c r="F326" s="48"/>
    </row>
    <row r="327">
      <c r="A327" s="50" t="str">
        <f t="shared" si="16"/>
        <v>Mod: Lyell Halkias Stand Alone NPC</v>
      </c>
      <c r="B327" s="51" t="s">
        <v>3551</v>
      </c>
      <c r="C327" s="52" t="s">
        <v>4109</v>
      </c>
      <c r="D327" s="53" t="s">
        <v>3925</v>
      </c>
      <c r="E327" s="47"/>
      <c r="F327" s="48"/>
    </row>
    <row r="328">
      <c r="A328" s="50" t="str">
        <f t="shared" si="16"/>
        <v>Mod: Lyell Halkias Stand Alone NPC</v>
      </c>
      <c r="B328" s="51" t="s">
        <v>3484</v>
      </c>
      <c r="C328" s="52" t="s">
        <v>4110</v>
      </c>
      <c r="D328" s="53" t="s">
        <v>3925</v>
      </c>
      <c r="E328" s="47"/>
      <c r="F328" s="48"/>
    </row>
    <row r="329">
      <c r="A329" s="50" t="str">
        <f t="shared" si="16"/>
        <v>Mod: Lyell Halkias Stand Alone NPC</v>
      </c>
      <c r="B329" s="51" t="s">
        <v>3481</v>
      </c>
      <c r="C329" s="52" t="s">
        <v>4111</v>
      </c>
      <c r="D329" s="53" t="s">
        <v>3925</v>
      </c>
      <c r="E329" s="47"/>
      <c r="F329" s="48"/>
    </row>
    <row r="330">
      <c r="A330" s="50" t="str">
        <f t="shared" si="16"/>
        <v>Mod: Lyell Halkias Stand Alone NPC</v>
      </c>
      <c r="B330" s="51" t="s">
        <v>3498</v>
      </c>
      <c r="C330" s="52" t="s">
        <v>4112</v>
      </c>
      <c r="D330" s="53" t="s">
        <v>3925</v>
      </c>
      <c r="E330" s="47"/>
      <c r="F330" s="48"/>
    </row>
    <row r="331">
      <c r="A331" s="50" t="str">
        <f>HYPERLINK("https://www.nexusmods.com/stardewvalley/mods/2007","Mod: Magic")</f>
        <v>Mod: Magic</v>
      </c>
      <c r="B331" s="51" t="s">
        <v>3638</v>
      </c>
      <c r="C331" s="50">
        <v>90001.0</v>
      </c>
      <c r="D331" s="53" t="s">
        <v>4113</v>
      </c>
      <c r="E331" s="47"/>
      <c r="F331" s="48"/>
    </row>
    <row r="332">
      <c r="A332" s="50" t="str">
        <f t="shared" ref="A332:A354" si="17">HYPERLINK("https://www.nexusmods.com/stardewvalley/mods/2074","Mod: Mal's Rival Heart Events")</f>
        <v>Mod: Mal's Rival Heart Events</v>
      </c>
      <c r="B332" s="51" t="s">
        <v>3507</v>
      </c>
      <c r="C332" s="52" t="s">
        <v>4114</v>
      </c>
      <c r="D332" s="53" t="s">
        <v>3925</v>
      </c>
      <c r="E332" s="47"/>
      <c r="F332" s="48"/>
    </row>
    <row r="333">
      <c r="A333" s="50" t="str">
        <f t="shared" si="17"/>
        <v>Mod: Mal's Rival Heart Events</v>
      </c>
      <c r="B333" s="51" t="s">
        <v>3524</v>
      </c>
      <c r="C333" s="52" t="s">
        <v>4114</v>
      </c>
      <c r="D333" s="53" t="s">
        <v>3925</v>
      </c>
      <c r="E333" s="47"/>
      <c r="F333" s="48"/>
    </row>
    <row r="334">
      <c r="A334" s="50" t="str">
        <f t="shared" si="17"/>
        <v>Mod: Mal's Rival Heart Events</v>
      </c>
      <c r="B334" s="51" t="s">
        <v>3515</v>
      </c>
      <c r="C334" s="52" t="s">
        <v>4115</v>
      </c>
      <c r="D334" s="53" t="s">
        <v>3925</v>
      </c>
      <c r="E334" s="47"/>
      <c r="F334" s="48"/>
    </row>
    <row r="335">
      <c r="A335" s="50" t="str">
        <f t="shared" si="17"/>
        <v>Mod: Mal's Rival Heart Events</v>
      </c>
      <c r="B335" s="51" t="s">
        <v>3512</v>
      </c>
      <c r="C335" s="52" t="s">
        <v>4116</v>
      </c>
      <c r="D335" s="53" t="s">
        <v>3925</v>
      </c>
      <c r="E335" s="47"/>
      <c r="F335" s="48"/>
    </row>
    <row r="336">
      <c r="A336" s="50" t="str">
        <f t="shared" si="17"/>
        <v>Mod: Mal's Rival Heart Events</v>
      </c>
      <c r="B336" s="51" t="s">
        <v>3495</v>
      </c>
      <c r="C336" s="52" t="s">
        <v>4117</v>
      </c>
      <c r="D336" s="53" t="s">
        <v>3925</v>
      </c>
      <c r="E336" s="47"/>
      <c r="F336" s="48"/>
    </row>
    <row r="337">
      <c r="A337" s="50" t="str">
        <f t="shared" si="17"/>
        <v>Mod: Mal's Rival Heart Events</v>
      </c>
      <c r="B337" s="51" t="s">
        <v>3989</v>
      </c>
      <c r="C337" s="52" t="s">
        <v>4117</v>
      </c>
      <c r="D337" s="53" t="s">
        <v>3925</v>
      </c>
      <c r="E337" s="47"/>
      <c r="F337" s="48"/>
    </row>
    <row r="338">
      <c r="A338" s="50" t="str">
        <f t="shared" si="17"/>
        <v>Mod: Mal's Rival Heart Events</v>
      </c>
      <c r="B338" s="51" t="s">
        <v>3498</v>
      </c>
      <c r="C338" s="52" t="s">
        <v>4118</v>
      </c>
      <c r="D338" s="53" t="s">
        <v>3925</v>
      </c>
      <c r="E338" s="47"/>
      <c r="F338" s="48"/>
    </row>
    <row r="339">
      <c r="A339" s="50" t="str">
        <f t="shared" si="17"/>
        <v>Mod: Mal's Rival Heart Events</v>
      </c>
      <c r="B339" s="51" t="s">
        <v>3696</v>
      </c>
      <c r="C339" s="52" t="s">
        <v>4119</v>
      </c>
      <c r="D339" s="53" t="s">
        <v>3925</v>
      </c>
      <c r="E339" s="47"/>
      <c r="F339" s="48"/>
    </row>
    <row r="340">
      <c r="A340" s="50" t="str">
        <f t="shared" si="17"/>
        <v>Mod: Mal's Rival Heart Events</v>
      </c>
      <c r="B340" s="51" t="s">
        <v>3571</v>
      </c>
      <c r="C340" s="52" t="s">
        <v>4120</v>
      </c>
      <c r="D340" s="53" t="s">
        <v>3925</v>
      </c>
      <c r="E340" s="47"/>
      <c r="F340" s="48"/>
    </row>
    <row r="341">
      <c r="A341" s="50" t="str">
        <f t="shared" si="17"/>
        <v>Mod: Mal's Rival Heart Events</v>
      </c>
      <c r="B341" s="51" t="s">
        <v>3554</v>
      </c>
      <c r="C341" s="52" t="s">
        <v>4120</v>
      </c>
      <c r="D341" s="53" t="s">
        <v>3925</v>
      </c>
      <c r="E341" s="47"/>
      <c r="F341" s="48"/>
    </row>
    <row r="342">
      <c r="A342" s="50" t="str">
        <f t="shared" si="17"/>
        <v>Mod: Mal's Rival Heart Events</v>
      </c>
      <c r="B342" s="51" t="s">
        <v>3512</v>
      </c>
      <c r="C342" s="52" t="s">
        <v>4121</v>
      </c>
      <c r="D342" s="53" t="s">
        <v>3925</v>
      </c>
      <c r="E342" s="47"/>
      <c r="F342" s="48"/>
    </row>
    <row r="343">
      <c r="A343" s="50" t="str">
        <f t="shared" si="17"/>
        <v>Mod: Mal's Rival Heart Events</v>
      </c>
      <c r="B343" s="51" t="s">
        <v>3554</v>
      </c>
      <c r="C343" s="52" t="s">
        <v>4122</v>
      </c>
      <c r="D343" s="53" t="s">
        <v>3925</v>
      </c>
      <c r="E343" s="47"/>
      <c r="F343" s="48"/>
    </row>
    <row r="344">
      <c r="A344" s="50" t="str">
        <f t="shared" si="17"/>
        <v>Mod: Mal's Rival Heart Events</v>
      </c>
      <c r="B344" s="51" t="s">
        <v>3562</v>
      </c>
      <c r="C344" s="52" t="s">
        <v>4123</v>
      </c>
      <c r="D344" s="53" t="s">
        <v>3925</v>
      </c>
      <c r="E344" s="47"/>
      <c r="F344" s="48"/>
    </row>
    <row r="345">
      <c r="A345" s="50" t="str">
        <f t="shared" si="17"/>
        <v>Mod: Mal's Rival Heart Events</v>
      </c>
      <c r="B345" s="51" t="s">
        <v>3546</v>
      </c>
      <c r="C345" s="52" t="s">
        <v>4123</v>
      </c>
      <c r="D345" s="53" t="s">
        <v>3925</v>
      </c>
      <c r="E345" s="47"/>
      <c r="F345" s="48"/>
    </row>
    <row r="346">
      <c r="A346" s="50" t="str">
        <f t="shared" si="17"/>
        <v>Mod: Mal's Rival Heart Events</v>
      </c>
      <c r="B346" s="51" t="s">
        <v>3489</v>
      </c>
      <c r="C346" s="52" t="s">
        <v>4124</v>
      </c>
      <c r="D346" s="53" t="s">
        <v>3925</v>
      </c>
      <c r="E346" s="47"/>
      <c r="F346" s="48"/>
    </row>
    <row r="347">
      <c r="A347" s="50" t="str">
        <f t="shared" si="17"/>
        <v>Mod: Mal's Rival Heart Events</v>
      </c>
      <c r="B347" s="51" t="s">
        <v>3562</v>
      </c>
      <c r="C347" s="52" t="s">
        <v>4125</v>
      </c>
      <c r="D347" s="53" t="s">
        <v>3925</v>
      </c>
      <c r="E347" s="47"/>
      <c r="F347" s="48"/>
    </row>
    <row r="348">
      <c r="A348" s="50" t="str">
        <f t="shared" si="17"/>
        <v>Mod: Mal's Rival Heart Events</v>
      </c>
      <c r="B348" s="51" t="s">
        <v>3557</v>
      </c>
      <c r="C348" s="52" t="s">
        <v>4126</v>
      </c>
      <c r="D348" s="53" t="s">
        <v>3925</v>
      </c>
      <c r="E348" s="47"/>
      <c r="F348" s="48"/>
    </row>
    <row r="349">
      <c r="A349" s="50" t="str">
        <f t="shared" si="17"/>
        <v>Mod: Mal's Rival Heart Events</v>
      </c>
      <c r="B349" s="51" t="s">
        <v>3489</v>
      </c>
      <c r="C349" s="52" t="s">
        <v>4127</v>
      </c>
      <c r="D349" s="53" t="s">
        <v>3925</v>
      </c>
      <c r="E349" s="47"/>
      <c r="F349" s="48"/>
    </row>
    <row r="350">
      <c r="A350" s="50" t="str">
        <f t="shared" si="17"/>
        <v>Mod: Mal's Rival Heart Events</v>
      </c>
      <c r="B350" s="51" t="s">
        <v>3645</v>
      </c>
      <c r="C350" s="52" t="s">
        <v>4128</v>
      </c>
      <c r="D350" s="53" t="s">
        <v>3925</v>
      </c>
      <c r="E350" s="47"/>
      <c r="F350" s="48"/>
    </row>
    <row r="351">
      <c r="A351" s="50" t="str">
        <f t="shared" si="17"/>
        <v>Mod: Mal's Rival Heart Events</v>
      </c>
      <c r="B351" s="51" t="s">
        <v>3481</v>
      </c>
      <c r="C351" s="52" t="s">
        <v>4129</v>
      </c>
      <c r="D351" s="53" t="s">
        <v>3925</v>
      </c>
      <c r="E351" s="47"/>
      <c r="F351" s="48"/>
    </row>
    <row r="352">
      <c r="A352" s="50" t="str">
        <f t="shared" si="17"/>
        <v>Mod: Mal's Rival Heart Events</v>
      </c>
      <c r="B352" s="51" t="s">
        <v>3537</v>
      </c>
      <c r="C352" s="52" t="s">
        <v>4129</v>
      </c>
      <c r="D352" s="53" t="s">
        <v>3925</v>
      </c>
      <c r="E352" s="47"/>
      <c r="F352" s="48"/>
    </row>
    <row r="353">
      <c r="A353" s="50" t="str">
        <f t="shared" si="17"/>
        <v>Mod: Mal's Rival Heart Events</v>
      </c>
      <c r="B353" s="51" t="s">
        <v>3557</v>
      </c>
      <c r="C353" s="52" t="s">
        <v>4130</v>
      </c>
      <c r="D353" s="53" t="s">
        <v>3925</v>
      </c>
      <c r="E353" s="47"/>
      <c r="F353" s="48"/>
    </row>
    <row r="354">
      <c r="A354" s="50" t="str">
        <f t="shared" si="17"/>
        <v>Mod: Mal's Rival Heart Events</v>
      </c>
      <c r="B354" s="51" t="s">
        <v>3484</v>
      </c>
      <c r="C354" s="52" t="s">
        <v>4131</v>
      </c>
      <c r="D354" s="53" t="s">
        <v>3925</v>
      </c>
      <c r="E354" s="47"/>
      <c r="F354" s="48"/>
    </row>
    <row r="355">
      <c r="A355" s="50" t="str">
        <f t="shared" ref="A355:A361" si="18">HYPERLINK("https://www.nexusmods.com/stardewvalley/mods/2060","Mod: Mal's Sebastian Expansion with Post Marriage Events")</f>
        <v>Mod: Mal's Sebastian Expansion with Post Marriage Events</v>
      </c>
      <c r="B355" s="51" t="s">
        <v>3484</v>
      </c>
      <c r="C355" s="52" t="s">
        <v>3990</v>
      </c>
      <c r="D355" s="53" t="s">
        <v>3925</v>
      </c>
      <c r="E355" s="47"/>
      <c r="F355" s="48"/>
    </row>
    <row r="356">
      <c r="A356" s="50" t="str">
        <f t="shared" si="18"/>
        <v>Mod: Mal's Sebastian Expansion with Post Marriage Events</v>
      </c>
      <c r="B356" s="51" t="s">
        <v>3512</v>
      </c>
      <c r="C356" s="52" t="s">
        <v>4132</v>
      </c>
      <c r="D356" s="53" t="s">
        <v>3925</v>
      </c>
      <c r="E356" s="47"/>
      <c r="F356" s="48"/>
    </row>
    <row r="357">
      <c r="A357" s="50" t="str">
        <f t="shared" si="18"/>
        <v>Mod: Mal's Sebastian Expansion with Post Marriage Events</v>
      </c>
      <c r="B357" s="51" t="s">
        <v>3701</v>
      </c>
      <c r="C357" s="52" t="s">
        <v>4133</v>
      </c>
      <c r="D357" s="53" t="s">
        <v>3925</v>
      </c>
      <c r="E357" s="47"/>
      <c r="F357" s="48"/>
    </row>
    <row r="358">
      <c r="A358" s="50" t="str">
        <f t="shared" si="18"/>
        <v>Mod: Mal's Sebastian Expansion with Post Marriage Events</v>
      </c>
      <c r="B358" s="51" t="s">
        <v>3495</v>
      </c>
      <c r="C358" s="52" t="s">
        <v>4134</v>
      </c>
      <c r="D358" s="53" t="s">
        <v>3925</v>
      </c>
      <c r="E358" s="47"/>
      <c r="F358" s="48"/>
    </row>
    <row r="359">
      <c r="A359" s="50" t="str">
        <f t="shared" si="18"/>
        <v>Mod: Mal's Sebastian Expansion with Post Marriage Events</v>
      </c>
      <c r="B359" s="51" t="s">
        <v>3484</v>
      </c>
      <c r="C359" s="52" t="s">
        <v>4135</v>
      </c>
      <c r="D359" s="53" t="s">
        <v>3925</v>
      </c>
      <c r="E359" s="47"/>
      <c r="F359" s="48"/>
    </row>
    <row r="360">
      <c r="A360" s="50" t="str">
        <f t="shared" si="18"/>
        <v>Mod: Mal's Sebastian Expansion with Post Marriage Events</v>
      </c>
      <c r="B360" s="51" t="s">
        <v>3512</v>
      </c>
      <c r="C360" s="52" t="s">
        <v>4136</v>
      </c>
      <c r="D360" s="53" t="s">
        <v>3925</v>
      </c>
      <c r="E360" s="47"/>
      <c r="F360" s="48"/>
    </row>
    <row r="361">
      <c r="A361" s="50" t="str">
        <f t="shared" si="18"/>
        <v>Mod: Mal's Sebastian Expansion with Post Marriage Events</v>
      </c>
      <c r="B361" s="51" t="s">
        <v>3701</v>
      </c>
      <c r="C361" s="52" t="s">
        <v>4137</v>
      </c>
      <c r="D361" s="53" t="s">
        <v>3925</v>
      </c>
      <c r="E361" s="47"/>
      <c r="F361" s="48"/>
    </row>
    <row r="362">
      <c r="A362" s="50" t="str">
        <f>HYPERLINK("https://www.nexusmods.com/stardewvalley/mods/4377","Mod: MiniTown")</f>
        <v>Mod: MiniTown</v>
      </c>
      <c r="B362" s="51" t="s">
        <v>3515</v>
      </c>
      <c r="C362" s="52" t="s">
        <v>3944</v>
      </c>
      <c r="D362" s="53" t="s">
        <v>4138</v>
      </c>
      <c r="E362" s="47"/>
      <c r="F362" s="48"/>
    </row>
    <row r="363">
      <c r="A363" s="50" t="str">
        <f t="shared" ref="A363:A386" si="19">HYPERLINK("https://www.nexusmods.com/stardewvalley/mods/3578","Mod: More New Fish")</f>
        <v>Mod: More New Fish</v>
      </c>
      <c r="B363" s="51" t="s">
        <v>3492</v>
      </c>
      <c r="C363" s="52" t="s">
        <v>4139</v>
      </c>
      <c r="D363" s="53" t="s">
        <v>3925</v>
      </c>
      <c r="E363" s="47"/>
      <c r="F363" s="48"/>
    </row>
    <row r="364">
      <c r="A364" s="50" t="str">
        <f t="shared" si="19"/>
        <v>Mod: More New Fish</v>
      </c>
      <c r="B364" s="51" t="s">
        <v>3492</v>
      </c>
      <c r="C364" s="52" t="s">
        <v>4140</v>
      </c>
      <c r="D364" s="53" t="s">
        <v>3925</v>
      </c>
      <c r="E364" s="47"/>
      <c r="F364" s="48"/>
    </row>
    <row r="365">
      <c r="A365" s="50" t="str">
        <f t="shared" si="19"/>
        <v>Mod: More New Fish</v>
      </c>
      <c r="B365" s="51" t="s">
        <v>3492</v>
      </c>
      <c r="C365" s="52" t="s">
        <v>4141</v>
      </c>
      <c r="D365" s="53" t="s">
        <v>3925</v>
      </c>
      <c r="E365" s="47"/>
      <c r="F365" s="48"/>
    </row>
    <row r="366">
      <c r="A366" s="50" t="str">
        <f t="shared" si="19"/>
        <v>Mod: More New Fish</v>
      </c>
      <c r="B366" s="51" t="s">
        <v>3492</v>
      </c>
      <c r="C366" s="52" t="s">
        <v>4142</v>
      </c>
      <c r="D366" s="53" t="s">
        <v>3925</v>
      </c>
      <c r="E366" s="47"/>
      <c r="F366" s="48"/>
    </row>
    <row r="367">
      <c r="A367" s="50" t="str">
        <f t="shared" si="19"/>
        <v>Mod: More New Fish</v>
      </c>
      <c r="B367" s="51" t="s">
        <v>3492</v>
      </c>
      <c r="C367" s="52" t="s">
        <v>4143</v>
      </c>
      <c r="D367" s="53" t="s">
        <v>3925</v>
      </c>
      <c r="E367" s="47"/>
      <c r="F367" s="48"/>
    </row>
    <row r="368">
      <c r="A368" s="50" t="str">
        <f t="shared" si="19"/>
        <v>Mod: More New Fish</v>
      </c>
      <c r="B368" s="51" t="s">
        <v>3492</v>
      </c>
      <c r="C368" s="52" t="s">
        <v>4144</v>
      </c>
      <c r="D368" s="53" t="s">
        <v>3925</v>
      </c>
      <c r="E368" s="47"/>
      <c r="F368" s="48"/>
    </row>
    <row r="369">
      <c r="A369" s="50" t="str">
        <f t="shared" si="19"/>
        <v>Mod: More New Fish</v>
      </c>
      <c r="B369" s="51" t="s">
        <v>3492</v>
      </c>
      <c r="C369" s="52" t="s">
        <v>4145</v>
      </c>
      <c r="D369" s="53" t="s">
        <v>3925</v>
      </c>
      <c r="E369" s="47"/>
      <c r="F369" s="48"/>
    </row>
    <row r="370">
      <c r="A370" s="50" t="str">
        <f t="shared" si="19"/>
        <v>Mod: More New Fish</v>
      </c>
      <c r="B370" s="51" t="s">
        <v>3492</v>
      </c>
      <c r="C370" s="52" t="s">
        <v>4146</v>
      </c>
      <c r="D370" s="53" t="s">
        <v>3925</v>
      </c>
      <c r="E370" s="47"/>
      <c r="F370" s="48"/>
    </row>
    <row r="371">
      <c r="A371" s="50" t="str">
        <f t="shared" si="19"/>
        <v>Mod: More New Fish</v>
      </c>
      <c r="B371" s="51" t="s">
        <v>3492</v>
      </c>
      <c r="C371" s="52" t="s">
        <v>4147</v>
      </c>
      <c r="D371" s="53" t="s">
        <v>3925</v>
      </c>
      <c r="E371" s="47"/>
      <c r="F371" s="48"/>
    </row>
    <row r="372">
      <c r="A372" s="50" t="str">
        <f t="shared" si="19"/>
        <v>Mod: More New Fish</v>
      </c>
      <c r="B372" s="51" t="s">
        <v>3492</v>
      </c>
      <c r="C372" s="52" t="s">
        <v>4148</v>
      </c>
      <c r="D372" s="53" t="s">
        <v>3925</v>
      </c>
      <c r="E372" s="47"/>
      <c r="F372" s="48"/>
    </row>
    <row r="373">
      <c r="A373" s="50" t="str">
        <f t="shared" si="19"/>
        <v>Mod: More New Fish</v>
      </c>
      <c r="B373" s="51" t="s">
        <v>3492</v>
      </c>
      <c r="C373" s="52" t="s">
        <v>4149</v>
      </c>
      <c r="D373" s="53" t="s">
        <v>3925</v>
      </c>
      <c r="E373" s="47"/>
      <c r="F373" s="48"/>
    </row>
    <row r="374">
      <c r="A374" s="50" t="str">
        <f t="shared" si="19"/>
        <v>Mod: More New Fish</v>
      </c>
      <c r="B374" s="51" t="s">
        <v>3492</v>
      </c>
      <c r="C374" s="52" t="s">
        <v>4150</v>
      </c>
      <c r="D374" s="53" t="s">
        <v>3925</v>
      </c>
      <c r="E374" s="47"/>
      <c r="F374" s="48"/>
    </row>
    <row r="375">
      <c r="A375" s="50" t="str">
        <f t="shared" si="19"/>
        <v>Mod: More New Fish</v>
      </c>
      <c r="B375" s="51" t="s">
        <v>3492</v>
      </c>
      <c r="C375" s="52" t="s">
        <v>4151</v>
      </c>
      <c r="D375" s="53" t="s">
        <v>3925</v>
      </c>
      <c r="E375" s="47"/>
      <c r="F375" s="48"/>
    </row>
    <row r="376">
      <c r="A376" s="50" t="str">
        <f t="shared" si="19"/>
        <v>Mod: More New Fish</v>
      </c>
      <c r="B376" s="51" t="s">
        <v>3512</v>
      </c>
      <c r="C376" s="52" t="s">
        <v>4152</v>
      </c>
      <c r="D376" s="53"/>
      <c r="E376" s="47"/>
      <c r="F376" s="48"/>
    </row>
    <row r="377">
      <c r="A377" s="50" t="str">
        <f t="shared" si="19"/>
        <v>Mod: More New Fish</v>
      </c>
      <c r="B377" s="51" t="s">
        <v>3492</v>
      </c>
      <c r="C377" s="52" t="s">
        <v>4153</v>
      </c>
      <c r="D377" s="53" t="s">
        <v>3925</v>
      </c>
      <c r="E377" s="47"/>
      <c r="F377" s="48"/>
    </row>
    <row r="378">
      <c r="A378" s="50" t="str">
        <f t="shared" si="19"/>
        <v>Mod: More New Fish</v>
      </c>
      <c r="B378" s="51" t="s">
        <v>3492</v>
      </c>
      <c r="C378" s="52" t="s">
        <v>4154</v>
      </c>
      <c r="D378" s="53" t="s">
        <v>3925</v>
      </c>
      <c r="E378" s="47"/>
      <c r="F378" s="48"/>
    </row>
    <row r="379">
      <c r="A379" s="50" t="str">
        <f t="shared" si="19"/>
        <v>Mod: More New Fish</v>
      </c>
      <c r="B379" s="51" t="s">
        <v>3492</v>
      </c>
      <c r="C379" s="52" t="s">
        <v>4155</v>
      </c>
      <c r="D379" s="53" t="s">
        <v>3925</v>
      </c>
      <c r="E379" s="47"/>
      <c r="F379" s="48"/>
    </row>
    <row r="380">
      <c r="A380" s="50" t="str">
        <f t="shared" si="19"/>
        <v>Mod: More New Fish</v>
      </c>
      <c r="B380" s="51" t="s">
        <v>3492</v>
      </c>
      <c r="C380" s="52" t="s">
        <v>4156</v>
      </c>
      <c r="D380" s="53" t="s">
        <v>3925</v>
      </c>
      <c r="E380" s="47"/>
      <c r="F380" s="48"/>
    </row>
    <row r="381">
      <c r="A381" s="50" t="str">
        <f t="shared" si="19"/>
        <v>Mod: More New Fish</v>
      </c>
      <c r="B381" s="51" t="s">
        <v>3492</v>
      </c>
      <c r="C381" s="52" t="s">
        <v>4157</v>
      </c>
      <c r="D381" s="53" t="s">
        <v>3925</v>
      </c>
      <c r="E381" s="47"/>
      <c r="F381" s="48"/>
    </row>
    <row r="382">
      <c r="A382" s="50" t="str">
        <f t="shared" si="19"/>
        <v>Mod: More New Fish</v>
      </c>
      <c r="B382" s="51" t="s">
        <v>3696</v>
      </c>
      <c r="C382" s="52" t="s">
        <v>4158</v>
      </c>
      <c r="D382" s="53" t="s">
        <v>3925</v>
      </c>
      <c r="E382" s="47"/>
      <c r="F382" s="48"/>
    </row>
    <row r="383">
      <c r="A383" s="50" t="str">
        <f t="shared" si="19"/>
        <v>Mod: More New Fish</v>
      </c>
      <c r="B383" s="51" t="s">
        <v>3492</v>
      </c>
      <c r="C383" s="52" t="s">
        <v>4159</v>
      </c>
      <c r="D383" s="53" t="s">
        <v>3925</v>
      </c>
      <c r="E383" s="47"/>
      <c r="F383" s="48"/>
    </row>
    <row r="384">
      <c r="A384" s="50" t="str">
        <f t="shared" si="19"/>
        <v>Mod: More New Fish</v>
      </c>
      <c r="B384" s="51" t="s">
        <v>3638</v>
      </c>
      <c r="C384" s="52" t="s">
        <v>4160</v>
      </c>
      <c r="D384" s="53" t="s">
        <v>3925</v>
      </c>
      <c r="E384" s="47"/>
      <c r="F384" s="48"/>
    </row>
    <row r="385">
      <c r="A385" s="50" t="str">
        <f t="shared" si="19"/>
        <v>Mod: More New Fish</v>
      </c>
      <c r="B385" s="51" t="s">
        <v>3512</v>
      </c>
      <c r="C385" s="52" t="s">
        <v>4161</v>
      </c>
      <c r="D385" s="53" t="s">
        <v>3925</v>
      </c>
      <c r="E385" s="47"/>
      <c r="F385" s="48"/>
    </row>
    <row r="386">
      <c r="A386" s="50" t="str">
        <f t="shared" si="19"/>
        <v>Mod: More New Fish</v>
      </c>
      <c r="B386" s="51" t="s">
        <v>3492</v>
      </c>
      <c r="C386" s="52" t="s">
        <v>4162</v>
      </c>
      <c r="D386" s="53" t="s">
        <v>3925</v>
      </c>
      <c r="E386" s="47"/>
      <c r="F386" s="48"/>
    </row>
    <row r="387">
      <c r="A387" s="50" t="str">
        <f t="shared" ref="A387:A391" si="20">HYPERLINK("https://www.nexusmods.com/stardewvalley/mods/2447","Mod: Nagito Komaeda Content Patcher Edition")</f>
        <v>Mod: Nagito Komaeda Content Patcher Edition</v>
      </c>
      <c r="B387" s="51" t="s">
        <v>3554</v>
      </c>
      <c r="C387" s="52" t="s">
        <v>4163</v>
      </c>
      <c r="D387" s="53" t="s">
        <v>4164</v>
      </c>
      <c r="E387" s="47"/>
      <c r="F387" s="48"/>
    </row>
    <row r="388">
      <c r="A388" s="50" t="str">
        <f t="shared" si="20"/>
        <v>Mod: Nagito Komaeda Content Patcher Edition</v>
      </c>
      <c r="B388" s="51" t="s">
        <v>3478</v>
      </c>
      <c r="C388" s="52" t="s">
        <v>4165</v>
      </c>
      <c r="D388" s="53" t="s">
        <v>4166</v>
      </c>
      <c r="E388" s="47"/>
      <c r="F388" s="48"/>
    </row>
    <row r="389">
      <c r="A389" s="50" t="str">
        <f t="shared" si="20"/>
        <v>Mod: Nagito Komaeda Content Patcher Edition</v>
      </c>
      <c r="B389" s="51" t="s">
        <v>3551</v>
      </c>
      <c r="C389" s="52" t="s">
        <v>4167</v>
      </c>
      <c r="D389" s="53" t="s">
        <v>4168</v>
      </c>
      <c r="E389" s="47"/>
      <c r="F389" s="48"/>
    </row>
    <row r="390">
      <c r="A390" s="50" t="str">
        <f t="shared" si="20"/>
        <v>Mod: Nagito Komaeda Content Patcher Edition</v>
      </c>
      <c r="B390" s="51" t="s">
        <v>3554</v>
      </c>
      <c r="C390" s="52" t="s">
        <v>4169</v>
      </c>
      <c r="D390" s="53" t="s">
        <v>4170</v>
      </c>
      <c r="E390" s="47"/>
      <c r="F390" s="48"/>
    </row>
    <row r="391">
      <c r="A391" s="50" t="str">
        <f t="shared" si="20"/>
        <v>Mod: Nagito Komaeda Content Patcher Edition</v>
      </c>
      <c r="B391" s="51" t="s">
        <v>3512</v>
      </c>
      <c r="C391" s="52" t="s">
        <v>4171</v>
      </c>
      <c r="D391" s="53" t="s">
        <v>4172</v>
      </c>
      <c r="E391" s="47"/>
      <c r="F391" s="48"/>
    </row>
    <row r="392">
      <c r="A392" s="50" t="str">
        <f t="shared" ref="A392:A396" si="21">HYPERLINK("https://www.nexusmods.com/stardewvalley/mods/3244","Mod: New NPC Mona")</f>
        <v>Mod: New NPC Mona</v>
      </c>
      <c r="B392" s="51" t="s">
        <v>3507</v>
      </c>
      <c r="C392" s="52" t="s">
        <v>4173</v>
      </c>
      <c r="D392" s="53" t="s">
        <v>4174</v>
      </c>
      <c r="E392" s="47"/>
      <c r="F392" s="48"/>
    </row>
    <row r="393">
      <c r="A393" s="50" t="str">
        <f t="shared" si="21"/>
        <v>Mod: New NPC Mona</v>
      </c>
      <c r="B393" s="51" t="s">
        <v>3512</v>
      </c>
      <c r="C393" s="52" t="s">
        <v>4175</v>
      </c>
      <c r="D393" s="53" t="s">
        <v>4176</v>
      </c>
      <c r="E393" s="47"/>
      <c r="F393" s="48"/>
    </row>
    <row r="394">
      <c r="A394" s="50" t="str">
        <f t="shared" si="21"/>
        <v>Mod: New NPC Mona</v>
      </c>
      <c r="B394" s="51" t="s">
        <v>3478</v>
      </c>
      <c r="C394" s="52" t="s">
        <v>4177</v>
      </c>
      <c r="D394" s="53" t="s">
        <v>4178</v>
      </c>
      <c r="E394" s="47"/>
      <c r="F394" s="48"/>
    </row>
    <row r="395">
      <c r="A395" s="50" t="str">
        <f t="shared" si="21"/>
        <v>Mod: New NPC Mona</v>
      </c>
      <c r="B395" s="51" t="s">
        <v>3645</v>
      </c>
      <c r="C395" s="52" t="s">
        <v>4179</v>
      </c>
      <c r="D395" s="53" t="s">
        <v>4180</v>
      </c>
      <c r="E395" s="47"/>
      <c r="F395" s="48"/>
    </row>
    <row r="396">
      <c r="A396" s="50" t="str">
        <f t="shared" si="21"/>
        <v>Mod: New NPC Mona</v>
      </c>
      <c r="B396" s="51" t="s">
        <v>3492</v>
      </c>
      <c r="C396" s="52" t="s">
        <v>4181</v>
      </c>
      <c r="D396" s="53" t="s">
        <v>4182</v>
      </c>
      <c r="E396" s="47"/>
      <c r="F396" s="48"/>
    </row>
    <row r="397">
      <c r="A397" s="50" t="str">
        <f t="shared" ref="A397:A403" si="22">HYPERLINK("https://www.nexusmods.com/stardewvalley/mods/3414","Mod: Paul the Optometrist - a New NPC")</f>
        <v>Mod: Paul the Optometrist - a New NPC</v>
      </c>
      <c r="B397" s="51" t="s">
        <v>3498</v>
      </c>
      <c r="C397" s="52" t="s">
        <v>4183</v>
      </c>
      <c r="D397" s="53" t="s">
        <v>4184</v>
      </c>
      <c r="E397" s="47"/>
      <c r="F397" s="48"/>
    </row>
    <row r="398">
      <c r="A398" s="50" t="str">
        <f t="shared" si="22"/>
        <v>Mod: Paul the Optometrist - a New NPC</v>
      </c>
      <c r="B398" s="51" t="s">
        <v>3484</v>
      </c>
      <c r="C398" s="52" t="s">
        <v>4185</v>
      </c>
      <c r="D398" s="53" t="s">
        <v>4186</v>
      </c>
      <c r="E398" s="47"/>
      <c r="F398" s="48"/>
    </row>
    <row r="399">
      <c r="A399" s="50" t="str">
        <f t="shared" si="22"/>
        <v>Mod: Paul the Optometrist - a New NPC</v>
      </c>
      <c r="B399" s="51" t="s">
        <v>3524</v>
      </c>
      <c r="C399" s="52" t="s">
        <v>4187</v>
      </c>
      <c r="D399" s="53" t="s">
        <v>4188</v>
      </c>
      <c r="E399" s="47"/>
      <c r="F399" s="48"/>
    </row>
    <row r="400">
      <c r="A400" s="50" t="str">
        <f t="shared" si="22"/>
        <v>Mod: Paul the Optometrist - a New NPC</v>
      </c>
      <c r="B400" s="51" t="s">
        <v>3512</v>
      </c>
      <c r="C400" s="52" t="s">
        <v>4189</v>
      </c>
      <c r="D400" s="53" t="s">
        <v>4190</v>
      </c>
      <c r="E400" s="47"/>
      <c r="F400" s="48"/>
    </row>
    <row r="401">
      <c r="A401" s="50" t="str">
        <f t="shared" si="22"/>
        <v>Mod: Paul the Optometrist - a New NPC</v>
      </c>
      <c r="B401" s="51" t="s">
        <v>3757</v>
      </c>
      <c r="C401" s="52" t="s">
        <v>4191</v>
      </c>
      <c r="D401" s="53" t="s">
        <v>4192</v>
      </c>
      <c r="E401" s="47"/>
      <c r="F401" s="48"/>
    </row>
    <row r="402">
      <c r="A402" s="50" t="str">
        <f t="shared" si="22"/>
        <v>Mod: Paul the Optometrist - a New NPC</v>
      </c>
      <c r="B402" s="51" t="s">
        <v>3492</v>
      </c>
      <c r="C402" s="52" t="s">
        <v>4193</v>
      </c>
      <c r="D402" s="53" t="s">
        <v>4194</v>
      </c>
      <c r="E402" s="47"/>
      <c r="F402" s="48"/>
    </row>
    <row r="403">
      <c r="A403" s="50" t="str">
        <f t="shared" si="22"/>
        <v>Mod: Paul the Optometrist - a New NPC</v>
      </c>
      <c r="B403" s="51" t="s">
        <v>3492</v>
      </c>
      <c r="C403" s="52" t="s">
        <v>4195</v>
      </c>
      <c r="D403" s="53" t="s">
        <v>4196</v>
      </c>
      <c r="E403" s="47"/>
      <c r="F403" s="48"/>
    </row>
    <row r="404">
      <c r="A404" s="50" t="str">
        <f t="shared" ref="A404:A410" si="23">HYPERLINK("https://www.nexusmods.com/stardewvalley/mods/3791","Mod: Popuri the Clinic Assistant - New NPC (Beta)")</f>
        <v>Mod: Popuri the Clinic Assistant - New NPC (Beta)</v>
      </c>
      <c r="B404" s="51" t="s">
        <v>3498</v>
      </c>
      <c r="C404" s="52" t="s">
        <v>4183</v>
      </c>
      <c r="D404" s="53" t="s">
        <v>4197</v>
      </c>
      <c r="E404" s="47"/>
      <c r="F404" s="48"/>
    </row>
    <row r="405">
      <c r="A405" s="50" t="str">
        <f t="shared" si="23"/>
        <v>Mod: Popuri the Clinic Assistant - New NPC (Beta)</v>
      </c>
      <c r="B405" s="51" t="s">
        <v>3484</v>
      </c>
      <c r="C405" s="52" t="s">
        <v>4185</v>
      </c>
      <c r="D405" s="53" t="s">
        <v>4198</v>
      </c>
      <c r="E405" s="47"/>
      <c r="F405" s="48"/>
    </row>
    <row r="406">
      <c r="A406" s="50" t="str">
        <f t="shared" si="23"/>
        <v>Mod: Popuri the Clinic Assistant - New NPC (Beta)</v>
      </c>
      <c r="B406" s="51" t="s">
        <v>3524</v>
      </c>
      <c r="C406" s="52" t="s">
        <v>4187</v>
      </c>
      <c r="D406" s="53" t="s">
        <v>4199</v>
      </c>
      <c r="E406" s="47"/>
      <c r="F406" s="48"/>
    </row>
    <row r="407">
      <c r="A407" s="50" t="str">
        <f t="shared" si="23"/>
        <v>Mod: Popuri the Clinic Assistant - New NPC (Beta)</v>
      </c>
      <c r="B407" s="51" t="s">
        <v>3512</v>
      </c>
      <c r="C407" s="52" t="s">
        <v>4189</v>
      </c>
      <c r="D407" s="53" t="s">
        <v>4200</v>
      </c>
      <c r="E407" s="47"/>
      <c r="F407" s="48"/>
    </row>
    <row r="408">
      <c r="A408" s="50" t="str">
        <f t="shared" si="23"/>
        <v>Mod: Popuri the Clinic Assistant - New NPC (Beta)</v>
      </c>
      <c r="B408" s="51" t="s">
        <v>3757</v>
      </c>
      <c r="C408" s="52" t="s">
        <v>4191</v>
      </c>
      <c r="D408" s="53" t="s">
        <v>4201</v>
      </c>
      <c r="E408" s="47"/>
      <c r="F408" s="48"/>
    </row>
    <row r="409">
      <c r="A409" s="50" t="str">
        <f t="shared" si="23"/>
        <v>Mod: Popuri the Clinic Assistant - New NPC (Beta)</v>
      </c>
      <c r="B409" s="51" t="s">
        <v>3492</v>
      </c>
      <c r="C409" s="52" t="s">
        <v>4193</v>
      </c>
      <c r="D409" s="53" t="s">
        <v>4202</v>
      </c>
      <c r="E409" s="47"/>
      <c r="F409" s="48"/>
    </row>
    <row r="410">
      <c r="A410" s="50" t="str">
        <f t="shared" si="23"/>
        <v>Mod: Popuri the Clinic Assistant - New NPC (Beta)</v>
      </c>
      <c r="B410" s="51" t="s">
        <v>3492</v>
      </c>
      <c r="C410" s="52" t="s">
        <v>4195</v>
      </c>
      <c r="D410" s="53" t="s">
        <v>4203</v>
      </c>
      <c r="E410" s="47"/>
      <c r="F410" s="48"/>
    </row>
    <row r="411">
      <c r="A411" s="50" t="str">
        <f t="shared" ref="A411:A418" si="24">HYPERLINK("https://www.nexusmods.com/stardewvalley/mods/4472","Mod: PPJA - Ancient Crops")</f>
        <v>Mod: PPJA - Ancient Crops</v>
      </c>
      <c r="B411" s="51" t="s">
        <v>3492</v>
      </c>
      <c r="C411" s="52" t="s">
        <v>4204</v>
      </c>
      <c r="D411" s="53" t="s">
        <v>3925</v>
      </c>
      <c r="E411" s="47"/>
      <c r="F411" s="48"/>
    </row>
    <row r="412">
      <c r="A412" s="50" t="str">
        <f t="shared" si="24"/>
        <v>Mod: PPJA - Ancient Crops</v>
      </c>
      <c r="B412" s="51" t="s">
        <v>3492</v>
      </c>
      <c r="C412" s="52" t="s">
        <v>4205</v>
      </c>
      <c r="D412" s="53" t="s">
        <v>3925</v>
      </c>
      <c r="E412" s="47"/>
      <c r="F412" s="48"/>
    </row>
    <row r="413">
      <c r="A413" s="50" t="str">
        <f t="shared" si="24"/>
        <v>Mod: PPJA - Ancient Crops</v>
      </c>
      <c r="B413" s="51" t="s">
        <v>3492</v>
      </c>
      <c r="C413" s="52" t="s">
        <v>4206</v>
      </c>
      <c r="D413" s="53" t="s">
        <v>3925</v>
      </c>
      <c r="E413" s="47"/>
      <c r="F413" s="48"/>
    </row>
    <row r="414">
      <c r="A414" s="50" t="str">
        <f t="shared" si="24"/>
        <v>Mod: PPJA - Ancient Crops</v>
      </c>
      <c r="B414" s="51" t="s">
        <v>3492</v>
      </c>
      <c r="C414" s="52" t="s">
        <v>4207</v>
      </c>
      <c r="D414" s="53" t="s">
        <v>3925</v>
      </c>
      <c r="E414" s="47"/>
      <c r="F414" s="48"/>
    </row>
    <row r="415">
      <c r="A415" s="50" t="str">
        <f t="shared" si="24"/>
        <v>Mod: PPJA - Ancient Crops</v>
      </c>
      <c r="B415" s="51" t="s">
        <v>3492</v>
      </c>
      <c r="C415" s="52" t="s">
        <v>4208</v>
      </c>
      <c r="D415" s="53" t="s">
        <v>3925</v>
      </c>
      <c r="E415" s="47"/>
      <c r="F415" s="48"/>
    </row>
    <row r="416">
      <c r="A416" s="50" t="str">
        <f t="shared" si="24"/>
        <v>Mod: PPJA - Ancient Crops</v>
      </c>
      <c r="B416" s="51" t="s">
        <v>3492</v>
      </c>
      <c r="C416" s="52" t="s">
        <v>4209</v>
      </c>
      <c r="D416" s="53" t="s">
        <v>3925</v>
      </c>
      <c r="E416" s="47"/>
      <c r="F416" s="48"/>
    </row>
    <row r="417">
      <c r="A417" s="50" t="str">
        <f t="shared" si="24"/>
        <v>Mod: PPJA - Ancient Crops</v>
      </c>
      <c r="B417" s="51" t="s">
        <v>3492</v>
      </c>
      <c r="C417" s="52" t="s">
        <v>4210</v>
      </c>
      <c r="D417" s="53" t="s">
        <v>3925</v>
      </c>
      <c r="E417" s="47"/>
      <c r="F417" s="48"/>
    </row>
    <row r="418">
      <c r="A418" s="50" t="str">
        <f t="shared" si="24"/>
        <v>Mod: PPJA - Ancient Crops</v>
      </c>
      <c r="B418" s="51" t="s">
        <v>3492</v>
      </c>
      <c r="C418" s="52" t="s">
        <v>4211</v>
      </c>
      <c r="D418" s="53" t="s">
        <v>3925</v>
      </c>
      <c r="E418" s="47"/>
      <c r="F418" s="48"/>
    </row>
    <row r="419">
      <c r="A419" s="50" t="str">
        <f t="shared" ref="A419:A427" si="25">HYPERLINK("https://www.nexusmods.com/stardewvalley/mods/2969","Mod: Ran's Harvest Goddess")</f>
        <v>Mod: Ran's Harvest Goddess</v>
      </c>
      <c r="B419" s="51" t="s">
        <v>3515</v>
      </c>
      <c r="C419" s="52" t="s">
        <v>4212</v>
      </c>
      <c r="D419" s="53" t="s">
        <v>4213</v>
      </c>
      <c r="E419" s="47"/>
      <c r="F419" s="48"/>
    </row>
    <row r="420">
      <c r="A420" s="50" t="str">
        <f t="shared" si="25"/>
        <v>Mod: Ran's Harvest Goddess</v>
      </c>
      <c r="B420" s="51" t="s">
        <v>3638</v>
      </c>
      <c r="C420" s="52" t="s">
        <v>4214</v>
      </c>
      <c r="D420" s="53" t="s">
        <v>4215</v>
      </c>
      <c r="E420" s="47"/>
      <c r="F420" s="48"/>
    </row>
    <row r="421">
      <c r="A421" s="50" t="str">
        <f t="shared" si="25"/>
        <v>Mod: Ran's Harvest Goddess</v>
      </c>
      <c r="B421" s="51" t="s">
        <v>3492</v>
      </c>
      <c r="C421" s="52" t="s">
        <v>4216</v>
      </c>
      <c r="D421" s="53" t="s">
        <v>4217</v>
      </c>
      <c r="E421" s="47"/>
      <c r="F421" s="48"/>
    </row>
    <row r="422">
      <c r="A422" s="50" t="str">
        <f t="shared" si="25"/>
        <v>Mod: Ran's Harvest Goddess</v>
      </c>
      <c r="B422" s="51" t="s">
        <v>3515</v>
      </c>
      <c r="C422" s="52" t="s">
        <v>4218</v>
      </c>
      <c r="D422" s="53" t="s">
        <v>4219</v>
      </c>
      <c r="E422" s="47"/>
      <c r="F422" s="48"/>
    </row>
    <row r="423">
      <c r="A423" s="50" t="str">
        <f t="shared" si="25"/>
        <v>Mod: Ran's Harvest Goddess</v>
      </c>
      <c r="B423" s="51" t="s">
        <v>3515</v>
      </c>
      <c r="C423" s="52" t="s">
        <v>4220</v>
      </c>
      <c r="D423" s="53" t="s">
        <v>4221</v>
      </c>
      <c r="E423" s="47"/>
      <c r="F423" s="48"/>
    </row>
    <row r="424">
      <c r="A424" s="50" t="str">
        <f t="shared" si="25"/>
        <v>Mod: Ran's Harvest Goddess</v>
      </c>
      <c r="B424" s="51" t="s">
        <v>3757</v>
      </c>
      <c r="C424" s="52" t="s">
        <v>4222</v>
      </c>
      <c r="D424" s="53" t="s">
        <v>4089</v>
      </c>
      <c r="E424" s="47"/>
      <c r="F424" s="48"/>
    </row>
    <row r="425">
      <c r="A425" s="50" t="str">
        <f t="shared" si="25"/>
        <v>Mod: Ran's Harvest Goddess</v>
      </c>
      <c r="B425" s="51" t="s">
        <v>3492</v>
      </c>
      <c r="C425" s="52" t="s">
        <v>4223</v>
      </c>
      <c r="D425" s="53" t="s">
        <v>3925</v>
      </c>
      <c r="E425" s="47"/>
      <c r="F425" s="48"/>
    </row>
    <row r="426">
      <c r="A426" s="50" t="str">
        <f t="shared" si="25"/>
        <v>Mod: Ran's Harvest Goddess</v>
      </c>
      <c r="B426" s="51" t="s">
        <v>3701</v>
      </c>
      <c r="C426" s="52" t="s">
        <v>4224</v>
      </c>
      <c r="D426" s="53" t="s">
        <v>3925</v>
      </c>
      <c r="E426" s="47"/>
      <c r="F426" s="48"/>
    </row>
    <row r="427">
      <c r="A427" s="50" t="str">
        <f t="shared" si="25"/>
        <v>Mod: Ran's Harvest Goddess</v>
      </c>
      <c r="B427" s="51" t="s">
        <v>3701</v>
      </c>
      <c r="C427" s="52" t="s">
        <v>4225</v>
      </c>
      <c r="D427" s="53" t="s">
        <v>3925</v>
      </c>
      <c r="E427" s="47"/>
      <c r="F427" s="48"/>
    </row>
    <row r="428">
      <c r="A428" s="50" t="str">
        <f t="shared" ref="A428:A431" si="26">HYPERLINK("https://www.nexusmods.com/stardewvalley/mods/4021","Mod: Raphtalia (Fippsie's Custom NPC)")</f>
        <v>Mod: Raphtalia (Fippsie's Custom NPC)</v>
      </c>
      <c r="B428" s="51" t="s">
        <v>3515</v>
      </c>
      <c r="C428" s="52" t="s">
        <v>4226</v>
      </c>
      <c r="D428" s="53" t="s">
        <v>4227</v>
      </c>
      <c r="E428" s="47"/>
      <c r="F428" s="48"/>
    </row>
    <row r="429">
      <c r="A429" s="50" t="str">
        <f t="shared" si="26"/>
        <v>Mod: Raphtalia (Fippsie's Custom NPC)</v>
      </c>
      <c r="B429" s="51" t="s">
        <v>3512</v>
      </c>
      <c r="C429" s="52" t="s">
        <v>4228</v>
      </c>
      <c r="D429" s="53" t="s">
        <v>4229</v>
      </c>
      <c r="E429" s="47"/>
      <c r="F429" s="48"/>
    </row>
    <row r="430">
      <c r="A430" s="50" t="str">
        <f t="shared" si="26"/>
        <v>Mod: Raphtalia (Fippsie's Custom NPC)</v>
      </c>
      <c r="B430" s="51" t="s">
        <v>3515</v>
      </c>
      <c r="C430" s="52" t="s">
        <v>4230</v>
      </c>
      <c r="D430" s="53" t="s">
        <v>4231</v>
      </c>
      <c r="E430" s="47"/>
      <c r="F430" s="48"/>
    </row>
    <row r="431">
      <c r="A431" s="50" t="str">
        <f t="shared" si="26"/>
        <v>Mod: Raphtalia (Fippsie's Custom NPC)</v>
      </c>
      <c r="B431" s="51" t="s">
        <v>3492</v>
      </c>
      <c r="C431" s="52" t="s">
        <v>4232</v>
      </c>
      <c r="D431" s="53" t="s">
        <v>4233</v>
      </c>
      <c r="E431" s="47"/>
      <c r="F431" s="48"/>
    </row>
    <row r="432">
      <c r="A432" s="50" t="str">
        <f t="shared" ref="A432:A438" si="27">HYPERLINK("https://www.nexusmods.com/stardewvalley/mods/2898","Mod: Razolyn the Magnificient")</f>
        <v>Mod: Razolyn the Magnificient</v>
      </c>
      <c r="B432" s="51" t="s">
        <v>3638</v>
      </c>
      <c r="C432" s="52" t="s">
        <v>4234</v>
      </c>
      <c r="D432" s="53" t="s">
        <v>3925</v>
      </c>
      <c r="E432" s="47"/>
      <c r="F432" s="48"/>
    </row>
    <row r="433">
      <c r="A433" s="50" t="str">
        <f t="shared" si="27"/>
        <v>Mod: Razolyn the Magnificient</v>
      </c>
      <c r="B433" s="51" t="s">
        <v>3515</v>
      </c>
      <c r="C433" s="52" t="s">
        <v>4235</v>
      </c>
      <c r="D433" s="53" t="s">
        <v>4213</v>
      </c>
      <c r="E433" s="47"/>
      <c r="F433" s="48"/>
    </row>
    <row r="434">
      <c r="A434" s="50" t="str">
        <f t="shared" si="27"/>
        <v>Mod: Razolyn the Magnificient</v>
      </c>
      <c r="B434" s="51" t="s">
        <v>3489</v>
      </c>
      <c r="C434" s="52" t="s">
        <v>4236</v>
      </c>
      <c r="D434" s="53" t="s">
        <v>4237</v>
      </c>
      <c r="E434" s="47"/>
      <c r="F434" s="48"/>
    </row>
    <row r="435">
      <c r="A435" s="50" t="str">
        <f t="shared" si="27"/>
        <v>Mod: Razolyn the Magnificient</v>
      </c>
      <c r="B435" s="51" t="s">
        <v>3757</v>
      </c>
      <c r="C435" s="52" t="s">
        <v>4238</v>
      </c>
      <c r="D435" s="53" t="s">
        <v>4219</v>
      </c>
      <c r="E435" s="47"/>
      <c r="F435" s="48"/>
    </row>
    <row r="436">
      <c r="A436" s="50" t="str">
        <f t="shared" si="27"/>
        <v>Mod: Razolyn the Magnificient</v>
      </c>
      <c r="B436" s="51" t="s">
        <v>3638</v>
      </c>
      <c r="C436" s="52" t="s">
        <v>4239</v>
      </c>
      <c r="D436" s="53" t="s">
        <v>4091</v>
      </c>
      <c r="E436" s="47"/>
      <c r="F436" s="48"/>
    </row>
    <row r="437">
      <c r="A437" s="50" t="str">
        <f t="shared" si="27"/>
        <v>Mod: Razolyn the Magnificient</v>
      </c>
      <c r="B437" s="51" t="s">
        <v>3638</v>
      </c>
      <c r="C437" s="52" t="s">
        <v>4240</v>
      </c>
      <c r="D437" s="53" t="s">
        <v>4089</v>
      </c>
      <c r="E437" s="47"/>
      <c r="F437" s="48"/>
    </row>
    <row r="438">
      <c r="A438" s="50" t="str">
        <f t="shared" si="27"/>
        <v>Mod: Razolyn the Magnificient</v>
      </c>
      <c r="B438" s="51" t="s">
        <v>3492</v>
      </c>
      <c r="C438" s="52" t="s">
        <v>4241</v>
      </c>
      <c r="D438" s="53" t="s">
        <v>4242</v>
      </c>
      <c r="E438" s="47"/>
      <c r="F438" s="48"/>
    </row>
    <row r="439">
      <c r="A439" s="50" t="str">
        <f t="shared" ref="A439:A453" si="28">HYPERLINK("https://www.nexusmods.com/stardewvalley/mods/3857","Mod: Rival Events for Maru and Penny - Optional Poly")</f>
        <v>Mod: Rival Events for Maru and Penny - Optional Poly</v>
      </c>
      <c r="B439" s="51" t="s">
        <v>3512</v>
      </c>
      <c r="C439" s="52" t="s">
        <v>4243</v>
      </c>
      <c r="D439" s="53" t="s">
        <v>4244</v>
      </c>
      <c r="E439" s="47"/>
      <c r="F439" s="48"/>
    </row>
    <row r="440">
      <c r="A440" s="50" t="str">
        <f t="shared" si="28"/>
        <v>Mod: Rival Events for Maru and Penny - Optional Poly</v>
      </c>
      <c r="B440" s="51" t="s">
        <v>3492</v>
      </c>
      <c r="C440" s="52" t="s">
        <v>4245</v>
      </c>
      <c r="D440" s="53" t="s">
        <v>4246</v>
      </c>
      <c r="E440" s="47"/>
      <c r="F440" s="48"/>
    </row>
    <row r="441">
      <c r="A441" s="50" t="str">
        <f t="shared" si="28"/>
        <v>Mod: Rival Events for Maru and Penny - Optional Poly</v>
      </c>
      <c r="B441" s="51" t="s">
        <v>3701</v>
      </c>
      <c r="C441" s="52" t="s">
        <v>4247</v>
      </c>
      <c r="D441" s="53" t="s">
        <v>4248</v>
      </c>
      <c r="E441" s="47"/>
      <c r="F441" s="48"/>
    </row>
    <row r="442">
      <c r="A442" s="50" t="str">
        <f t="shared" si="28"/>
        <v>Mod: Rival Events for Maru and Penny - Optional Poly</v>
      </c>
      <c r="B442" s="51" t="s">
        <v>3512</v>
      </c>
      <c r="C442" s="52" t="s">
        <v>4249</v>
      </c>
      <c r="D442" s="53" t="s">
        <v>4250</v>
      </c>
      <c r="E442" s="47"/>
      <c r="F442" s="48"/>
    </row>
    <row r="443">
      <c r="A443" s="50" t="str">
        <f t="shared" si="28"/>
        <v>Mod: Rival Events for Maru and Penny - Optional Poly</v>
      </c>
      <c r="B443" s="51" t="s">
        <v>3515</v>
      </c>
      <c r="C443" s="52" t="s">
        <v>4251</v>
      </c>
      <c r="D443" s="53" t="s">
        <v>4252</v>
      </c>
      <c r="E443" s="47"/>
      <c r="F443" s="48"/>
    </row>
    <row r="444">
      <c r="A444" s="50" t="str">
        <f t="shared" si="28"/>
        <v>Mod: Rival Events for Maru and Penny - Optional Poly</v>
      </c>
      <c r="B444" s="51" t="s">
        <v>3701</v>
      </c>
      <c r="C444" s="52" t="s">
        <v>4253</v>
      </c>
      <c r="D444" s="53" t="s">
        <v>4254</v>
      </c>
      <c r="E444" s="47"/>
      <c r="F444" s="48"/>
    </row>
    <row r="445">
      <c r="A445" s="50" t="str">
        <f t="shared" si="28"/>
        <v>Mod: Rival Events for Maru and Penny - Optional Poly</v>
      </c>
      <c r="B445" s="51" t="s">
        <v>3489</v>
      </c>
      <c r="C445" s="52" t="s">
        <v>4255</v>
      </c>
      <c r="D445" s="53" t="s">
        <v>4256</v>
      </c>
      <c r="E445" s="47"/>
      <c r="F445" s="48"/>
    </row>
    <row r="446">
      <c r="A446" s="50" t="str">
        <f t="shared" si="28"/>
        <v>Mod: Rival Events for Maru and Penny - Optional Poly</v>
      </c>
      <c r="B446" s="51" t="s">
        <v>3495</v>
      </c>
      <c r="C446" s="52" t="s">
        <v>4257</v>
      </c>
      <c r="D446" s="53" t="s">
        <v>4258</v>
      </c>
      <c r="E446" s="47"/>
      <c r="F446" s="48"/>
    </row>
    <row r="447">
      <c r="A447" s="50" t="str">
        <f t="shared" si="28"/>
        <v>Mod: Rival Events for Maru and Penny - Optional Poly</v>
      </c>
      <c r="B447" s="51" t="s">
        <v>3495</v>
      </c>
      <c r="C447" s="52" t="s">
        <v>4259</v>
      </c>
      <c r="D447" s="53" t="s">
        <v>3986</v>
      </c>
      <c r="E447" s="47"/>
      <c r="F447" s="48"/>
    </row>
    <row r="448">
      <c r="A448" s="50" t="str">
        <f t="shared" si="28"/>
        <v>Mod: Rival Events for Maru and Penny - Optional Poly</v>
      </c>
      <c r="B448" s="51" t="s">
        <v>3484</v>
      </c>
      <c r="C448" s="52" t="s">
        <v>4260</v>
      </c>
      <c r="D448" s="53" t="s">
        <v>4261</v>
      </c>
      <c r="E448" s="47"/>
      <c r="F448" s="48"/>
    </row>
    <row r="449">
      <c r="A449" s="50" t="str">
        <f t="shared" si="28"/>
        <v>Mod: Rival Events for Maru and Penny - Optional Poly</v>
      </c>
      <c r="B449" s="51" t="s">
        <v>3489</v>
      </c>
      <c r="C449" s="52" t="s">
        <v>4262</v>
      </c>
      <c r="D449" s="53" t="s">
        <v>4263</v>
      </c>
      <c r="E449" s="47"/>
      <c r="F449" s="48"/>
    </row>
    <row r="450">
      <c r="A450" s="50" t="str">
        <f t="shared" si="28"/>
        <v>Mod: Rival Events for Maru and Penny - Optional Poly</v>
      </c>
      <c r="B450" s="51" t="s">
        <v>3492</v>
      </c>
      <c r="C450" s="52" t="s">
        <v>4264</v>
      </c>
      <c r="D450" s="53" t="s">
        <v>4265</v>
      </c>
      <c r="E450" s="47"/>
      <c r="F450" s="48"/>
    </row>
    <row r="451">
      <c r="A451" s="50" t="str">
        <f t="shared" si="28"/>
        <v>Mod: Rival Events for Maru and Penny - Optional Poly</v>
      </c>
      <c r="B451" s="51" t="s">
        <v>3546</v>
      </c>
      <c r="C451" s="52" t="s">
        <v>4266</v>
      </c>
      <c r="D451" s="53" t="s">
        <v>3978</v>
      </c>
      <c r="E451" s="47"/>
      <c r="F451" s="48"/>
    </row>
    <row r="452">
      <c r="A452" s="50" t="str">
        <f t="shared" si="28"/>
        <v>Mod: Rival Events for Maru and Penny - Optional Poly</v>
      </c>
      <c r="B452" s="51" t="s">
        <v>4267</v>
      </c>
      <c r="C452" s="52" t="s">
        <v>4268</v>
      </c>
      <c r="D452" s="53" t="s">
        <v>4269</v>
      </c>
      <c r="E452" s="47"/>
      <c r="F452" s="48"/>
    </row>
    <row r="453">
      <c r="A453" s="50" t="str">
        <f t="shared" si="28"/>
        <v>Mod: Rival Events for Maru and Penny - Optional Poly</v>
      </c>
      <c r="B453" s="51" t="s">
        <v>3546</v>
      </c>
      <c r="C453" s="52" t="s">
        <v>4270</v>
      </c>
      <c r="D453" s="53" t="s">
        <v>4271</v>
      </c>
      <c r="E453" s="47"/>
      <c r="F453" s="48"/>
    </row>
    <row r="454">
      <c r="A454" s="50" t="str">
        <f t="shared" ref="A454:A460" si="29">HYPERLINK("https://www.nexusmods.com/stardewvalley/mods/4088","Mod: Rival Events for Sam and Sebastian")</f>
        <v>Mod: Rival Events for Sam and Sebastian</v>
      </c>
      <c r="B454" s="51" t="s">
        <v>3562</v>
      </c>
      <c r="C454" s="52" t="s">
        <v>4272</v>
      </c>
      <c r="D454" s="53" t="s">
        <v>4273</v>
      </c>
      <c r="E454" s="47"/>
      <c r="F454" s="48"/>
    </row>
    <row r="455">
      <c r="A455" s="50" t="str">
        <f t="shared" si="29"/>
        <v>Mod: Rival Events for Sam and Sebastian</v>
      </c>
      <c r="B455" s="51" t="s">
        <v>3562</v>
      </c>
      <c r="C455" s="52" t="s">
        <v>4274</v>
      </c>
      <c r="D455" s="53" t="s">
        <v>4275</v>
      </c>
      <c r="E455" s="47"/>
      <c r="F455" s="48"/>
    </row>
    <row r="456">
      <c r="A456" s="50" t="str">
        <f t="shared" si="29"/>
        <v>Mod: Rival Events for Sam and Sebastian</v>
      </c>
      <c r="B456" s="51" t="s">
        <v>3557</v>
      </c>
      <c r="C456" s="52" t="s">
        <v>4276</v>
      </c>
      <c r="D456" s="53" t="s">
        <v>4277</v>
      </c>
      <c r="E456" s="47"/>
      <c r="F456" s="48"/>
    </row>
    <row r="457">
      <c r="A457" s="50" t="str">
        <f t="shared" si="29"/>
        <v>Mod: Rival Events for Sam and Sebastian</v>
      </c>
      <c r="B457" s="51" t="s">
        <v>3696</v>
      </c>
      <c r="C457" s="52" t="s">
        <v>4278</v>
      </c>
      <c r="D457" s="53" t="s">
        <v>4279</v>
      </c>
      <c r="E457" s="47"/>
      <c r="F457" s="48"/>
    </row>
    <row r="458">
      <c r="A458" s="50" t="str">
        <f t="shared" si="29"/>
        <v>Mod: Rival Events for Sam and Sebastian</v>
      </c>
      <c r="B458" s="51" t="s">
        <v>3537</v>
      </c>
      <c r="C458" s="52" t="s">
        <v>4280</v>
      </c>
      <c r="D458" s="53" t="s">
        <v>4281</v>
      </c>
      <c r="E458" s="47"/>
      <c r="F458" s="48"/>
    </row>
    <row r="459">
      <c r="A459" s="50" t="str">
        <f t="shared" si="29"/>
        <v>Mod: Rival Events for Sam and Sebastian</v>
      </c>
      <c r="B459" s="51" t="s">
        <v>3489</v>
      </c>
      <c r="C459" s="52" t="s">
        <v>4282</v>
      </c>
      <c r="D459" s="53" t="s">
        <v>4283</v>
      </c>
      <c r="E459" s="47"/>
      <c r="F459" s="48"/>
    </row>
    <row r="460">
      <c r="A460" s="50" t="str">
        <f t="shared" si="29"/>
        <v>Mod: Rival Events for Sam and Sebastian</v>
      </c>
      <c r="B460" s="51" t="s">
        <v>3484</v>
      </c>
      <c r="C460" s="52" t="s">
        <v>4284</v>
      </c>
      <c r="D460" s="53" t="s">
        <v>4285</v>
      </c>
      <c r="E460" s="47"/>
      <c r="F460" s="48"/>
    </row>
    <row r="461">
      <c r="A461" s="50" t="str">
        <f t="shared" ref="A461:A469" si="30">HYPERLINK("https://www.nexusmods.com/stardewvalley/mods/3884","Mod: Romance Pam")</f>
        <v>Mod: Romance Pam</v>
      </c>
      <c r="B461" s="51" t="s">
        <v>3557</v>
      </c>
      <c r="C461" s="52" t="s">
        <v>4286</v>
      </c>
      <c r="D461" s="53" t="s">
        <v>4287</v>
      </c>
      <c r="E461" s="47"/>
      <c r="F461" s="48"/>
    </row>
    <row r="462">
      <c r="A462" s="50" t="str">
        <f t="shared" si="30"/>
        <v>Mod: Romance Pam</v>
      </c>
      <c r="B462" s="51" t="s">
        <v>3546</v>
      </c>
      <c r="C462" s="52" t="s">
        <v>4288</v>
      </c>
      <c r="D462" s="53" t="s">
        <v>4289</v>
      </c>
      <c r="E462" s="47"/>
      <c r="F462" s="48"/>
    </row>
    <row r="463">
      <c r="A463" s="50" t="str">
        <f t="shared" si="30"/>
        <v>Mod: Romance Pam</v>
      </c>
      <c r="B463" s="51" t="s">
        <v>3481</v>
      </c>
      <c r="C463" s="52" t="s">
        <v>4290</v>
      </c>
      <c r="D463" s="53" t="s">
        <v>4291</v>
      </c>
      <c r="E463" s="47"/>
      <c r="F463" s="48"/>
    </row>
    <row r="464">
      <c r="A464" s="50" t="str">
        <f t="shared" si="30"/>
        <v>Mod: Romance Pam</v>
      </c>
      <c r="B464" s="51" t="s">
        <v>3557</v>
      </c>
      <c r="C464" s="52" t="s">
        <v>4292</v>
      </c>
      <c r="D464" s="53" t="s">
        <v>4293</v>
      </c>
      <c r="E464" s="47"/>
      <c r="F464" s="48"/>
    </row>
    <row r="465">
      <c r="A465" s="50" t="str">
        <f t="shared" si="30"/>
        <v>Mod: Romance Pam</v>
      </c>
      <c r="B465" s="51" t="s">
        <v>3546</v>
      </c>
      <c r="C465" s="52" t="s">
        <v>4294</v>
      </c>
      <c r="D465" s="53" t="s">
        <v>4295</v>
      </c>
      <c r="E465" s="47"/>
      <c r="F465" s="48"/>
    </row>
    <row r="466">
      <c r="A466" s="50" t="str">
        <f t="shared" si="30"/>
        <v>Mod: Romance Pam</v>
      </c>
      <c r="B466" s="51" t="s">
        <v>3512</v>
      </c>
      <c r="C466" s="52" t="s">
        <v>4296</v>
      </c>
      <c r="D466" s="53" t="s">
        <v>4297</v>
      </c>
      <c r="E466" s="47"/>
      <c r="F466" s="48"/>
    </row>
    <row r="467">
      <c r="A467" s="50" t="str">
        <f t="shared" si="30"/>
        <v>Mod: Romance Pam</v>
      </c>
      <c r="B467" s="51" t="s">
        <v>3546</v>
      </c>
      <c r="C467" s="52" t="s">
        <v>4298</v>
      </c>
      <c r="D467" s="53" t="s">
        <v>4067</v>
      </c>
      <c r="E467" s="47"/>
      <c r="F467" s="48"/>
    </row>
    <row r="468">
      <c r="A468" s="50" t="str">
        <f t="shared" si="30"/>
        <v>Mod: Romance Pam</v>
      </c>
      <c r="B468" s="51" t="s">
        <v>3492</v>
      </c>
      <c r="C468" s="52" t="s">
        <v>4299</v>
      </c>
      <c r="D468" s="53" t="s">
        <v>4300</v>
      </c>
      <c r="E468" s="47"/>
      <c r="F468" s="48"/>
    </row>
    <row r="469">
      <c r="A469" s="50" t="str">
        <f t="shared" si="30"/>
        <v>Mod: Romance Pam</v>
      </c>
      <c r="B469" s="51" t="s">
        <v>3481</v>
      </c>
      <c r="C469" s="52" t="s">
        <v>4301</v>
      </c>
      <c r="D469" s="53" t="s">
        <v>4302</v>
      </c>
      <c r="E469" s="47"/>
      <c r="F469" s="48"/>
    </row>
    <row r="470">
      <c r="A470" s="50" t="str">
        <f t="shared" ref="A470:A475" si="31">HYPERLINK("https://www.nexusmods.com/stardewvalley/mods/3924","Mod: Romance Willy")</f>
        <v>Mod: Romance Willy</v>
      </c>
      <c r="B470" s="51" t="s">
        <v>3557</v>
      </c>
      <c r="C470" s="52" t="s">
        <v>4303</v>
      </c>
      <c r="D470" s="53" t="s">
        <v>4304</v>
      </c>
      <c r="E470" s="47"/>
      <c r="F470" s="48"/>
    </row>
    <row r="471">
      <c r="A471" s="50" t="str">
        <f t="shared" si="31"/>
        <v>Mod: Romance Willy</v>
      </c>
      <c r="B471" s="51" t="s">
        <v>3512</v>
      </c>
      <c r="C471" s="52" t="s">
        <v>4305</v>
      </c>
      <c r="D471" s="53" t="s">
        <v>4306</v>
      </c>
      <c r="E471" s="47"/>
      <c r="F471" s="48"/>
    </row>
    <row r="472">
      <c r="A472" s="50" t="str">
        <f t="shared" si="31"/>
        <v>Mod: Romance Willy</v>
      </c>
      <c r="B472" s="51" t="s">
        <v>3512</v>
      </c>
      <c r="C472" s="52" t="s">
        <v>4307</v>
      </c>
      <c r="D472" s="53" t="s">
        <v>4308</v>
      </c>
      <c r="E472" s="47"/>
      <c r="F472" s="48"/>
    </row>
    <row r="473">
      <c r="A473" s="50" t="str">
        <f t="shared" si="31"/>
        <v>Mod: Romance Willy</v>
      </c>
      <c r="B473" s="51" t="s">
        <v>3489</v>
      </c>
      <c r="C473" s="52" t="s">
        <v>4309</v>
      </c>
      <c r="D473" s="53" t="s">
        <v>4310</v>
      </c>
      <c r="E473" s="47"/>
      <c r="F473" s="48"/>
    </row>
    <row r="474">
      <c r="A474" s="50" t="str">
        <f t="shared" si="31"/>
        <v>Mod: Romance Willy</v>
      </c>
      <c r="B474" s="51" t="s">
        <v>3492</v>
      </c>
      <c r="C474" s="52" t="s">
        <v>4311</v>
      </c>
      <c r="D474" s="53" t="s">
        <v>4079</v>
      </c>
      <c r="E474" s="47"/>
      <c r="F474" s="48"/>
    </row>
    <row r="475">
      <c r="A475" s="50" t="str">
        <f t="shared" si="31"/>
        <v>Mod: Romance Willy</v>
      </c>
      <c r="B475" s="51" t="s">
        <v>3512</v>
      </c>
      <c r="C475" s="52" t="s">
        <v>4312</v>
      </c>
      <c r="D475" s="53" t="s">
        <v>4081</v>
      </c>
      <c r="E475" s="47"/>
      <c r="F475" s="48"/>
    </row>
    <row r="476">
      <c r="A476" s="50" t="str">
        <f t="shared" ref="A476:A481" si="32">HYPERLINK("https://www.nexusmods.com/stardewvalley/mods/3073","Mod: Romanceable Rasmodius")</f>
        <v>Mod: Romanceable Rasmodius</v>
      </c>
      <c r="B476" s="51" t="s">
        <v>3492</v>
      </c>
      <c r="C476" s="52" t="s">
        <v>4086</v>
      </c>
      <c r="D476" s="53" t="s">
        <v>4087</v>
      </c>
      <c r="E476" s="47"/>
      <c r="F476" s="48"/>
    </row>
    <row r="477">
      <c r="A477" s="50" t="str">
        <f t="shared" si="32"/>
        <v>Mod: Romanceable Rasmodius</v>
      </c>
      <c r="B477" s="51" t="s">
        <v>3757</v>
      </c>
      <c r="C477" s="52" t="s">
        <v>4088</v>
      </c>
      <c r="D477" s="53" t="s">
        <v>4089</v>
      </c>
      <c r="E477" s="47"/>
      <c r="F477" s="48"/>
    </row>
    <row r="478">
      <c r="A478" s="50" t="str">
        <f t="shared" si="32"/>
        <v>Mod: Romanceable Rasmodius</v>
      </c>
      <c r="B478" s="51" t="s">
        <v>3638</v>
      </c>
      <c r="C478" s="52" t="s">
        <v>4090</v>
      </c>
      <c r="D478" s="53" t="s">
        <v>4091</v>
      </c>
      <c r="E478" s="47"/>
      <c r="F478" s="48"/>
    </row>
    <row r="479">
      <c r="A479" s="50" t="str">
        <f t="shared" si="32"/>
        <v>Mod: Romanceable Rasmodius</v>
      </c>
      <c r="B479" s="51" t="s">
        <v>3638</v>
      </c>
      <c r="C479" s="52" t="s">
        <v>4313</v>
      </c>
      <c r="D479" s="53" t="s">
        <v>4213</v>
      </c>
      <c r="E479" s="47"/>
      <c r="F479" s="48"/>
    </row>
    <row r="480">
      <c r="A480" s="50" t="str">
        <f t="shared" si="32"/>
        <v>Mod: Romanceable Rasmodius</v>
      </c>
      <c r="B480" s="51" t="s">
        <v>3484</v>
      </c>
      <c r="C480" s="52" t="s">
        <v>4314</v>
      </c>
      <c r="D480" s="53" t="s">
        <v>4237</v>
      </c>
      <c r="E480" s="47"/>
      <c r="F480" s="48"/>
    </row>
    <row r="481">
      <c r="A481" s="50" t="str">
        <f t="shared" si="32"/>
        <v>Mod: Romanceable Rasmodius</v>
      </c>
      <c r="B481" s="51" t="s">
        <v>3515</v>
      </c>
      <c r="C481" s="52" t="s">
        <v>4315</v>
      </c>
      <c r="D481" s="53" t="s">
        <v>4219</v>
      </c>
      <c r="E481" s="47"/>
      <c r="F481" s="48"/>
    </row>
    <row r="482">
      <c r="A482" s="50" t="str">
        <f t="shared" ref="A482:A486" si="33">HYPERLINK("https://www.nexusmods.com/stardewvalley/mods/3732","Mod: Shiko - New Custom NPC")</f>
        <v>Mod: Shiko - New Custom NPC</v>
      </c>
      <c r="B482" s="51" t="s">
        <v>3512</v>
      </c>
      <c r="C482" s="52" t="s">
        <v>4316</v>
      </c>
      <c r="D482" s="53" t="s">
        <v>4317</v>
      </c>
      <c r="E482" s="47"/>
      <c r="F482" s="48"/>
    </row>
    <row r="483">
      <c r="A483" s="50" t="str">
        <f t="shared" si="33"/>
        <v>Mod: Shiko - New Custom NPC</v>
      </c>
      <c r="B483" s="51" t="s">
        <v>3515</v>
      </c>
      <c r="C483" s="52" t="s">
        <v>3944</v>
      </c>
      <c r="D483" s="53" t="s">
        <v>4318</v>
      </c>
      <c r="E483" s="47"/>
      <c r="F483" s="48"/>
    </row>
    <row r="484">
      <c r="A484" s="50" t="str">
        <f t="shared" si="33"/>
        <v>Mod: Shiko - New Custom NPC</v>
      </c>
      <c r="B484" s="51" t="s">
        <v>3557</v>
      </c>
      <c r="C484" s="52" t="s">
        <v>4319</v>
      </c>
      <c r="D484" s="53" t="s">
        <v>4320</v>
      </c>
      <c r="E484" s="47"/>
      <c r="F484" s="48"/>
    </row>
    <row r="485">
      <c r="A485" s="50" t="str">
        <f t="shared" si="33"/>
        <v>Mod: Shiko - New Custom NPC</v>
      </c>
      <c r="B485" s="51" t="s">
        <v>3489</v>
      </c>
      <c r="C485" s="52" t="s">
        <v>4321</v>
      </c>
      <c r="D485" s="53" t="s">
        <v>4322</v>
      </c>
      <c r="E485" s="47"/>
      <c r="F485" s="48"/>
    </row>
    <row r="486">
      <c r="A486" s="50" t="str">
        <f t="shared" si="33"/>
        <v>Mod: Shiko - New Custom NPC</v>
      </c>
      <c r="B486" s="51" t="s">
        <v>3492</v>
      </c>
      <c r="C486" s="52" t="s">
        <v>4323</v>
      </c>
      <c r="D486" s="53" t="s">
        <v>4324</v>
      </c>
      <c r="E486" s="47"/>
      <c r="F486" s="48"/>
    </row>
    <row r="487">
      <c r="A487" s="50" t="str">
        <f t="shared" ref="A487:A492" si="34">HYPERLINK("https://www.nexusmods.com/stardewvalley/mods/4040","Mod: Sorren - Original NPC")</f>
        <v>Mod: Sorren - Original NPC</v>
      </c>
      <c r="B487" s="51" t="s">
        <v>3648</v>
      </c>
      <c r="C487" s="52" t="s">
        <v>4325</v>
      </c>
      <c r="D487" s="53" t="s">
        <v>4326</v>
      </c>
      <c r="E487" s="47"/>
      <c r="F487" s="48"/>
    </row>
    <row r="488">
      <c r="A488" s="50" t="str">
        <f t="shared" si="34"/>
        <v>Mod: Sorren - Original NPC</v>
      </c>
      <c r="B488" s="51" t="s">
        <v>3484</v>
      </c>
      <c r="C488" s="52" t="s">
        <v>4327</v>
      </c>
      <c r="D488" s="53" t="s">
        <v>4328</v>
      </c>
      <c r="E488" s="47"/>
      <c r="F488" s="48"/>
    </row>
    <row r="489">
      <c r="A489" s="50" t="str">
        <f t="shared" si="34"/>
        <v>Mod: Sorren - Original NPC</v>
      </c>
      <c r="B489" s="51" t="s">
        <v>3557</v>
      </c>
      <c r="C489" s="52" t="s">
        <v>4329</v>
      </c>
      <c r="D489" s="53" t="s">
        <v>4330</v>
      </c>
      <c r="E489" s="47"/>
      <c r="F489" s="48"/>
    </row>
    <row r="490">
      <c r="A490" s="50" t="str">
        <f t="shared" si="34"/>
        <v>Mod: Sorren - Original NPC</v>
      </c>
      <c r="B490" s="51" t="s">
        <v>3484</v>
      </c>
      <c r="C490" s="52" t="s">
        <v>4331</v>
      </c>
      <c r="D490" s="53" t="s">
        <v>4332</v>
      </c>
      <c r="E490" s="47"/>
      <c r="F490" s="48"/>
    </row>
    <row r="491">
      <c r="A491" s="50" t="str">
        <f t="shared" si="34"/>
        <v>Mod: Sorren - Original NPC</v>
      </c>
      <c r="B491" s="51" t="s">
        <v>3512</v>
      </c>
      <c r="C491" s="52" t="s">
        <v>4333</v>
      </c>
      <c r="D491" s="53" t="s">
        <v>4334</v>
      </c>
      <c r="E491" s="47"/>
      <c r="F491" s="48"/>
    </row>
    <row r="492">
      <c r="A492" s="50" t="str">
        <f t="shared" si="34"/>
        <v>Mod: Sorren - Original NPC</v>
      </c>
      <c r="B492" s="51" t="s">
        <v>3492</v>
      </c>
      <c r="C492" s="52" t="s">
        <v>4335</v>
      </c>
      <c r="D492" s="53" t="s">
        <v>4336</v>
      </c>
      <c r="E492" s="47"/>
      <c r="F492" s="48"/>
    </row>
    <row r="493">
      <c r="A493" s="50" t="str">
        <f t="shared" ref="A493:A582" si="35">HYPERLINK("https://www.nexusmods.com/stardewvalley/mods/3753","Mod: Stardew Valley Expanded")</f>
        <v>Mod: Stardew Valley Expanded</v>
      </c>
      <c r="B493" s="51" t="s">
        <v>4337</v>
      </c>
      <c r="C493" s="30">
        <v>1000038.0</v>
      </c>
      <c r="D493" s="53" t="s">
        <v>3925</v>
      </c>
      <c r="E493" s="47"/>
      <c r="F493" s="48"/>
    </row>
    <row r="494">
      <c r="A494" s="50" t="str">
        <f t="shared" si="35"/>
        <v>Mod: Stardew Valley Expanded</v>
      </c>
      <c r="B494" s="51" t="s">
        <v>4338</v>
      </c>
      <c r="C494" s="30">
        <v>1000075.0</v>
      </c>
      <c r="D494" s="53" t="s">
        <v>3925</v>
      </c>
      <c r="E494" s="47"/>
      <c r="F494" s="48"/>
    </row>
    <row r="495">
      <c r="A495" s="50" t="str">
        <f t="shared" si="35"/>
        <v>Mod: Stardew Valley Expanded</v>
      </c>
      <c r="B495" s="51" t="s">
        <v>4339</v>
      </c>
      <c r="C495" s="30">
        <v>1000076.0</v>
      </c>
      <c r="D495" s="53" t="s">
        <v>3925</v>
      </c>
      <c r="E495" s="47"/>
      <c r="F495" s="48"/>
    </row>
    <row r="496">
      <c r="A496" s="50" t="str">
        <f t="shared" si="35"/>
        <v>Mod: Stardew Valley Expanded</v>
      </c>
      <c r="B496" s="51" t="s">
        <v>3492</v>
      </c>
      <c r="C496" s="30">
        <v>1000077.0</v>
      </c>
      <c r="D496" s="53" t="s">
        <v>3925</v>
      </c>
      <c r="E496" s="47"/>
      <c r="F496" s="48"/>
    </row>
    <row r="497">
      <c r="A497" s="50" t="str">
        <f t="shared" si="35"/>
        <v>Mod: Stardew Valley Expanded</v>
      </c>
      <c r="B497" s="51" t="s">
        <v>3696</v>
      </c>
      <c r="C497" s="30">
        <v>1000078.0</v>
      </c>
      <c r="D497" s="53" t="s">
        <v>3925</v>
      </c>
      <c r="E497" s="47"/>
      <c r="F497" s="48"/>
    </row>
    <row r="498">
      <c r="A498" s="50" t="str">
        <f t="shared" si="35"/>
        <v>Mod: Stardew Valley Expanded</v>
      </c>
      <c r="B498" s="51" t="s">
        <v>3696</v>
      </c>
      <c r="C498" s="30">
        <v>1000079.0</v>
      </c>
      <c r="D498" s="53" t="s">
        <v>3925</v>
      </c>
      <c r="E498" s="47"/>
      <c r="F498" s="48"/>
    </row>
    <row r="499">
      <c r="A499" s="50" t="str">
        <f t="shared" si="35"/>
        <v>Mod: Stardew Valley Expanded</v>
      </c>
      <c r="B499" s="51" t="s">
        <v>3696</v>
      </c>
      <c r="C499" s="30">
        <v>1000080.0</v>
      </c>
      <c r="D499" s="53" t="s">
        <v>3925</v>
      </c>
      <c r="E499" s="47"/>
      <c r="F499" s="48"/>
    </row>
    <row r="500">
      <c r="A500" s="50" t="str">
        <f t="shared" si="35"/>
        <v>Mod: Stardew Valley Expanded</v>
      </c>
      <c r="B500" s="51" t="s">
        <v>4340</v>
      </c>
      <c r="C500" s="30">
        <v>1000081.0</v>
      </c>
      <c r="D500" s="53" t="s">
        <v>3925</v>
      </c>
      <c r="E500" s="47"/>
      <c r="F500" s="48"/>
    </row>
    <row r="501">
      <c r="A501" s="50" t="str">
        <f t="shared" si="35"/>
        <v>Mod: Stardew Valley Expanded</v>
      </c>
      <c r="B501" s="51" t="s">
        <v>3489</v>
      </c>
      <c r="C501" s="30">
        <v>1000092.0</v>
      </c>
      <c r="D501" s="53" t="s">
        <v>3925</v>
      </c>
      <c r="E501" s="47"/>
      <c r="F501" s="48"/>
    </row>
    <row r="502">
      <c r="A502" s="50" t="str">
        <f t="shared" si="35"/>
        <v>Mod: Stardew Valley Expanded</v>
      </c>
      <c r="B502" s="51" t="s">
        <v>3489</v>
      </c>
      <c r="C502" s="30">
        <v>1000099.0</v>
      </c>
      <c r="D502" s="53" t="s">
        <v>3925</v>
      </c>
      <c r="E502" s="47"/>
      <c r="F502" s="48"/>
    </row>
    <row r="503">
      <c r="A503" s="50" t="str">
        <f t="shared" si="35"/>
        <v>Mod: Stardew Valley Expanded</v>
      </c>
      <c r="B503" s="51" t="s">
        <v>3515</v>
      </c>
      <c r="C503" s="30">
        <v>1000510.0</v>
      </c>
      <c r="D503" s="53" t="s">
        <v>3925</v>
      </c>
      <c r="E503" s="47"/>
      <c r="F503" s="48"/>
    </row>
    <row r="504">
      <c r="A504" s="50" t="str">
        <f t="shared" si="35"/>
        <v>Mod: Stardew Valley Expanded</v>
      </c>
      <c r="B504" s="51" t="s">
        <v>3484</v>
      </c>
      <c r="C504" s="30">
        <v>1001234.0</v>
      </c>
      <c r="D504" s="53" t="s">
        <v>3925</v>
      </c>
      <c r="E504" s="47"/>
      <c r="F504" s="48"/>
    </row>
    <row r="505">
      <c r="A505" s="50" t="str">
        <f t="shared" si="35"/>
        <v>Mod: Stardew Valley Expanded</v>
      </c>
      <c r="B505" s="51" t="s">
        <v>4338</v>
      </c>
      <c r="C505" s="30">
        <v>1002413.0</v>
      </c>
      <c r="D505" s="53" t="s">
        <v>3925</v>
      </c>
      <c r="E505" s="47"/>
      <c r="F505" s="48"/>
    </row>
    <row r="506">
      <c r="A506" s="50" t="str">
        <f t="shared" si="35"/>
        <v>Mod: Stardew Valley Expanded</v>
      </c>
      <c r="B506" s="51" t="s">
        <v>4338</v>
      </c>
      <c r="C506" s="30">
        <v>1002414.0</v>
      </c>
      <c r="D506" s="53" t="s">
        <v>3925</v>
      </c>
      <c r="E506" s="47"/>
      <c r="F506" s="48"/>
    </row>
    <row r="507">
      <c r="A507" s="50" t="str">
        <f t="shared" si="35"/>
        <v>Mod: Stardew Valley Expanded</v>
      </c>
      <c r="B507" s="51" t="s">
        <v>3696</v>
      </c>
      <c r="C507" s="30">
        <v>1004200.0</v>
      </c>
      <c r="D507" s="53" t="s">
        <v>3925</v>
      </c>
      <c r="E507" s="47"/>
      <c r="F507" s="48"/>
    </row>
    <row r="508">
      <c r="A508" s="50" t="str">
        <f t="shared" si="35"/>
        <v>Mod: Stardew Valley Expanded</v>
      </c>
      <c r="B508" s="51" t="s">
        <v>3638</v>
      </c>
      <c r="C508" s="30">
        <v>1032000.0</v>
      </c>
      <c r="D508" s="53" t="s">
        <v>3925</v>
      </c>
      <c r="E508" s="47"/>
      <c r="F508" s="48"/>
    </row>
    <row r="509">
      <c r="A509" s="50" t="str">
        <f t="shared" si="35"/>
        <v>Mod: Stardew Valley Expanded</v>
      </c>
      <c r="B509" s="51" t="s">
        <v>4341</v>
      </c>
      <c r="C509" s="30">
        <v>1050034.0</v>
      </c>
      <c r="D509" s="53" t="s">
        <v>3925</v>
      </c>
      <c r="E509" s="47"/>
      <c r="F509" s="48"/>
    </row>
    <row r="510">
      <c r="A510" s="50" t="str">
        <f t="shared" si="35"/>
        <v>Mod: Stardew Valley Expanded</v>
      </c>
      <c r="B510" s="51" t="s">
        <v>4341</v>
      </c>
      <c r="C510" s="30">
        <v>1090501.0</v>
      </c>
      <c r="D510" s="53" t="s">
        <v>3925</v>
      </c>
      <c r="E510" s="47"/>
      <c r="F510" s="48"/>
    </row>
    <row r="511">
      <c r="A511" s="50" t="str">
        <f t="shared" si="35"/>
        <v>Mod: Stardew Valley Expanded</v>
      </c>
      <c r="B511" s="51" t="s">
        <v>3720</v>
      </c>
      <c r="C511" s="30">
        <v>1090502.0</v>
      </c>
      <c r="D511" s="53" t="s">
        <v>3925</v>
      </c>
      <c r="E511" s="47"/>
      <c r="F511" s="48"/>
    </row>
    <row r="512">
      <c r="A512" s="50" t="str">
        <f t="shared" si="35"/>
        <v>Mod: Stardew Valley Expanded</v>
      </c>
      <c r="B512" s="51" t="s">
        <v>3515</v>
      </c>
      <c r="C512" s="30">
        <v>1090503.0</v>
      </c>
      <c r="D512" s="53" t="s">
        <v>3925</v>
      </c>
      <c r="E512" s="47"/>
      <c r="F512" s="48"/>
    </row>
    <row r="513">
      <c r="A513" s="50" t="str">
        <f t="shared" si="35"/>
        <v>Mod: Stardew Valley Expanded</v>
      </c>
      <c r="B513" s="51" t="s">
        <v>3720</v>
      </c>
      <c r="C513" s="30">
        <v>1090504.0</v>
      </c>
      <c r="D513" s="53" t="s">
        <v>3925</v>
      </c>
      <c r="E513" s="47"/>
      <c r="F513" s="48"/>
    </row>
    <row r="514">
      <c r="A514" s="50" t="str">
        <f t="shared" si="35"/>
        <v>Mod: Stardew Valley Expanded</v>
      </c>
      <c r="B514" s="51" t="s">
        <v>3492</v>
      </c>
      <c r="C514" s="30">
        <v>1111101.0</v>
      </c>
      <c r="D514" s="53" t="s">
        <v>3925</v>
      </c>
      <c r="E514" s="47"/>
      <c r="F514" s="48"/>
    </row>
    <row r="515">
      <c r="A515" s="50" t="str">
        <f t="shared" si="35"/>
        <v>Mod: Stardew Valley Expanded</v>
      </c>
      <c r="B515" s="51" t="s">
        <v>4342</v>
      </c>
      <c r="C515" s="30">
        <v>1111200.0</v>
      </c>
      <c r="D515" s="53" t="s">
        <v>3925</v>
      </c>
      <c r="E515" s="47"/>
      <c r="F515" s="48"/>
    </row>
    <row r="516">
      <c r="A516" s="50" t="str">
        <f t="shared" si="35"/>
        <v>Mod: Stardew Valley Expanded</v>
      </c>
      <c r="B516" s="51" t="s">
        <v>3557</v>
      </c>
      <c r="C516" s="30">
        <v>1140961.0</v>
      </c>
      <c r="D516" s="53" t="s">
        <v>3925</v>
      </c>
      <c r="E516" s="47"/>
      <c r="F516" s="48"/>
    </row>
    <row r="517">
      <c r="A517" s="50" t="str">
        <f t="shared" si="35"/>
        <v>Mod: Stardew Valley Expanded</v>
      </c>
      <c r="B517" s="51" t="s">
        <v>4343</v>
      </c>
      <c r="C517" s="30">
        <v>2000000.0</v>
      </c>
      <c r="D517" s="53" t="s">
        <v>3925</v>
      </c>
      <c r="E517" s="47"/>
      <c r="F517" s="48"/>
    </row>
    <row r="518">
      <c r="A518" s="50" t="str">
        <f t="shared" si="35"/>
        <v>Mod: Stardew Valley Expanded</v>
      </c>
      <c r="B518" s="51" t="s">
        <v>3489</v>
      </c>
      <c r="C518" s="30">
        <v>2000001.0</v>
      </c>
      <c r="D518" s="53" t="s">
        <v>3925</v>
      </c>
      <c r="E518" s="47"/>
      <c r="F518" s="48"/>
    </row>
    <row r="519">
      <c r="A519" s="50" t="str">
        <f t="shared" si="35"/>
        <v>Mod: Stardew Valley Expanded</v>
      </c>
      <c r="B519" s="51" t="s">
        <v>3489</v>
      </c>
      <c r="C519" s="30">
        <v>2000002.0</v>
      </c>
      <c r="D519" s="53" t="s">
        <v>3925</v>
      </c>
      <c r="E519" s="47"/>
      <c r="F519" s="48"/>
    </row>
    <row r="520">
      <c r="A520" s="50" t="str">
        <f t="shared" si="35"/>
        <v>Mod: Stardew Valley Expanded</v>
      </c>
      <c r="B520" s="51" t="s">
        <v>4343</v>
      </c>
      <c r="C520" s="30">
        <v>2000003.0</v>
      </c>
      <c r="D520" s="53" t="s">
        <v>3925</v>
      </c>
      <c r="E520" s="47"/>
      <c r="F520" s="48"/>
    </row>
    <row r="521">
      <c r="A521" s="50" t="str">
        <f t="shared" si="35"/>
        <v>Mod: Stardew Valley Expanded</v>
      </c>
      <c r="B521" s="51" t="s">
        <v>3489</v>
      </c>
      <c r="C521" s="30">
        <v>2000004.0</v>
      </c>
      <c r="D521" s="53" t="s">
        <v>3925</v>
      </c>
      <c r="E521" s="47"/>
      <c r="F521" s="48"/>
    </row>
    <row r="522">
      <c r="A522" s="50" t="str">
        <f t="shared" si="35"/>
        <v>Mod: Stardew Valley Expanded</v>
      </c>
      <c r="B522" s="51" t="s">
        <v>4340</v>
      </c>
      <c r="C522" s="30">
        <v>2000050.0</v>
      </c>
      <c r="D522" s="53" t="s">
        <v>3925</v>
      </c>
      <c r="E522" s="47"/>
      <c r="F522" s="48"/>
    </row>
    <row r="523">
      <c r="A523" s="50" t="str">
        <f t="shared" si="35"/>
        <v>Mod: Stardew Valley Expanded</v>
      </c>
      <c r="B523" s="51" t="s">
        <v>4343</v>
      </c>
      <c r="C523" s="30">
        <v>4000001.0</v>
      </c>
      <c r="D523" s="53" t="s">
        <v>3925</v>
      </c>
      <c r="E523" s="47"/>
      <c r="F523" s="48"/>
    </row>
    <row r="524">
      <c r="A524" s="50" t="str">
        <f t="shared" si="35"/>
        <v>Mod: Stardew Valley Expanded</v>
      </c>
      <c r="B524" s="51" t="s">
        <v>3489</v>
      </c>
      <c r="C524" s="30">
        <v>4000002.0</v>
      </c>
      <c r="D524" s="53" t="s">
        <v>3925</v>
      </c>
      <c r="E524" s="47"/>
      <c r="F524" s="48"/>
    </row>
    <row r="525">
      <c r="A525" s="50" t="str">
        <f t="shared" si="35"/>
        <v>Mod: Stardew Valley Expanded</v>
      </c>
      <c r="B525" s="51" t="s">
        <v>3557</v>
      </c>
      <c r="C525" s="30">
        <v>4000003.0</v>
      </c>
      <c r="D525" s="53" t="s">
        <v>3925</v>
      </c>
      <c r="E525" s="47"/>
      <c r="F525" s="48"/>
    </row>
    <row r="526">
      <c r="A526" s="50" t="str">
        <f t="shared" si="35"/>
        <v>Mod: Stardew Valley Expanded</v>
      </c>
      <c r="B526" s="51" t="s">
        <v>4344</v>
      </c>
      <c r="C526" s="30">
        <v>4000004.0</v>
      </c>
      <c r="D526" s="53" t="s">
        <v>3925</v>
      </c>
      <c r="E526" s="47"/>
      <c r="F526" s="48"/>
    </row>
    <row r="527">
      <c r="A527" s="50" t="str">
        <f t="shared" si="35"/>
        <v>Mod: Stardew Valley Expanded</v>
      </c>
      <c r="B527" s="51" t="s">
        <v>3515</v>
      </c>
      <c r="C527" s="30">
        <v>5000000.0</v>
      </c>
      <c r="D527" s="53" t="s">
        <v>3925</v>
      </c>
      <c r="E527" s="47"/>
      <c r="F527" s="48"/>
    </row>
    <row r="528">
      <c r="A528" s="50" t="str">
        <f t="shared" si="35"/>
        <v>Mod: Stardew Valley Expanded</v>
      </c>
      <c r="B528" s="51" t="s">
        <v>3489</v>
      </c>
      <c r="C528" s="30">
        <v>5000001.0</v>
      </c>
      <c r="D528" s="53" t="s">
        <v>3925</v>
      </c>
      <c r="E528" s="47"/>
      <c r="F528" s="48"/>
    </row>
    <row r="529">
      <c r="A529" s="50" t="str">
        <f t="shared" si="35"/>
        <v>Mod: Stardew Valley Expanded</v>
      </c>
      <c r="B529" s="51" t="s">
        <v>3515</v>
      </c>
      <c r="C529" s="30">
        <v>5000002.0</v>
      </c>
      <c r="D529" s="53" t="s">
        <v>3925</v>
      </c>
      <c r="E529" s="47"/>
      <c r="F529" s="48"/>
    </row>
    <row r="530">
      <c r="A530" s="50" t="str">
        <f t="shared" si="35"/>
        <v>Mod: Stardew Valley Expanded</v>
      </c>
      <c r="B530" s="51" t="s">
        <v>3515</v>
      </c>
      <c r="C530" s="30">
        <v>5000003.0</v>
      </c>
      <c r="D530" s="53" t="s">
        <v>3925</v>
      </c>
      <c r="E530" s="47"/>
      <c r="F530" s="48"/>
    </row>
    <row r="531">
      <c r="A531" s="50" t="str">
        <f t="shared" si="35"/>
        <v>Mod: Stardew Valley Expanded</v>
      </c>
      <c r="B531" s="51" t="s">
        <v>3492</v>
      </c>
      <c r="C531" s="30">
        <v>7080800.0</v>
      </c>
      <c r="D531" s="53" t="s">
        <v>3925</v>
      </c>
      <c r="E531" s="47"/>
      <c r="F531" s="48"/>
    </row>
    <row r="532">
      <c r="A532" s="50" t="str">
        <f t="shared" si="35"/>
        <v>Mod: Stardew Valley Expanded</v>
      </c>
      <c r="B532" s="51" t="s">
        <v>3492</v>
      </c>
      <c r="C532" s="30">
        <v>7080831.0</v>
      </c>
      <c r="D532" s="53" t="s">
        <v>3925</v>
      </c>
      <c r="E532" s="47"/>
      <c r="F532" s="48"/>
    </row>
    <row r="533">
      <c r="A533" s="50" t="str">
        <f t="shared" si="35"/>
        <v>Mod: Stardew Valley Expanded</v>
      </c>
      <c r="B533" s="51" t="s">
        <v>3492</v>
      </c>
      <c r="C533" s="30">
        <v>7086801.0</v>
      </c>
      <c r="D533" s="53" t="s">
        <v>3925</v>
      </c>
      <c r="E533" s="47"/>
      <c r="F533" s="48"/>
    </row>
    <row r="534">
      <c r="A534" s="50" t="str">
        <f t="shared" si="35"/>
        <v>Mod: Stardew Valley Expanded</v>
      </c>
      <c r="B534" s="51" t="s">
        <v>3515</v>
      </c>
      <c r="C534" s="30">
        <v>7142999.0</v>
      </c>
      <c r="D534" s="53" t="s">
        <v>3925</v>
      </c>
      <c r="E534" s="47"/>
      <c r="F534" s="48"/>
    </row>
    <row r="535">
      <c r="A535" s="50" t="str">
        <f t="shared" si="35"/>
        <v>Mod: Stardew Valley Expanded</v>
      </c>
      <c r="B535" s="51" t="s">
        <v>3492</v>
      </c>
      <c r="C535" s="30">
        <v>7144868.0</v>
      </c>
      <c r="D535" s="53" t="s">
        <v>3925</v>
      </c>
      <c r="E535" s="47"/>
      <c r="F535" s="48"/>
    </row>
    <row r="536">
      <c r="A536" s="50" t="str">
        <f t="shared" si="35"/>
        <v>Mod: Stardew Valley Expanded</v>
      </c>
      <c r="B536" s="51" t="s">
        <v>3492</v>
      </c>
      <c r="C536" s="30">
        <v>7374831.0</v>
      </c>
      <c r="D536" s="53" t="s">
        <v>3925</v>
      </c>
      <c r="E536" s="47"/>
      <c r="F536" s="48"/>
    </row>
    <row r="537">
      <c r="A537" s="50" t="str">
        <f t="shared" si="35"/>
        <v>Mod: Stardew Valley Expanded</v>
      </c>
      <c r="B537" s="51" t="s">
        <v>3492</v>
      </c>
      <c r="C537" s="30">
        <v>7387851.0</v>
      </c>
      <c r="D537" s="53" t="s">
        <v>3925</v>
      </c>
      <c r="E537" s="47"/>
      <c r="F537" s="48"/>
    </row>
    <row r="538">
      <c r="A538" s="50" t="str">
        <f t="shared" si="35"/>
        <v>Mod: Stardew Valley Expanded</v>
      </c>
      <c r="B538" s="51" t="s">
        <v>3492</v>
      </c>
      <c r="C538" s="30">
        <v>7472145.0</v>
      </c>
      <c r="D538" s="53" t="s">
        <v>3925</v>
      </c>
      <c r="E538" s="47"/>
      <c r="F538" s="48"/>
    </row>
    <row r="539">
      <c r="A539" s="50" t="str">
        <f t="shared" si="35"/>
        <v>Mod: Stardew Valley Expanded</v>
      </c>
      <c r="B539" s="51" t="s">
        <v>3492</v>
      </c>
      <c r="C539" s="30">
        <v>8080800.0</v>
      </c>
      <c r="D539" s="53" t="s">
        <v>3925</v>
      </c>
      <c r="E539" s="47"/>
      <c r="F539" s="48"/>
    </row>
    <row r="540">
      <c r="A540" s="50" t="str">
        <f t="shared" si="35"/>
        <v>Mod: Stardew Valley Expanded</v>
      </c>
      <c r="B540" s="51" t="s">
        <v>3492</v>
      </c>
      <c r="C540" s="30">
        <v>8080801.0</v>
      </c>
      <c r="D540" s="53" t="s">
        <v>3925</v>
      </c>
      <c r="E540" s="47"/>
      <c r="F540" s="48"/>
    </row>
    <row r="541">
      <c r="A541" s="50" t="str">
        <f t="shared" si="35"/>
        <v>Mod: Stardew Valley Expanded</v>
      </c>
      <c r="B541" s="51" t="s">
        <v>3492</v>
      </c>
      <c r="C541" s="30">
        <v>8080802.0</v>
      </c>
      <c r="D541" s="53" t="s">
        <v>3925</v>
      </c>
      <c r="E541" s="47"/>
      <c r="F541" s="48"/>
    </row>
    <row r="542">
      <c r="A542" s="50" t="str">
        <f t="shared" si="35"/>
        <v>Mod: Stardew Valley Expanded</v>
      </c>
      <c r="B542" s="51" t="s">
        <v>3492</v>
      </c>
      <c r="C542" s="30">
        <v>8080803.0</v>
      </c>
      <c r="D542" s="53" t="s">
        <v>3925</v>
      </c>
      <c r="E542" s="47"/>
      <c r="F542" s="48"/>
    </row>
    <row r="543">
      <c r="A543" s="50" t="str">
        <f t="shared" si="35"/>
        <v>Mod: Stardew Valley Expanded</v>
      </c>
      <c r="B543" s="51" t="s">
        <v>3492</v>
      </c>
      <c r="C543" s="30">
        <v>8080804.0</v>
      </c>
      <c r="D543" s="53" t="s">
        <v>3925</v>
      </c>
      <c r="E543" s="47"/>
      <c r="F543" s="48"/>
    </row>
    <row r="544">
      <c r="A544" s="50" t="str">
        <f t="shared" si="35"/>
        <v>Mod: Stardew Valley Expanded</v>
      </c>
      <c r="B544" s="51" t="s">
        <v>3492</v>
      </c>
      <c r="C544" s="30">
        <v>8080807.0</v>
      </c>
      <c r="D544" s="53" t="s">
        <v>3925</v>
      </c>
      <c r="E544" s="47"/>
      <c r="F544" s="48"/>
    </row>
    <row r="545">
      <c r="A545" s="50" t="str">
        <f t="shared" si="35"/>
        <v>Mod: Stardew Valley Expanded</v>
      </c>
      <c r="B545" s="51" t="s">
        <v>3492</v>
      </c>
      <c r="C545" s="30">
        <v>1.03042015E8</v>
      </c>
      <c r="D545" s="53" t="s">
        <v>3925</v>
      </c>
      <c r="E545" s="47"/>
      <c r="F545" s="48"/>
    </row>
    <row r="546">
      <c r="A546" s="50" t="str">
        <f t="shared" si="35"/>
        <v>Mod: Stardew Valley Expanded</v>
      </c>
      <c r="B546" s="51" t="s">
        <v>3696</v>
      </c>
      <c r="C546" s="52" t="s">
        <v>3903</v>
      </c>
      <c r="D546" s="53" t="s">
        <v>3925</v>
      </c>
      <c r="E546" s="47"/>
      <c r="F546" s="48"/>
    </row>
    <row r="547">
      <c r="A547" s="50" t="str">
        <f t="shared" si="35"/>
        <v>Mod: Stardew Valley Expanded</v>
      </c>
      <c r="B547" s="51" t="s">
        <v>3512</v>
      </c>
      <c r="C547" s="32" t="s">
        <v>4345</v>
      </c>
      <c r="D547" s="53" t="s">
        <v>3925</v>
      </c>
      <c r="E547" s="47"/>
      <c r="F547" s="48"/>
    </row>
    <row r="548">
      <c r="A548" s="50" t="str">
        <f t="shared" si="35"/>
        <v>Mod: Stardew Valley Expanded</v>
      </c>
      <c r="B548" s="51" t="s">
        <v>3498</v>
      </c>
      <c r="C548" s="32" t="s">
        <v>4346</v>
      </c>
      <c r="D548" s="53" t="s">
        <v>3925</v>
      </c>
      <c r="E548" s="47"/>
      <c r="F548" s="48"/>
    </row>
    <row r="549">
      <c r="A549" s="50" t="str">
        <f t="shared" si="35"/>
        <v>Mod: Stardew Valley Expanded</v>
      </c>
      <c r="B549" s="51" t="s">
        <v>3557</v>
      </c>
      <c r="C549" s="32" t="s">
        <v>4347</v>
      </c>
      <c r="D549" s="53" t="s">
        <v>3925</v>
      </c>
      <c r="E549" s="47"/>
      <c r="F549" s="48"/>
    </row>
    <row r="550">
      <c r="A550" s="50" t="str">
        <f t="shared" si="35"/>
        <v>Mod: Stardew Valley Expanded</v>
      </c>
      <c r="B550" s="51" t="s">
        <v>3484</v>
      </c>
      <c r="C550" s="32" t="s">
        <v>4348</v>
      </c>
      <c r="D550" s="53" t="s">
        <v>3925</v>
      </c>
      <c r="E550" s="47"/>
      <c r="F550" s="48"/>
    </row>
    <row r="551">
      <c r="A551" s="50" t="str">
        <f t="shared" si="35"/>
        <v>Mod: Stardew Valley Expanded</v>
      </c>
      <c r="B551" s="51" t="s">
        <v>3696</v>
      </c>
      <c r="C551" s="32" t="s">
        <v>4349</v>
      </c>
      <c r="D551" s="53" t="s">
        <v>3925</v>
      </c>
      <c r="E551" s="47"/>
      <c r="F551" s="48"/>
    </row>
    <row r="552">
      <c r="A552" s="50" t="str">
        <f t="shared" si="35"/>
        <v>Mod: Stardew Valley Expanded</v>
      </c>
      <c r="B552" s="51" t="s">
        <v>4350</v>
      </c>
      <c r="C552" s="32" t="s">
        <v>4351</v>
      </c>
      <c r="D552" s="53" t="s">
        <v>3925</v>
      </c>
      <c r="E552" s="47"/>
      <c r="F552" s="48"/>
    </row>
    <row r="553">
      <c r="A553" s="50" t="str">
        <f t="shared" si="35"/>
        <v>Mod: Stardew Valley Expanded</v>
      </c>
      <c r="B553" s="51" t="s">
        <v>3557</v>
      </c>
      <c r="C553" s="32" t="s">
        <v>4352</v>
      </c>
      <c r="D553" s="53" t="s">
        <v>3925</v>
      </c>
      <c r="E553" s="47"/>
      <c r="F553" s="48"/>
    </row>
    <row r="554">
      <c r="A554" s="50" t="str">
        <f t="shared" si="35"/>
        <v>Mod: Stardew Valley Expanded</v>
      </c>
      <c r="B554" s="51" t="s">
        <v>3489</v>
      </c>
      <c r="C554" s="32" t="s">
        <v>4353</v>
      </c>
      <c r="D554" s="53" t="s">
        <v>3925</v>
      </c>
      <c r="E554" s="47"/>
      <c r="F554" s="48"/>
    </row>
    <row r="555">
      <c r="A555" s="50" t="str">
        <f t="shared" si="35"/>
        <v>Mod: Stardew Valley Expanded</v>
      </c>
      <c r="B555" s="51" t="s">
        <v>3489</v>
      </c>
      <c r="C555" s="32" t="s">
        <v>4354</v>
      </c>
      <c r="D555" s="53" t="s">
        <v>3925</v>
      </c>
      <c r="E555" s="47"/>
      <c r="F555" s="48"/>
    </row>
    <row r="556">
      <c r="A556" s="50" t="str">
        <f t="shared" si="35"/>
        <v>Mod: Stardew Valley Expanded</v>
      </c>
      <c r="B556" s="51" t="s">
        <v>3495</v>
      </c>
      <c r="C556" s="32" t="s">
        <v>4355</v>
      </c>
      <c r="D556" s="53" t="s">
        <v>3925</v>
      </c>
      <c r="E556" s="47"/>
      <c r="F556" s="48"/>
    </row>
    <row r="557">
      <c r="A557" s="50" t="str">
        <f t="shared" si="35"/>
        <v>Mod: Stardew Valley Expanded</v>
      </c>
      <c r="B557" s="51" t="s">
        <v>3489</v>
      </c>
      <c r="C557" s="32" t="s">
        <v>4356</v>
      </c>
      <c r="D557" s="53" t="s">
        <v>3925</v>
      </c>
      <c r="E557" s="47"/>
      <c r="F557" s="48"/>
    </row>
    <row r="558">
      <c r="A558" s="50" t="str">
        <f t="shared" si="35"/>
        <v>Mod: Stardew Valley Expanded</v>
      </c>
      <c r="B558" s="51" t="s">
        <v>3515</v>
      </c>
      <c r="C558" s="32" t="s">
        <v>4357</v>
      </c>
      <c r="D558" s="53" t="s">
        <v>3925</v>
      </c>
      <c r="E558" s="47"/>
      <c r="F558" s="48"/>
    </row>
    <row r="559">
      <c r="A559" s="50" t="str">
        <f t="shared" si="35"/>
        <v>Mod: Stardew Valley Expanded</v>
      </c>
      <c r="B559" s="51" t="s">
        <v>3489</v>
      </c>
      <c r="C559" s="32" t="s">
        <v>4358</v>
      </c>
      <c r="D559" s="53" t="s">
        <v>3925</v>
      </c>
      <c r="E559" s="47"/>
      <c r="F559" s="48"/>
    </row>
    <row r="560">
      <c r="A560" s="50" t="str">
        <f t="shared" si="35"/>
        <v>Mod: Stardew Valley Expanded</v>
      </c>
      <c r="B560" s="51" t="s">
        <v>3489</v>
      </c>
      <c r="C560" s="32" t="s">
        <v>4359</v>
      </c>
      <c r="D560" s="53" t="s">
        <v>3925</v>
      </c>
      <c r="E560" s="47"/>
      <c r="F560" s="48"/>
    </row>
    <row r="561">
      <c r="A561" s="50" t="str">
        <f t="shared" si="35"/>
        <v>Mod: Stardew Valley Expanded</v>
      </c>
      <c r="B561" s="51" t="s">
        <v>3489</v>
      </c>
      <c r="C561" s="32" t="s">
        <v>4360</v>
      </c>
      <c r="D561" s="53" t="s">
        <v>3925</v>
      </c>
      <c r="E561" s="47"/>
      <c r="F561" s="48"/>
    </row>
    <row r="562">
      <c r="A562" s="50" t="str">
        <f t="shared" si="35"/>
        <v>Mod: Stardew Valley Expanded</v>
      </c>
      <c r="B562" s="51" t="s">
        <v>3481</v>
      </c>
      <c r="C562" s="32" t="s">
        <v>4361</v>
      </c>
      <c r="D562" s="53" t="s">
        <v>3925</v>
      </c>
      <c r="E562" s="47"/>
      <c r="F562" s="48"/>
    </row>
    <row r="563">
      <c r="A563" s="50" t="str">
        <f t="shared" si="35"/>
        <v>Mod: Stardew Valley Expanded</v>
      </c>
      <c r="B563" s="51" t="s">
        <v>3489</v>
      </c>
      <c r="C563" s="32" t="s">
        <v>4362</v>
      </c>
      <c r="D563" s="53" t="s">
        <v>3925</v>
      </c>
      <c r="E563" s="47"/>
      <c r="F563" s="48"/>
    </row>
    <row r="564">
      <c r="A564" s="50" t="str">
        <f t="shared" si="35"/>
        <v>Mod: Stardew Valley Expanded</v>
      </c>
      <c r="B564" s="51" t="s">
        <v>3484</v>
      </c>
      <c r="C564" s="32" t="s">
        <v>4363</v>
      </c>
      <c r="D564" s="53" t="s">
        <v>3925</v>
      </c>
      <c r="E564" s="47"/>
      <c r="F564" s="48"/>
    </row>
    <row r="565">
      <c r="A565" s="50" t="str">
        <f t="shared" si="35"/>
        <v>Mod: Stardew Valley Expanded</v>
      </c>
      <c r="B565" s="51" t="s">
        <v>4364</v>
      </c>
      <c r="C565" s="32" t="s">
        <v>4365</v>
      </c>
      <c r="D565" s="53" t="s">
        <v>3925</v>
      </c>
      <c r="E565" s="47"/>
      <c r="F565" s="48"/>
    </row>
    <row r="566">
      <c r="A566" s="50" t="str">
        <f t="shared" si="35"/>
        <v>Mod: Stardew Valley Expanded</v>
      </c>
      <c r="B566" s="51" t="s">
        <v>3515</v>
      </c>
      <c r="C566" s="32" t="s">
        <v>4366</v>
      </c>
      <c r="D566" s="53" t="s">
        <v>3925</v>
      </c>
      <c r="E566" s="47"/>
      <c r="F566" s="48"/>
    </row>
    <row r="567">
      <c r="A567" s="50" t="str">
        <f t="shared" si="35"/>
        <v>Mod: Stardew Valley Expanded</v>
      </c>
      <c r="B567" s="51" t="s">
        <v>4367</v>
      </c>
      <c r="C567" s="32" t="s">
        <v>4368</v>
      </c>
      <c r="D567" s="53" t="s">
        <v>3925</v>
      </c>
      <c r="E567" s="47"/>
      <c r="F567" s="48"/>
    </row>
    <row r="568">
      <c r="A568" s="50" t="str">
        <f t="shared" si="35"/>
        <v>Mod: Stardew Valley Expanded</v>
      </c>
      <c r="B568" s="51" t="s">
        <v>4350</v>
      </c>
      <c r="C568" s="32" t="s">
        <v>4369</v>
      </c>
      <c r="D568" s="53" t="s">
        <v>3925</v>
      </c>
      <c r="E568" s="47"/>
      <c r="F568" s="48"/>
    </row>
    <row r="569">
      <c r="A569" s="50" t="str">
        <f t="shared" si="35"/>
        <v>Mod: Stardew Valley Expanded</v>
      </c>
      <c r="B569" s="51" t="s">
        <v>4370</v>
      </c>
      <c r="C569" s="32" t="s">
        <v>4371</v>
      </c>
      <c r="D569" s="53" t="s">
        <v>3925</v>
      </c>
      <c r="E569" s="47"/>
      <c r="F569" s="48"/>
    </row>
    <row r="570">
      <c r="A570" s="50" t="str">
        <f t="shared" si="35"/>
        <v>Mod: Stardew Valley Expanded</v>
      </c>
      <c r="B570" s="51" t="s">
        <v>3484</v>
      </c>
      <c r="C570" s="32" t="s">
        <v>4372</v>
      </c>
      <c r="D570" s="53" t="s">
        <v>3925</v>
      </c>
      <c r="E570" s="47"/>
      <c r="F570" s="48"/>
    </row>
    <row r="571">
      <c r="A571" s="50" t="str">
        <f t="shared" si="35"/>
        <v>Mod: Stardew Valley Expanded</v>
      </c>
      <c r="B571" s="51" t="s">
        <v>4373</v>
      </c>
      <c r="C571" s="32" t="s">
        <v>4374</v>
      </c>
      <c r="D571" s="53" t="s">
        <v>3925</v>
      </c>
      <c r="E571" s="47"/>
      <c r="F571" s="48"/>
    </row>
    <row r="572">
      <c r="A572" s="50" t="str">
        <f t="shared" si="35"/>
        <v>Mod: Stardew Valley Expanded</v>
      </c>
      <c r="B572" s="51" t="s">
        <v>3645</v>
      </c>
      <c r="C572" s="32" t="s">
        <v>4375</v>
      </c>
      <c r="D572" s="53" t="s">
        <v>3925</v>
      </c>
      <c r="E572" s="47"/>
      <c r="F572" s="48"/>
    </row>
    <row r="573">
      <c r="A573" s="50" t="str">
        <f t="shared" si="35"/>
        <v>Mod: Stardew Valley Expanded</v>
      </c>
      <c r="B573" s="51" t="s">
        <v>3489</v>
      </c>
      <c r="C573" s="32" t="s">
        <v>4376</v>
      </c>
      <c r="D573" s="53" t="s">
        <v>3925</v>
      </c>
      <c r="E573" s="47"/>
      <c r="F573" s="48"/>
    </row>
    <row r="574">
      <c r="A574" s="50" t="str">
        <f t="shared" si="35"/>
        <v>Mod: Stardew Valley Expanded</v>
      </c>
      <c r="B574" s="51" t="s">
        <v>3876</v>
      </c>
      <c r="C574" s="32" t="s">
        <v>4377</v>
      </c>
      <c r="D574" s="53" t="s">
        <v>3925</v>
      </c>
      <c r="E574" s="47"/>
      <c r="F574" s="48"/>
    </row>
    <row r="575">
      <c r="A575" s="50" t="str">
        <f t="shared" si="35"/>
        <v>Mod: Stardew Valley Expanded</v>
      </c>
      <c r="B575" s="51" t="s">
        <v>3489</v>
      </c>
      <c r="C575" s="32" t="s">
        <v>4378</v>
      </c>
      <c r="D575" s="53" t="s">
        <v>3925</v>
      </c>
      <c r="E575" s="47"/>
      <c r="F575" s="48"/>
    </row>
    <row r="576">
      <c r="A576" s="50" t="str">
        <f t="shared" si="35"/>
        <v>Mod: Stardew Valley Expanded</v>
      </c>
      <c r="B576" s="51" t="s">
        <v>3512</v>
      </c>
      <c r="C576" s="32" t="s">
        <v>4379</v>
      </c>
      <c r="D576" s="53" t="s">
        <v>3925</v>
      </c>
      <c r="E576" s="47"/>
      <c r="F576" s="48"/>
    </row>
    <row r="577">
      <c r="A577" s="50" t="str">
        <f t="shared" si="35"/>
        <v>Mod: Stardew Valley Expanded</v>
      </c>
      <c r="B577" s="51" t="s">
        <v>3512</v>
      </c>
      <c r="C577" s="32" t="s">
        <v>4380</v>
      </c>
      <c r="D577" s="53" t="s">
        <v>3925</v>
      </c>
      <c r="E577" s="47"/>
      <c r="F577" s="48"/>
    </row>
    <row r="578">
      <c r="A578" s="50" t="str">
        <f t="shared" si="35"/>
        <v>Mod: Stardew Valley Expanded</v>
      </c>
      <c r="B578" s="51" t="s">
        <v>3645</v>
      </c>
      <c r="C578" s="32" t="s">
        <v>4381</v>
      </c>
      <c r="D578" s="53" t="s">
        <v>3925</v>
      </c>
      <c r="E578" s="47"/>
      <c r="F578" s="48"/>
    </row>
    <row r="579">
      <c r="A579" s="50" t="str">
        <f t="shared" si="35"/>
        <v>Mod: Stardew Valley Expanded</v>
      </c>
      <c r="B579" s="51" t="s">
        <v>4341</v>
      </c>
      <c r="C579" s="32" t="s">
        <v>4382</v>
      </c>
      <c r="D579" s="53" t="s">
        <v>3925</v>
      </c>
      <c r="E579" s="47"/>
      <c r="F579" s="48"/>
    </row>
    <row r="580">
      <c r="A580" s="50" t="str">
        <f t="shared" si="35"/>
        <v>Mod: Stardew Valley Expanded</v>
      </c>
      <c r="B580" s="51" t="s">
        <v>3638</v>
      </c>
      <c r="C580" s="32" t="s">
        <v>4383</v>
      </c>
      <c r="D580" s="53" t="s">
        <v>3925</v>
      </c>
      <c r="E580" s="47"/>
      <c r="F580" s="48"/>
    </row>
    <row r="581">
      <c r="A581" s="50" t="str">
        <f t="shared" si="35"/>
        <v>Mod: Stardew Valley Expanded</v>
      </c>
      <c r="B581" s="51" t="s">
        <v>3492</v>
      </c>
      <c r="C581" s="32" t="s">
        <v>4384</v>
      </c>
      <c r="D581" s="53" t="s">
        <v>3925</v>
      </c>
      <c r="E581" s="47"/>
      <c r="F581" s="48"/>
    </row>
    <row r="582">
      <c r="A582" s="50" t="str">
        <f t="shared" si="35"/>
        <v>Mod: Stardew Valley Expanded</v>
      </c>
      <c r="B582" s="51" t="s">
        <v>4350</v>
      </c>
      <c r="C582" s="32" t="s">
        <v>4385</v>
      </c>
      <c r="D582" s="53" t="s">
        <v>3925</v>
      </c>
      <c r="E582" s="47"/>
      <c r="F582" s="48"/>
    </row>
    <row r="583">
      <c r="A583" s="50" t="str">
        <f>HYPERLINK("https://www.nexusmods.com/stardewvalley/mods/3984","Mod: Stardew Valley Mod Thai language")</f>
        <v>Mod: Stardew Valley Mod Thai language</v>
      </c>
      <c r="B583" s="51" t="s">
        <v>3492</v>
      </c>
      <c r="C583" s="30">
        <v>100117.0</v>
      </c>
      <c r="D583" s="53" t="s">
        <v>3925</v>
      </c>
      <c r="E583" s="47"/>
      <c r="F583" s="48"/>
    </row>
    <row r="584">
      <c r="A584" s="50" t="str">
        <f t="shared" ref="A584:A590" si="36">HYPERLINK("https://www.nexusmods.com/stardewvalley/mods/4236","Mod: Steve From Stranger Things - New Custom NPC")</f>
        <v>Mod: Steve From Stranger Things - New Custom NPC</v>
      </c>
      <c r="B584" s="51" t="s">
        <v>3478</v>
      </c>
      <c r="C584" s="52" t="s">
        <v>4316</v>
      </c>
      <c r="D584" s="53" t="s">
        <v>4386</v>
      </c>
      <c r="E584" s="47"/>
      <c r="F584" s="48"/>
    </row>
    <row r="585">
      <c r="A585" s="50" t="str">
        <f t="shared" si="36"/>
        <v>Mod: Steve From Stranger Things - New Custom NPC</v>
      </c>
      <c r="B585" s="51" t="s">
        <v>3489</v>
      </c>
      <c r="C585" s="52" t="s">
        <v>3944</v>
      </c>
      <c r="D585" s="53" t="s">
        <v>4387</v>
      </c>
      <c r="E585" s="47"/>
      <c r="F585" s="48"/>
    </row>
    <row r="586">
      <c r="A586" s="50" t="str">
        <f t="shared" si="36"/>
        <v>Mod: Steve From Stranger Things - New Custom NPC</v>
      </c>
      <c r="B586" s="51" t="s">
        <v>3524</v>
      </c>
      <c r="C586" s="52" t="s">
        <v>4319</v>
      </c>
      <c r="D586" s="53" t="s">
        <v>4388</v>
      </c>
      <c r="E586" s="47"/>
      <c r="F586" s="48"/>
    </row>
    <row r="587">
      <c r="A587" s="50" t="str">
        <f t="shared" si="36"/>
        <v>Mod: Steve From Stranger Things - New Custom NPC</v>
      </c>
      <c r="B587" s="51" t="s">
        <v>3489</v>
      </c>
      <c r="C587" s="52" t="s">
        <v>4321</v>
      </c>
      <c r="D587" s="53" t="s">
        <v>4389</v>
      </c>
      <c r="E587" s="47"/>
      <c r="F587" s="48"/>
    </row>
    <row r="588">
      <c r="A588" s="50" t="str">
        <f t="shared" si="36"/>
        <v>Mod: Steve From Stranger Things - New Custom NPC</v>
      </c>
      <c r="B588" s="51" t="s">
        <v>3498</v>
      </c>
      <c r="C588" s="52" t="s">
        <v>3963</v>
      </c>
      <c r="D588" s="53" t="s">
        <v>4390</v>
      </c>
      <c r="E588" s="47"/>
      <c r="F588" s="48"/>
    </row>
    <row r="589">
      <c r="A589" s="50" t="str">
        <f t="shared" si="36"/>
        <v>Mod: Steve From Stranger Things - New Custom NPC</v>
      </c>
      <c r="B589" s="51" t="s">
        <v>3489</v>
      </c>
      <c r="C589" s="52" t="s">
        <v>4391</v>
      </c>
      <c r="D589" s="53" t="s">
        <v>4392</v>
      </c>
      <c r="E589" s="47"/>
      <c r="F589" s="48"/>
    </row>
    <row r="590">
      <c r="A590" s="50" t="str">
        <f t="shared" si="36"/>
        <v>Mod: Steve From Stranger Things - New Custom NPC</v>
      </c>
      <c r="B590" s="51" t="s">
        <v>3648</v>
      </c>
      <c r="C590" s="52" t="s">
        <v>4393</v>
      </c>
      <c r="D590" s="53" t="s">
        <v>4394</v>
      </c>
      <c r="E590" s="47"/>
      <c r="F590" s="48"/>
    </row>
    <row r="591">
      <c r="A591" s="50" t="str">
        <f t="shared" ref="A591:A617" si="37">HYPERLINK("https://www.nexusmods.com/stardewvalley/mods/4085","Mod: The Perks of Being Married")</f>
        <v>Mod: The Perks of Being Married</v>
      </c>
      <c r="B591" s="51" t="s">
        <v>3492</v>
      </c>
      <c r="C591" s="30">
        <v>1.0015151E7</v>
      </c>
      <c r="D591" s="53" t="s">
        <v>3925</v>
      </c>
      <c r="E591" s="47"/>
      <c r="F591" s="48"/>
    </row>
    <row r="592">
      <c r="A592" s="50" t="str">
        <f t="shared" si="37"/>
        <v>Mod: The Perks of Being Married</v>
      </c>
      <c r="B592" s="51" t="s">
        <v>3492</v>
      </c>
      <c r="C592" s="30">
        <v>1.0015152E7</v>
      </c>
      <c r="D592" s="53" t="s">
        <v>3925</v>
      </c>
      <c r="E592" s="47"/>
      <c r="F592" s="48"/>
    </row>
    <row r="593">
      <c r="A593" s="50" t="str">
        <f t="shared" si="37"/>
        <v>Mod: The Perks of Being Married</v>
      </c>
      <c r="B593" s="51" t="s">
        <v>3492</v>
      </c>
      <c r="C593" s="30">
        <v>1.0015153E7</v>
      </c>
      <c r="D593" s="53" t="s">
        <v>3925</v>
      </c>
      <c r="E593" s="47"/>
      <c r="F593" s="48"/>
    </row>
    <row r="594">
      <c r="A594" s="50" t="str">
        <f t="shared" si="37"/>
        <v>Mod: The Perks of Being Married</v>
      </c>
      <c r="B594" s="51" t="s">
        <v>3492</v>
      </c>
      <c r="C594" s="30">
        <v>1.0015154E7</v>
      </c>
      <c r="D594" s="53" t="s">
        <v>3925</v>
      </c>
      <c r="E594" s="47"/>
      <c r="F594" s="48"/>
    </row>
    <row r="595">
      <c r="A595" s="50" t="str">
        <f t="shared" si="37"/>
        <v>Mod: The Perks of Being Married</v>
      </c>
      <c r="B595" s="51" t="s">
        <v>3492</v>
      </c>
      <c r="C595" s="30">
        <v>1.0015155E7</v>
      </c>
      <c r="D595" s="53" t="s">
        <v>3925</v>
      </c>
      <c r="E595" s="47"/>
      <c r="F595" s="48"/>
    </row>
    <row r="596">
      <c r="A596" s="50" t="str">
        <f t="shared" si="37"/>
        <v>Mod: The Perks of Being Married</v>
      </c>
      <c r="B596" s="51" t="s">
        <v>3492</v>
      </c>
      <c r="C596" s="30">
        <v>1.0015156E7</v>
      </c>
      <c r="D596" s="53" t="s">
        <v>3925</v>
      </c>
      <c r="E596" s="47"/>
      <c r="F596" s="48"/>
    </row>
    <row r="597">
      <c r="A597" s="50" t="str">
        <f t="shared" si="37"/>
        <v>Mod: The Perks of Being Married</v>
      </c>
      <c r="B597" s="51" t="s">
        <v>3492</v>
      </c>
      <c r="C597" s="30">
        <v>1.0015157E7</v>
      </c>
      <c r="D597" s="53" t="s">
        <v>3925</v>
      </c>
      <c r="E597" s="47"/>
      <c r="F597" s="48"/>
    </row>
    <row r="598">
      <c r="A598" s="50" t="str">
        <f t="shared" si="37"/>
        <v>Mod: The Perks of Being Married</v>
      </c>
      <c r="B598" s="51" t="s">
        <v>3492</v>
      </c>
      <c r="C598" s="30">
        <v>1.0015158E7</v>
      </c>
      <c r="D598" s="53" t="s">
        <v>3925</v>
      </c>
      <c r="E598" s="47"/>
      <c r="F598" s="48"/>
    </row>
    <row r="599">
      <c r="A599" s="50" t="str">
        <f t="shared" si="37"/>
        <v>Mod: The Perks of Being Married</v>
      </c>
      <c r="B599" s="51" t="s">
        <v>3492</v>
      </c>
      <c r="C599" s="30">
        <v>1.0015159E7</v>
      </c>
      <c r="D599" s="53" t="s">
        <v>3925</v>
      </c>
      <c r="E599" s="47"/>
      <c r="F599" s="48"/>
    </row>
    <row r="600">
      <c r="A600" s="50" t="str">
        <f t="shared" si="37"/>
        <v>Mod: The Perks of Being Married</v>
      </c>
      <c r="B600" s="51" t="s">
        <v>3492</v>
      </c>
      <c r="C600" s="30">
        <v>1.001516E7</v>
      </c>
      <c r="D600" s="53" t="s">
        <v>3925</v>
      </c>
      <c r="E600" s="47"/>
      <c r="F600" s="48"/>
    </row>
    <row r="601">
      <c r="A601" s="50" t="str">
        <f t="shared" si="37"/>
        <v>Mod: The Perks of Being Married</v>
      </c>
      <c r="B601" s="51" t="s">
        <v>3492</v>
      </c>
      <c r="C601" s="30">
        <v>1.0015161E7</v>
      </c>
      <c r="D601" s="53" t="s">
        <v>3925</v>
      </c>
      <c r="E601" s="47"/>
      <c r="F601" s="48"/>
    </row>
    <row r="602">
      <c r="A602" s="50" t="str">
        <f t="shared" si="37"/>
        <v>Mod: The Perks of Being Married</v>
      </c>
      <c r="B602" s="51" t="s">
        <v>3492</v>
      </c>
      <c r="C602" s="30">
        <v>1.0015162E7</v>
      </c>
      <c r="D602" s="53" t="s">
        <v>3925</v>
      </c>
      <c r="E602" s="47"/>
      <c r="F602" s="48"/>
    </row>
    <row r="603">
      <c r="A603" s="50" t="str">
        <f t="shared" si="37"/>
        <v>Mod: The Perks of Being Married</v>
      </c>
      <c r="B603" s="51" t="s">
        <v>3492</v>
      </c>
      <c r="C603" s="30">
        <v>1.0015163E7</v>
      </c>
      <c r="D603" s="53" t="s">
        <v>3925</v>
      </c>
      <c r="E603" s="47"/>
      <c r="F603" s="48"/>
    </row>
    <row r="604">
      <c r="A604" s="50" t="str">
        <f t="shared" si="37"/>
        <v>Mod: The Perks of Being Married</v>
      </c>
      <c r="B604" s="51" t="s">
        <v>3492</v>
      </c>
      <c r="C604" s="30">
        <v>1.0015164E7</v>
      </c>
      <c r="D604" s="53" t="s">
        <v>3925</v>
      </c>
      <c r="E604" s="47"/>
      <c r="F604" s="48"/>
    </row>
    <row r="605">
      <c r="A605" s="50" t="str">
        <f t="shared" si="37"/>
        <v>Mod: The Perks of Being Married</v>
      </c>
      <c r="B605" s="51" t="s">
        <v>3492</v>
      </c>
      <c r="C605" s="30">
        <v>1.0015165E7</v>
      </c>
      <c r="D605" s="53" t="s">
        <v>3925</v>
      </c>
      <c r="E605" s="47"/>
      <c r="F605" s="48"/>
    </row>
    <row r="606">
      <c r="A606" s="50" t="str">
        <f t="shared" si="37"/>
        <v>Mod: The Perks of Being Married</v>
      </c>
      <c r="B606" s="51" t="s">
        <v>3492</v>
      </c>
      <c r="C606" s="30">
        <v>1.0015166E7</v>
      </c>
      <c r="D606" s="53" t="s">
        <v>3925</v>
      </c>
      <c r="E606" s="47"/>
      <c r="F606" s="48"/>
    </row>
    <row r="607">
      <c r="A607" s="50" t="str">
        <f t="shared" si="37"/>
        <v>Mod: The Perks of Being Married</v>
      </c>
      <c r="B607" s="51" t="s">
        <v>3492</v>
      </c>
      <c r="C607" s="30">
        <v>1.0015167E7</v>
      </c>
      <c r="D607" s="53" t="s">
        <v>3925</v>
      </c>
      <c r="E607" s="47"/>
      <c r="F607" s="48"/>
    </row>
    <row r="608">
      <c r="A608" s="50" t="str">
        <f t="shared" si="37"/>
        <v>Mod: The Perks of Being Married</v>
      </c>
      <c r="B608" s="51" t="s">
        <v>3492</v>
      </c>
      <c r="C608" s="30">
        <v>1.0015168E7</v>
      </c>
      <c r="D608" s="53" t="s">
        <v>3925</v>
      </c>
      <c r="E608" s="47"/>
      <c r="F608" s="48"/>
    </row>
    <row r="609">
      <c r="A609" s="50" t="str">
        <f t="shared" si="37"/>
        <v>Mod: The Perks of Being Married</v>
      </c>
      <c r="B609" s="51" t="s">
        <v>3492</v>
      </c>
      <c r="C609" s="30">
        <v>1.0015169E7</v>
      </c>
      <c r="D609" s="53" t="s">
        <v>3925</v>
      </c>
      <c r="E609" s="47"/>
      <c r="F609" s="48"/>
    </row>
    <row r="610">
      <c r="A610" s="50" t="str">
        <f t="shared" si="37"/>
        <v>Mod: The Perks of Being Married</v>
      </c>
      <c r="B610" s="51" t="s">
        <v>3492</v>
      </c>
      <c r="C610" s="30">
        <v>1.001517E7</v>
      </c>
      <c r="D610" s="53" t="s">
        <v>3925</v>
      </c>
      <c r="E610" s="47"/>
      <c r="F610" s="48"/>
    </row>
    <row r="611">
      <c r="A611" s="50" t="str">
        <f t="shared" si="37"/>
        <v>Mod: The Perks of Being Married</v>
      </c>
      <c r="B611" s="51" t="s">
        <v>3492</v>
      </c>
      <c r="C611" s="30">
        <v>1.0015171E7</v>
      </c>
      <c r="D611" s="53" t="s">
        <v>3925</v>
      </c>
      <c r="E611" s="47"/>
      <c r="F611" s="48"/>
    </row>
    <row r="612">
      <c r="A612" s="50" t="str">
        <f t="shared" si="37"/>
        <v>Mod: The Perks of Being Married</v>
      </c>
      <c r="B612" s="51" t="s">
        <v>3492</v>
      </c>
      <c r="C612" s="30">
        <v>1.0015172E7</v>
      </c>
      <c r="D612" s="53" t="s">
        <v>3925</v>
      </c>
      <c r="E612" s="47"/>
      <c r="F612" s="48"/>
    </row>
    <row r="613">
      <c r="A613" s="50" t="str">
        <f t="shared" si="37"/>
        <v>Mod: The Perks of Being Married</v>
      </c>
      <c r="B613" s="51" t="s">
        <v>3492</v>
      </c>
      <c r="C613" s="30">
        <v>1.0015173E7</v>
      </c>
      <c r="D613" s="53" t="s">
        <v>3925</v>
      </c>
      <c r="E613" s="47"/>
      <c r="F613" s="48"/>
    </row>
    <row r="614">
      <c r="A614" s="50" t="str">
        <f t="shared" si="37"/>
        <v>Mod: The Perks of Being Married</v>
      </c>
      <c r="B614" s="51" t="s">
        <v>3492</v>
      </c>
      <c r="C614" s="30">
        <v>1.0015174E7</v>
      </c>
      <c r="D614" s="53" t="s">
        <v>3925</v>
      </c>
      <c r="E614" s="47"/>
      <c r="F614" s="48"/>
    </row>
    <row r="615">
      <c r="A615" s="50" t="str">
        <f t="shared" si="37"/>
        <v>Mod: The Perks of Being Married</v>
      </c>
      <c r="B615" s="51" t="s">
        <v>3492</v>
      </c>
      <c r="C615" s="30">
        <v>1.0015175E7</v>
      </c>
      <c r="D615" s="53" t="s">
        <v>3925</v>
      </c>
      <c r="E615" s="47"/>
      <c r="F615" s="48"/>
    </row>
    <row r="616">
      <c r="A616" s="50" t="str">
        <f t="shared" si="37"/>
        <v>Mod: The Perks of Being Married</v>
      </c>
      <c r="B616" s="51" t="s">
        <v>3492</v>
      </c>
      <c r="C616" s="30">
        <v>1.0015176E7</v>
      </c>
      <c r="D616" s="53" t="s">
        <v>3925</v>
      </c>
      <c r="E616" s="47"/>
      <c r="F616" s="48"/>
    </row>
    <row r="617">
      <c r="A617" s="50" t="str">
        <f t="shared" si="37"/>
        <v>Mod: The Perks of Being Married</v>
      </c>
      <c r="B617" s="51" t="s">
        <v>3492</v>
      </c>
      <c r="C617" s="30">
        <v>1.0015178E7</v>
      </c>
      <c r="D617" s="53" t="s">
        <v>3925</v>
      </c>
      <c r="E617" s="47"/>
      <c r="F617" s="48"/>
    </row>
    <row r="618">
      <c r="A618" s="50" t="str">
        <f t="shared" ref="A618:A626" si="38">HYPERLINK("https://www.nexusmods.com/stardewvalley/mods/3239","Mod: The Robin Romance Mod")</f>
        <v>Mod: The Robin Romance Mod</v>
      </c>
      <c r="B618" s="51" t="s">
        <v>3484</v>
      </c>
      <c r="C618" s="30">
        <v>336471.0</v>
      </c>
      <c r="D618" s="53" t="s">
        <v>4395</v>
      </c>
      <c r="E618" s="47"/>
      <c r="F618" s="48"/>
    </row>
    <row r="619">
      <c r="A619" s="50" t="str">
        <f t="shared" si="38"/>
        <v>Mod: The Robin Romance Mod</v>
      </c>
      <c r="B619" s="51" t="s">
        <v>3495</v>
      </c>
      <c r="C619" s="30">
        <v>336473.0</v>
      </c>
      <c r="D619" s="53" t="s">
        <v>4396</v>
      </c>
      <c r="E619" s="47"/>
      <c r="F619" s="48"/>
    </row>
    <row r="620">
      <c r="A620" s="50" t="str">
        <f t="shared" si="38"/>
        <v>Mod: The Robin Romance Mod</v>
      </c>
      <c r="B620" s="51" t="s">
        <v>3515</v>
      </c>
      <c r="C620" s="30">
        <v>336474.0</v>
      </c>
      <c r="D620" s="53" t="s">
        <v>4397</v>
      </c>
      <c r="E620" s="47"/>
      <c r="F620" s="48"/>
    </row>
    <row r="621">
      <c r="A621" s="50" t="str">
        <f t="shared" si="38"/>
        <v>Mod: The Robin Romance Mod</v>
      </c>
      <c r="B621" s="51" t="s">
        <v>3484</v>
      </c>
      <c r="C621" s="30">
        <v>336475.0</v>
      </c>
      <c r="D621" s="53" t="s">
        <v>4398</v>
      </c>
      <c r="E621" s="47"/>
      <c r="F621" s="48"/>
    </row>
    <row r="622">
      <c r="A622" s="50" t="str">
        <f t="shared" si="38"/>
        <v>Mod: The Robin Romance Mod</v>
      </c>
      <c r="B622" s="51" t="s">
        <v>3492</v>
      </c>
      <c r="C622" s="30">
        <v>3560078.0</v>
      </c>
      <c r="D622" s="53" t="s">
        <v>4399</v>
      </c>
      <c r="E622" s="47"/>
      <c r="F622" s="48"/>
    </row>
    <row r="623">
      <c r="A623" s="50" t="str">
        <f t="shared" si="38"/>
        <v>Mod: The Robin Romance Mod</v>
      </c>
      <c r="B623" s="51" t="s">
        <v>3492</v>
      </c>
      <c r="C623" s="30">
        <v>3560079.0</v>
      </c>
      <c r="D623" s="53" t="s">
        <v>4400</v>
      </c>
      <c r="E623" s="47"/>
      <c r="F623" s="48"/>
    </row>
    <row r="624">
      <c r="A624" s="50" t="str">
        <f t="shared" si="38"/>
        <v>Mod: The Robin Romance Mod</v>
      </c>
      <c r="B624" s="51" t="s">
        <v>3492</v>
      </c>
      <c r="C624" s="30">
        <v>3560080.0</v>
      </c>
      <c r="D624" s="53" t="s">
        <v>4401</v>
      </c>
      <c r="E624" s="47"/>
      <c r="F624" s="48"/>
    </row>
    <row r="625">
      <c r="A625" s="50" t="str">
        <f t="shared" si="38"/>
        <v>Mod: The Robin Romance Mod</v>
      </c>
      <c r="B625" s="51" t="s">
        <v>3492</v>
      </c>
      <c r="C625" s="30">
        <v>3560081.0</v>
      </c>
      <c r="D625" s="53" t="s">
        <v>4402</v>
      </c>
      <c r="E625" s="47"/>
      <c r="F625" s="48"/>
    </row>
    <row r="626">
      <c r="A626" s="50" t="str">
        <f t="shared" si="38"/>
        <v>Mod: The Robin Romance Mod</v>
      </c>
      <c r="B626" s="51" t="s">
        <v>3492</v>
      </c>
      <c r="C626" s="30">
        <v>3560082.0</v>
      </c>
      <c r="D626" s="53" t="s">
        <v>4403</v>
      </c>
      <c r="E626" s="47"/>
      <c r="F626" s="48"/>
    </row>
    <row r="627">
      <c r="A627" s="50" t="str">
        <f t="shared" ref="A627:A632" si="39">HYPERLINK("https://www.nexusmods.com/stardewvalley/mods/4145","Mod: Tunneling Ahead - A Post-Marriage Alex Expansion")</f>
        <v>Mod: Tunneling Ahead - A Post-Marriage Alex Expansion</v>
      </c>
      <c r="B627" s="51" t="s">
        <v>3524</v>
      </c>
      <c r="C627" s="30">
        <v>1199221.0</v>
      </c>
      <c r="D627" s="53" t="s">
        <v>3925</v>
      </c>
      <c r="E627" s="47"/>
      <c r="F627" s="48"/>
    </row>
    <row r="628">
      <c r="A628" s="50" t="str">
        <f t="shared" si="39"/>
        <v>Mod: Tunneling Ahead - A Post-Marriage Alex Expansion</v>
      </c>
      <c r="B628" s="51" t="s">
        <v>3645</v>
      </c>
      <c r="C628" s="30">
        <v>1199222.0</v>
      </c>
      <c r="D628" s="53" t="s">
        <v>3925</v>
      </c>
      <c r="E628" s="47"/>
      <c r="F628" s="48"/>
    </row>
    <row r="629">
      <c r="A629" s="50" t="str">
        <f t="shared" si="39"/>
        <v>Mod: Tunneling Ahead - A Post-Marriage Alex Expansion</v>
      </c>
      <c r="B629" s="51" t="s">
        <v>3481</v>
      </c>
      <c r="C629" s="30">
        <v>1199223.0</v>
      </c>
      <c r="D629" s="53" t="s">
        <v>3925</v>
      </c>
      <c r="E629" s="47"/>
      <c r="F629" s="48"/>
    </row>
    <row r="630">
      <c r="A630" s="50" t="str">
        <f t="shared" si="39"/>
        <v>Mod: Tunneling Ahead - A Post-Marriage Alex Expansion</v>
      </c>
      <c r="B630" s="51" t="s">
        <v>3557</v>
      </c>
      <c r="C630" s="30">
        <v>1199224.0</v>
      </c>
      <c r="D630" s="53" t="s">
        <v>3925</v>
      </c>
      <c r="E630" s="47"/>
      <c r="F630" s="48"/>
    </row>
    <row r="631">
      <c r="A631" s="50" t="str">
        <f t="shared" si="39"/>
        <v>Mod: Tunneling Ahead - A Post-Marriage Alex Expansion</v>
      </c>
      <c r="B631" s="51" t="s">
        <v>3557</v>
      </c>
      <c r="C631" s="30">
        <v>1199226.0</v>
      </c>
      <c r="D631" s="53" t="s">
        <v>3925</v>
      </c>
      <c r="E631" s="47"/>
      <c r="F631" s="48"/>
    </row>
    <row r="632">
      <c r="A632" s="50" t="str">
        <f t="shared" si="39"/>
        <v>Mod: Tunneling Ahead - A Post-Marriage Alex Expansion</v>
      </c>
      <c r="B632" s="51" t="s">
        <v>3492</v>
      </c>
      <c r="C632" s="30">
        <v>1199227.0</v>
      </c>
      <c r="D632" s="53" t="s">
        <v>3925</v>
      </c>
      <c r="E632" s="47"/>
      <c r="F632" s="48"/>
    </row>
    <row r="633">
      <c r="A633" s="50" t="str">
        <f t="shared" ref="A633:A645" si="40">HYPERLINK("https://www.nexusmods.com/stardewvalley/mods/3940","Mod: Vampire House (Busty Emily and Haley)")</f>
        <v>Mod: Vampire House (Busty Emily and Haley)</v>
      </c>
      <c r="B633" s="51" t="s">
        <v>3557</v>
      </c>
      <c r="C633" s="30">
        <v>6669102.0</v>
      </c>
      <c r="D633" s="53" t="s">
        <v>3925</v>
      </c>
      <c r="E633" s="47"/>
      <c r="F633" s="48"/>
    </row>
    <row r="634">
      <c r="A634" s="50" t="str">
        <f t="shared" si="40"/>
        <v>Mod: Vampire House (Busty Emily and Haley)</v>
      </c>
      <c r="B634" s="51" t="s">
        <v>3489</v>
      </c>
      <c r="C634" s="30">
        <v>6669104.0</v>
      </c>
      <c r="D634" s="53" t="s">
        <v>3925</v>
      </c>
      <c r="E634" s="47"/>
      <c r="F634" s="48"/>
    </row>
    <row r="635">
      <c r="A635" s="50" t="str">
        <f t="shared" si="40"/>
        <v>Mod: Vampire House (Busty Emily and Haley)</v>
      </c>
      <c r="B635" s="51" t="s">
        <v>3551</v>
      </c>
      <c r="C635" s="30">
        <v>6669106.0</v>
      </c>
      <c r="D635" s="53" t="s">
        <v>3925</v>
      </c>
      <c r="E635" s="47"/>
      <c r="F635" s="48"/>
    </row>
    <row r="636">
      <c r="A636" s="50" t="str">
        <f t="shared" si="40"/>
        <v>Mod: Vampire House (Busty Emily and Haley)</v>
      </c>
      <c r="B636" s="51" t="s">
        <v>3484</v>
      </c>
      <c r="C636" s="30">
        <v>6669108.0</v>
      </c>
      <c r="D636" s="53" t="s">
        <v>3925</v>
      </c>
      <c r="E636" s="47"/>
      <c r="F636" s="48"/>
    </row>
    <row r="637">
      <c r="A637" s="50" t="str">
        <f t="shared" si="40"/>
        <v>Mod: Vampire House (Busty Emily and Haley)</v>
      </c>
      <c r="B637" s="51" t="s">
        <v>3492</v>
      </c>
      <c r="C637" s="30">
        <v>6669110.0</v>
      </c>
      <c r="D637" s="53" t="s">
        <v>3925</v>
      </c>
      <c r="E637" s="47"/>
      <c r="F637" s="48"/>
    </row>
    <row r="638">
      <c r="A638" s="50" t="str">
        <f t="shared" si="40"/>
        <v>Mod: Vampire House (Busty Emily and Haley)</v>
      </c>
      <c r="B638" s="51" t="s">
        <v>3498</v>
      </c>
      <c r="C638" s="30">
        <v>6669202.0</v>
      </c>
      <c r="D638" s="53" t="s">
        <v>3925</v>
      </c>
      <c r="E638" s="47"/>
      <c r="F638" s="48"/>
    </row>
    <row r="639">
      <c r="A639" s="50" t="str">
        <f t="shared" si="40"/>
        <v>Mod: Vampire House (Busty Emily and Haley)</v>
      </c>
      <c r="B639" s="51" t="s">
        <v>3507</v>
      </c>
      <c r="C639" s="30">
        <v>6669204.0</v>
      </c>
      <c r="D639" s="53" t="s">
        <v>3925</v>
      </c>
      <c r="E639" s="47"/>
      <c r="F639" s="48"/>
    </row>
    <row r="640">
      <c r="A640" s="50" t="str">
        <f t="shared" si="40"/>
        <v>Mod: Vampire House (Busty Emily and Haley)</v>
      </c>
      <c r="B640" s="51" t="s">
        <v>3515</v>
      </c>
      <c r="C640" s="30">
        <v>6669206.0</v>
      </c>
      <c r="D640" s="53" t="s">
        <v>3925</v>
      </c>
      <c r="E640" s="47"/>
      <c r="F640" s="48"/>
    </row>
    <row r="641">
      <c r="A641" s="50" t="str">
        <f t="shared" si="40"/>
        <v>Mod: Vampire House (Busty Emily and Haley)</v>
      </c>
      <c r="B641" s="51" t="s">
        <v>3507</v>
      </c>
      <c r="C641" s="30">
        <v>6669208.0</v>
      </c>
      <c r="D641" s="53" t="s">
        <v>3925</v>
      </c>
      <c r="E641" s="47"/>
      <c r="F641" s="48"/>
    </row>
    <row r="642">
      <c r="A642" s="50" t="str">
        <f t="shared" si="40"/>
        <v>Mod: Vampire House (Busty Emily and Haley)</v>
      </c>
      <c r="B642" s="51" t="s">
        <v>3757</v>
      </c>
      <c r="C642" s="30">
        <v>6669210.0</v>
      </c>
      <c r="D642" s="53" t="s">
        <v>3925</v>
      </c>
      <c r="E642" s="47"/>
      <c r="F642" s="48"/>
    </row>
    <row r="643">
      <c r="A643" s="50" t="str">
        <f t="shared" si="40"/>
        <v>Mod: Vampire House (Busty Emily and Haley)</v>
      </c>
      <c r="B643" s="51" t="s">
        <v>3492</v>
      </c>
      <c r="C643" s="30">
        <v>6.6691021E7</v>
      </c>
      <c r="D643" s="53" t="s">
        <v>3925</v>
      </c>
      <c r="E643" s="47"/>
      <c r="F643" s="48"/>
    </row>
    <row r="644">
      <c r="A644" s="50" t="str">
        <f t="shared" si="40"/>
        <v>Mod: Vampire House (Busty Emily and Haley)</v>
      </c>
      <c r="B644" s="51" t="s">
        <v>3492</v>
      </c>
      <c r="C644" s="30">
        <v>6.6691061E7</v>
      </c>
      <c r="D644" s="53" t="s">
        <v>3925</v>
      </c>
      <c r="E644" s="47"/>
      <c r="F644" s="48"/>
    </row>
    <row r="645">
      <c r="A645" s="50" t="str">
        <f t="shared" si="40"/>
        <v>Mod: Vampire House (Busty Emily and Haley)</v>
      </c>
      <c r="B645" s="51" t="s">
        <v>3492</v>
      </c>
      <c r="C645" s="30">
        <v>6.6692101E7</v>
      </c>
      <c r="D645" s="53" t="s">
        <v>3925</v>
      </c>
      <c r="E645" s="47"/>
      <c r="F645" s="48"/>
    </row>
    <row r="646">
      <c r="A646" s="50" t="str">
        <f>HYPERLINK("https://www.nexusmods.com/stardewvalley/mods/3740","Mod: Which Farm Cave Redux")</f>
        <v>Mod: Which Farm Cave Redux</v>
      </c>
      <c r="B646" s="51" t="s">
        <v>3492</v>
      </c>
      <c r="C646" s="30">
        <v>3.7409999E7</v>
      </c>
      <c r="D646" s="53" t="s">
        <v>4404</v>
      </c>
      <c r="E646" s="47"/>
      <c r="F646" s="48"/>
    </row>
    <row r="647">
      <c r="A647" s="50" t="str">
        <f t="shared" ref="A647:A650" si="41">HYPERLINK("https://www.nexusmods.com/stardewvalley/mods/2916","Mod: Wizardyn")</f>
        <v>Mod: Wizardyn</v>
      </c>
      <c r="B647" s="51" t="s">
        <v>3638</v>
      </c>
      <c r="C647" s="30">
        <v>418173.0</v>
      </c>
      <c r="D647" s="53" t="s">
        <v>4219</v>
      </c>
      <c r="E647" s="47"/>
      <c r="F647" s="48"/>
    </row>
    <row r="648">
      <c r="A648" s="50" t="str">
        <f t="shared" si="41"/>
        <v>Mod: Wizardyn</v>
      </c>
      <c r="B648" s="51" t="s">
        <v>3638</v>
      </c>
      <c r="C648" s="30">
        <v>418174.0</v>
      </c>
      <c r="D648" s="53" t="s">
        <v>4237</v>
      </c>
      <c r="E648" s="47"/>
      <c r="F648" s="48"/>
    </row>
    <row r="649">
      <c r="A649" s="50" t="str">
        <f t="shared" si="41"/>
        <v>Mod: Wizardyn</v>
      </c>
      <c r="B649" s="51" t="s">
        <v>3638</v>
      </c>
      <c r="C649" s="30">
        <v>418175.0</v>
      </c>
      <c r="D649" s="53" t="s">
        <v>4405</v>
      </c>
      <c r="E649" s="47"/>
      <c r="F649" s="48"/>
    </row>
    <row r="650">
      <c r="A650" s="50" t="str">
        <f t="shared" si="41"/>
        <v>Mod: Wizardyn</v>
      </c>
      <c r="B650" s="51" t="s">
        <v>3638</v>
      </c>
      <c r="C650" s="30">
        <v>418176.0</v>
      </c>
      <c r="D650" s="53" t="s">
        <v>4406</v>
      </c>
      <c r="E650" s="47"/>
      <c r="F650" s="48"/>
    </row>
    <row r="651">
      <c r="A651" s="50" t="str">
        <f t="shared" ref="A651:A652" si="42">HYPERLINK("https://www.nexusmods.com/stardewvalley/mods/3999","Mod: Wrong Idea Clint")</f>
        <v>Mod: Wrong Idea Clint</v>
      </c>
      <c r="B651" s="51" t="s">
        <v>3930</v>
      </c>
      <c r="C651" s="30">
        <v>8675310.0</v>
      </c>
      <c r="D651" s="53" t="s">
        <v>3925</v>
      </c>
      <c r="E651" s="47"/>
      <c r="F651" s="48"/>
    </row>
    <row r="652">
      <c r="A652" s="50" t="str">
        <f t="shared" si="42"/>
        <v>Mod: Wrong Idea Clint</v>
      </c>
      <c r="B652" s="51" t="s">
        <v>3930</v>
      </c>
      <c r="C652" s="30">
        <v>8675311.0</v>
      </c>
      <c r="D652" s="53" t="s">
        <v>3925</v>
      </c>
      <c r="E652" s="47"/>
      <c r="F652" s="48"/>
    </row>
    <row r="653">
      <c r="A653" s="50" t="str">
        <f t="shared" ref="A653:A654" si="43">HYPERLINK("https://www.nexusmods.com/stardewvalley/mods/4399","Mod: Xtardew Valley")</f>
        <v>Mod: Xtardew Valley</v>
      </c>
      <c r="B653" s="51" t="s">
        <v>3701</v>
      </c>
      <c r="C653" s="30">
        <v>1237.0</v>
      </c>
      <c r="D653" s="53" t="s">
        <v>4407</v>
      </c>
      <c r="E653" s="47"/>
      <c r="F653" s="48"/>
    </row>
    <row r="654">
      <c r="A654" s="50" t="str">
        <f t="shared" si="43"/>
        <v>Mod: Xtardew Valley</v>
      </c>
      <c r="B654" s="51" t="s">
        <v>3492</v>
      </c>
      <c r="C654" s="30">
        <v>1431.0</v>
      </c>
      <c r="D654" s="53" t="s">
        <v>3925</v>
      </c>
      <c r="E654" s="47"/>
      <c r="F654" s="48"/>
    </row>
    <row r="655">
      <c r="A655" s="50"/>
      <c r="B655" s="51"/>
      <c r="C655" s="30"/>
      <c r="D655" s="53"/>
      <c r="E655" s="47"/>
      <c r="F655" s="48"/>
    </row>
    <row r="656">
      <c r="A656" s="50"/>
      <c r="B656" s="51"/>
      <c r="C656" s="30"/>
      <c r="D656" s="53"/>
      <c r="E656" s="47"/>
      <c r="F656" s="48"/>
    </row>
    <row r="657">
      <c r="A657" s="50"/>
      <c r="B657" s="51"/>
      <c r="C657" s="30"/>
      <c r="D657" s="53"/>
      <c r="E657" s="47"/>
      <c r="F657" s="48"/>
    </row>
    <row r="658">
      <c r="A658" s="50"/>
      <c r="B658" s="51"/>
      <c r="C658" s="30"/>
      <c r="D658" s="53"/>
      <c r="E658" s="47"/>
      <c r="F658" s="48"/>
    </row>
    <row r="659">
      <c r="A659" s="50"/>
      <c r="B659" s="51"/>
      <c r="C659" s="30"/>
      <c r="D659" s="53"/>
      <c r="E659" s="47"/>
      <c r="F659" s="48"/>
    </row>
    <row r="660">
      <c r="A660" s="50"/>
      <c r="B660" s="51"/>
      <c r="C660" s="30"/>
      <c r="D660" s="53"/>
      <c r="E660" s="47"/>
      <c r="F660" s="48"/>
    </row>
    <row r="661">
      <c r="A661" s="50"/>
      <c r="B661" s="51"/>
      <c r="C661" s="30"/>
      <c r="D661" s="53"/>
      <c r="E661" s="47"/>
      <c r="F661" s="48"/>
    </row>
    <row r="662">
      <c r="A662" s="50"/>
      <c r="B662" s="51"/>
      <c r="C662" s="30"/>
      <c r="D662" s="53"/>
      <c r="E662" s="47"/>
      <c r="F662" s="48"/>
    </row>
    <row r="663">
      <c r="A663" s="50"/>
      <c r="B663" s="51"/>
      <c r="C663" s="30"/>
      <c r="D663" s="53"/>
      <c r="E663" s="47"/>
      <c r="F663" s="48"/>
    </row>
    <row r="664">
      <c r="A664" s="50"/>
      <c r="B664" s="51"/>
      <c r="C664" s="30"/>
      <c r="D664" s="53"/>
      <c r="E664" s="47"/>
      <c r="F664" s="48"/>
    </row>
    <row r="665">
      <c r="A665" s="50"/>
      <c r="B665" s="51"/>
      <c r="C665" s="30"/>
      <c r="D665" s="53"/>
      <c r="E665" s="47"/>
      <c r="F665" s="48"/>
    </row>
    <row r="666">
      <c r="A666" s="50"/>
      <c r="B666" s="51"/>
      <c r="C666" s="30"/>
      <c r="D666" s="53"/>
      <c r="E666" s="47"/>
      <c r="F666" s="48"/>
    </row>
    <row r="667">
      <c r="A667" s="50"/>
      <c r="B667" s="51"/>
      <c r="C667" s="30"/>
      <c r="D667" s="53"/>
      <c r="E667" s="47"/>
      <c r="F667" s="48"/>
    </row>
    <row r="668">
      <c r="A668" s="50"/>
      <c r="B668" s="51"/>
      <c r="C668" s="30"/>
      <c r="D668" s="53"/>
      <c r="E668" s="47"/>
      <c r="F668" s="48"/>
    </row>
    <row r="669">
      <c r="A669" s="50"/>
      <c r="B669" s="51"/>
      <c r="C669" s="30"/>
      <c r="D669" s="53"/>
      <c r="E669" s="47"/>
      <c r="F669" s="48"/>
    </row>
    <row r="670">
      <c r="A670" s="50"/>
      <c r="B670" s="51"/>
      <c r="C670" s="30"/>
      <c r="D670" s="53"/>
      <c r="E670" s="47"/>
      <c r="F670" s="48"/>
    </row>
    <row r="671">
      <c r="A671" s="50"/>
      <c r="B671" s="51"/>
      <c r="C671" s="30"/>
      <c r="D671" s="53"/>
      <c r="E671" s="47"/>
      <c r="F671" s="48"/>
    </row>
    <row r="672">
      <c r="A672" s="50"/>
      <c r="B672" s="51"/>
      <c r="C672" s="30"/>
      <c r="D672" s="53"/>
      <c r="E672" s="47"/>
      <c r="F672" s="48"/>
    </row>
    <row r="673">
      <c r="A673" s="50"/>
      <c r="B673" s="51"/>
      <c r="C673" s="30"/>
      <c r="D673" s="53"/>
      <c r="E673" s="47"/>
      <c r="F673" s="48"/>
    </row>
    <row r="674">
      <c r="A674" s="50"/>
      <c r="B674" s="51"/>
      <c r="C674" s="30"/>
      <c r="D674" s="53"/>
      <c r="E674" s="47"/>
      <c r="F674" s="48"/>
    </row>
    <row r="675">
      <c r="A675" s="50"/>
      <c r="B675" s="51"/>
      <c r="C675" s="30"/>
      <c r="D675" s="53"/>
      <c r="E675" s="47"/>
      <c r="F675" s="48"/>
    </row>
    <row r="676">
      <c r="A676" s="50"/>
      <c r="B676" s="51"/>
      <c r="C676" s="30"/>
      <c r="D676" s="53"/>
      <c r="E676" s="47"/>
      <c r="F676" s="48"/>
    </row>
    <row r="677">
      <c r="A677" s="50"/>
      <c r="B677" s="51"/>
      <c r="C677" s="30"/>
      <c r="D677" s="53"/>
      <c r="E677" s="47"/>
      <c r="F677" s="48"/>
    </row>
    <row r="678">
      <c r="A678" s="50"/>
      <c r="B678" s="51"/>
      <c r="C678" s="30"/>
      <c r="D678" s="53"/>
      <c r="E678" s="47"/>
      <c r="F678" s="48"/>
    </row>
    <row r="679">
      <c r="A679" s="50"/>
      <c r="B679" s="51"/>
      <c r="C679" s="30"/>
      <c r="D679" s="53"/>
      <c r="E679" s="47"/>
      <c r="F679" s="48"/>
    </row>
    <row r="680">
      <c r="A680" s="50"/>
      <c r="B680" s="51"/>
      <c r="C680" s="30"/>
      <c r="D680" s="53"/>
      <c r="E680" s="47"/>
      <c r="F680" s="48"/>
    </row>
    <row r="681">
      <c r="A681" s="50"/>
      <c r="B681" s="51"/>
      <c r="C681" s="30"/>
      <c r="D681" s="53"/>
      <c r="E681" s="47"/>
      <c r="F681" s="48"/>
    </row>
    <row r="682">
      <c r="A682" s="50"/>
      <c r="B682" s="51"/>
      <c r="C682" s="30"/>
      <c r="D682" s="53"/>
      <c r="E682" s="47"/>
      <c r="F682" s="48"/>
    </row>
    <row r="683">
      <c r="A683" s="50"/>
      <c r="B683" s="51"/>
      <c r="C683" s="30"/>
      <c r="D683" s="53"/>
      <c r="E683" s="47"/>
      <c r="F683" s="48"/>
    </row>
    <row r="684">
      <c r="A684" s="50"/>
      <c r="B684" s="51"/>
      <c r="C684" s="30"/>
      <c r="D684" s="53"/>
      <c r="E684" s="47"/>
      <c r="F684" s="48"/>
    </row>
    <row r="685">
      <c r="A685" s="50"/>
      <c r="B685" s="51"/>
      <c r="C685" s="30"/>
      <c r="D685" s="53"/>
      <c r="E685" s="47"/>
      <c r="F685" s="48"/>
    </row>
    <row r="686">
      <c r="A686" s="50"/>
      <c r="B686" s="51"/>
      <c r="C686" s="30"/>
      <c r="D686" s="53"/>
      <c r="E686" s="47"/>
      <c r="F686" s="48"/>
    </row>
    <row r="687">
      <c r="A687" s="50"/>
      <c r="B687" s="51"/>
      <c r="C687" s="30"/>
      <c r="D687" s="53"/>
      <c r="E687" s="47"/>
      <c r="F687" s="48"/>
    </row>
    <row r="688">
      <c r="A688" s="50"/>
      <c r="B688" s="51"/>
      <c r="C688" s="30"/>
      <c r="D688" s="53"/>
      <c r="E688" s="47"/>
      <c r="F688" s="48"/>
    </row>
  </sheetData>
  <mergeCells count="1">
    <mergeCell ref="A1:E1"/>
  </mergeCells>
  <conditionalFormatting sqref="A3:F688">
    <cfRule type="expression" dxfId="1" priority="1">
      <formula>ISEVEN(ROW())</formula>
    </cfRule>
  </conditionalFormatting>
  <conditionalFormatting sqref="A3:F688">
    <cfRule type="expression" dxfId="0" priority="2">
      <formula>ISODD(ROW())</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3"/>
    <col customWidth="1" min="2" max="2" width="1.75"/>
    <col customWidth="1" min="3" max="3" width="8.75"/>
    <col customWidth="1" min="4" max="4" width="9.0"/>
    <col customWidth="1" min="5" max="5" width="1.13"/>
    <col customWidth="1" min="6" max="6" width="7.63"/>
    <col customWidth="1" min="7" max="7" width="1.75"/>
    <col customWidth="1" min="8" max="8" width="8.75"/>
    <col customWidth="1" min="9" max="9" width="9.0"/>
    <col customWidth="1" min="10" max="10" width="1.13"/>
    <col customWidth="1" min="11" max="11" width="7.63"/>
  </cols>
  <sheetData>
    <row r="1" ht="13.5" customHeight="1">
      <c r="A1" s="58"/>
      <c r="B1" s="59"/>
      <c r="C1" s="60"/>
      <c r="D1" s="60"/>
      <c r="E1" s="60"/>
      <c r="F1" s="60"/>
      <c r="G1" s="60"/>
      <c r="H1" s="60"/>
      <c r="I1" s="60"/>
      <c r="J1" s="60"/>
      <c r="K1" s="58"/>
    </row>
    <row r="2" ht="25.5" customHeight="1">
      <c r="A2" s="61"/>
      <c r="B2" s="62" t="s">
        <v>4408</v>
      </c>
      <c r="C2" s="63"/>
      <c r="D2" s="63"/>
      <c r="E2" s="63"/>
      <c r="F2" s="63"/>
      <c r="G2" s="63"/>
      <c r="H2" s="63"/>
      <c r="I2" s="63"/>
      <c r="J2" s="63"/>
      <c r="K2" s="61"/>
    </row>
    <row r="3">
      <c r="A3" s="64"/>
      <c r="B3" s="64"/>
      <c r="C3" s="64"/>
      <c r="D3" s="64"/>
      <c r="E3" s="64"/>
      <c r="F3" s="64"/>
      <c r="G3" s="64"/>
      <c r="H3" s="64"/>
      <c r="I3" s="64"/>
      <c r="J3" s="64"/>
      <c r="K3" s="64"/>
    </row>
    <row r="4">
      <c r="A4" s="64"/>
      <c r="B4" s="64"/>
      <c r="C4" s="65" t="s">
        <v>4409</v>
      </c>
      <c r="D4" s="66"/>
      <c r="E4" s="67"/>
      <c r="F4" s="67"/>
      <c r="G4" s="67"/>
      <c r="H4" s="67"/>
      <c r="I4" s="67"/>
      <c r="J4" s="67"/>
      <c r="K4" s="64"/>
    </row>
    <row r="5">
      <c r="A5" s="64"/>
      <c r="B5" s="64"/>
      <c r="C5" s="68" t="s">
        <v>4410</v>
      </c>
      <c r="D5" s="69"/>
      <c r="E5" s="67"/>
      <c r="F5" s="67"/>
      <c r="G5" s="67"/>
      <c r="H5" s="67"/>
      <c r="I5" s="67"/>
      <c r="J5" s="67"/>
      <c r="K5" s="64"/>
    </row>
    <row r="6">
      <c r="A6" s="64"/>
      <c r="B6" s="64"/>
      <c r="C6" s="70"/>
      <c r="D6" s="64"/>
      <c r="E6" s="64"/>
      <c r="F6" s="64"/>
      <c r="G6" s="64"/>
      <c r="H6" s="64"/>
      <c r="I6" s="64"/>
      <c r="J6" s="64"/>
      <c r="K6" s="64"/>
    </row>
    <row r="7">
      <c r="A7" s="64"/>
      <c r="B7" s="64"/>
      <c r="C7" s="65" t="s">
        <v>4411</v>
      </c>
      <c r="D7" s="71"/>
      <c r="E7" s="72"/>
      <c r="F7" s="73"/>
      <c r="G7" s="73"/>
      <c r="H7" s="73"/>
      <c r="I7" s="73"/>
      <c r="J7" s="74"/>
      <c r="K7" s="64"/>
    </row>
    <row r="8">
      <c r="A8" s="64"/>
      <c r="B8" s="64"/>
      <c r="C8" s="65" t="s">
        <v>4412</v>
      </c>
      <c r="D8" s="71"/>
      <c r="E8" s="72"/>
      <c r="F8" s="73"/>
      <c r="G8" s="73"/>
      <c r="H8" s="73"/>
      <c r="I8" s="73"/>
      <c r="J8" s="74"/>
      <c r="K8" s="64"/>
    </row>
    <row r="9">
      <c r="A9" s="64"/>
      <c r="B9" s="64"/>
      <c r="C9" s="65" t="s">
        <v>4413</v>
      </c>
      <c r="D9" s="71"/>
      <c r="E9" s="75"/>
      <c r="F9" s="76"/>
      <c r="G9" s="76"/>
      <c r="H9" s="73"/>
      <c r="I9" s="77"/>
      <c r="J9" s="78"/>
      <c r="K9" s="79"/>
    </row>
    <row r="10">
      <c r="A10" s="64"/>
      <c r="B10" s="64"/>
      <c r="C10" s="80" t="s">
        <v>4414</v>
      </c>
      <c r="D10" s="77"/>
      <c r="E10" s="70"/>
      <c r="F10" s="73"/>
      <c r="G10" s="73"/>
      <c r="H10" s="80"/>
      <c r="I10" s="81" t="str">
        <f>HYPERLINK("https://i.imgur.com/uYZaf5e.png","Frame error")</f>
        <v>Frame error</v>
      </c>
      <c r="J10" s="82"/>
      <c r="K10" s="64"/>
    </row>
    <row r="11">
      <c r="A11" s="64"/>
      <c r="B11" s="64"/>
      <c r="C11" s="80"/>
      <c r="D11" s="77"/>
      <c r="E11" s="70"/>
      <c r="F11" s="73"/>
      <c r="G11" s="73"/>
      <c r="H11" s="77"/>
      <c r="I11" s="77"/>
      <c r="J11" s="82"/>
      <c r="K11" s="64"/>
    </row>
    <row r="12">
      <c r="A12" s="64"/>
      <c r="B12" s="64"/>
      <c r="C12" s="80" t="s">
        <v>4415</v>
      </c>
      <c r="D12" s="77"/>
      <c r="E12" s="70"/>
      <c r="F12" s="73"/>
      <c r="G12" s="73"/>
      <c r="H12" s="77"/>
      <c r="I12" s="77"/>
      <c r="J12" s="82"/>
      <c r="K12" s="64"/>
    </row>
    <row r="13">
      <c r="A13" s="64"/>
      <c r="B13" s="64"/>
      <c r="C13" s="65" t="s">
        <v>4416</v>
      </c>
      <c r="D13" s="77"/>
      <c r="E13" s="70"/>
      <c r="F13" s="73"/>
      <c r="G13" s="73"/>
      <c r="H13" s="77"/>
      <c r="I13" s="77"/>
      <c r="J13" s="82"/>
      <c r="K13" s="64"/>
    </row>
    <row r="14">
      <c r="A14" s="64"/>
      <c r="B14" s="64"/>
      <c r="C14" s="64"/>
      <c r="D14" s="64"/>
      <c r="E14" s="64"/>
      <c r="F14" s="83"/>
      <c r="G14" s="83"/>
      <c r="H14" s="84"/>
      <c r="I14" s="85"/>
      <c r="J14" s="85"/>
      <c r="K14" s="64"/>
    </row>
    <row r="15" ht="9.0" customHeight="1">
      <c r="A15" s="86"/>
      <c r="B15" s="87"/>
      <c r="C15" s="87"/>
      <c r="D15" s="87"/>
      <c r="E15" s="87"/>
      <c r="F15" s="88"/>
      <c r="G15" s="87"/>
      <c r="H15" s="87"/>
      <c r="I15" s="87"/>
      <c r="J15" s="87"/>
      <c r="K15" s="86"/>
    </row>
    <row r="16" ht="9.0" customHeight="1">
      <c r="F16" s="89"/>
    </row>
    <row r="17" ht="30.0" customHeight="1">
      <c r="A17" s="13"/>
      <c r="B17" s="90" t="s">
        <v>4417</v>
      </c>
      <c r="C17" s="90"/>
      <c r="D17" s="91"/>
      <c r="E17" s="13"/>
      <c r="F17" s="13"/>
      <c r="G17" s="92" t="s">
        <v>4418</v>
      </c>
      <c r="H17" s="93"/>
      <c r="I17" s="13"/>
      <c r="J17" s="13"/>
      <c r="K17" s="13"/>
    </row>
    <row r="18">
      <c r="A18" s="13"/>
      <c r="B18" s="94"/>
      <c r="C18" s="95"/>
      <c r="D18" s="95"/>
      <c r="E18" s="95"/>
      <c r="F18" s="13"/>
      <c r="G18" s="96"/>
      <c r="H18" s="95"/>
      <c r="I18" s="95"/>
      <c r="J18" s="95"/>
      <c r="K18" s="13"/>
    </row>
    <row r="19" ht="12.0" customHeight="1">
      <c r="A19" s="13"/>
      <c r="B19" s="97"/>
      <c r="C19" s="13"/>
      <c r="D19" s="13"/>
      <c r="E19" s="98"/>
      <c r="F19" s="13"/>
      <c r="G19" s="99"/>
      <c r="H19" s="13"/>
      <c r="I19" s="13"/>
      <c r="J19" s="98"/>
      <c r="K19" s="13"/>
    </row>
    <row r="20">
      <c r="A20" s="13"/>
      <c r="B20" s="99"/>
      <c r="C20" s="100"/>
      <c r="D20" s="100"/>
      <c r="E20" s="13"/>
      <c r="F20" s="4"/>
      <c r="G20" s="97"/>
      <c r="H20" s="101" t="s">
        <v>4419</v>
      </c>
      <c r="I20" s="102"/>
      <c r="J20" s="102"/>
      <c r="K20" s="13"/>
    </row>
    <row r="21">
      <c r="A21" s="13"/>
      <c r="B21" s="99"/>
      <c r="C21" s="100"/>
      <c r="D21" s="100"/>
      <c r="E21" s="13"/>
      <c r="F21" s="4"/>
      <c r="G21" s="97"/>
      <c r="H21" s="103" t="s">
        <v>4420</v>
      </c>
      <c r="I21" s="102"/>
      <c r="J21" s="102"/>
      <c r="K21" s="13"/>
    </row>
    <row r="22" ht="8.25" customHeight="1">
      <c r="A22" s="13"/>
      <c r="B22" s="97"/>
      <c r="C22" s="104"/>
      <c r="D22" s="104"/>
      <c r="E22" s="13"/>
      <c r="F22" s="4"/>
      <c r="G22" s="97"/>
      <c r="H22" s="105"/>
      <c r="I22" s="106"/>
      <c r="J22" s="106"/>
      <c r="K22" s="13"/>
    </row>
    <row r="23">
      <c r="A23" s="13"/>
      <c r="B23" s="107"/>
      <c r="C23" s="108"/>
      <c r="D23" s="108"/>
      <c r="E23" s="109"/>
      <c r="F23" s="13"/>
      <c r="G23" s="97"/>
      <c r="H23" s="110" t="s">
        <v>4421</v>
      </c>
      <c r="I23" s="106"/>
      <c r="J23" s="106"/>
      <c r="K23" s="13"/>
    </row>
    <row r="24">
      <c r="A24" s="13"/>
      <c r="B24" s="99"/>
      <c r="C24" s="111"/>
      <c r="D24" s="111"/>
      <c r="E24" s="112"/>
      <c r="F24" s="13"/>
      <c r="G24" s="97"/>
      <c r="H24" s="102" t="s">
        <v>1568</v>
      </c>
      <c r="I24" s="106"/>
      <c r="J24" s="106"/>
      <c r="K24" s="13"/>
    </row>
    <row r="25" ht="8.25" customHeight="1">
      <c r="A25" s="13"/>
      <c r="B25" s="97"/>
      <c r="C25" s="13"/>
      <c r="D25" s="13"/>
      <c r="E25" s="13"/>
      <c r="F25" s="4"/>
      <c r="G25" s="97"/>
      <c r="H25" s="106"/>
      <c r="I25" s="106"/>
      <c r="J25" s="106"/>
      <c r="K25" s="13"/>
    </row>
    <row r="26">
      <c r="A26" s="13"/>
      <c r="B26" s="107"/>
      <c r="C26" s="100"/>
      <c r="D26" s="100"/>
      <c r="E26" s="13"/>
      <c r="F26" s="13"/>
      <c r="G26" s="97"/>
      <c r="H26" s="113" t="s">
        <v>4422</v>
      </c>
      <c r="I26" s="106"/>
      <c r="J26" s="106"/>
      <c r="K26" s="13"/>
    </row>
    <row r="27">
      <c r="A27" s="13"/>
      <c r="B27" s="99"/>
      <c r="C27" s="100"/>
      <c r="D27" s="100"/>
      <c r="E27" s="13"/>
      <c r="F27" s="13"/>
      <c r="G27" s="97"/>
      <c r="H27" s="102" t="s">
        <v>4423</v>
      </c>
      <c r="I27" s="106"/>
      <c r="J27" s="106"/>
      <c r="K27" s="13"/>
    </row>
    <row r="28">
      <c r="A28" s="13"/>
      <c r="B28" s="99"/>
      <c r="C28" s="100"/>
      <c r="D28" s="100"/>
      <c r="E28" s="13"/>
      <c r="F28" s="13"/>
      <c r="G28" s="97"/>
      <c r="H28" s="106"/>
      <c r="I28" s="106"/>
      <c r="J28" s="106"/>
      <c r="K28" s="13"/>
    </row>
    <row r="29" ht="21.75" customHeight="1">
      <c r="A29" s="13"/>
      <c r="B29" s="114"/>
      <c r="C29" s="13"/>
      <c r="D29" s="13"/>
      <c r="E29" s="13"/>
      <c r="F29" s="115"/>
      <c r="G29" s="114"/>
      <c r="H29" s="105"/>
      <c r="I29" s="106"/>
      <c r="J29" s="106"/>
      <c r="K29" s="13"/>
    </row>
    <row r="30" ht="14.25" customHeight="1">
      <c r="A30" s="13"/>
      <c r="B30" s="13"/>
      <c r="C30" s="13"/>
      <c r="D30" s="13"/>
      <c r="E30" s="13"/>
      <c r="F30" s="4"/>
      <c r="G30" s="4"/>
      <c r="H30" s="100"/>
      <c r="I30" s="116"/>
      <c r="J30" s="116"/>
      <c r="K30" s="13"/>
    </row>
    <row r="31" ht="9.0" customHeight="1">
      <c r="A31" s="117"/>
      <c r="B31" s="118"/>
      <c r="C31" s="118"/>
      <c r="D31" s="118"/>
      <c r="E31" s="118"/>
      <c r="F31" s="88"/>
      <c r="G31" s="118"/>
      <c r="H31" s="118"/>
      <c r="I31" s="118"/>
      <c r="J31" s="118"/>
      <c r="K31" s="117"/>
    </row>
    <row r="32" ht="9.0" customHeight="1">
      <c r="A32" s="13"/>
      <c r="B32" s="13"/>
      <c r="C32" s="13"/>
      <c r="D32" s="13"/>
      <c r="E32" s="13"/>
      <c r="F32" s="119"/>
      <c r="G32" s="13"/>
      <c r="H32" s="13"/>
      <c r="I32" s="13"/>
      <c r="J32" s="13"/>
      <c r="K32" s="13"/>
    </row>
    <row r="33" ht="30.0" customHeight="1">
      <c r="A33" s="13"/>
      <c r="B33" s="90" t="s">
        <v>4417</v>
      </c>
      <c r="C33" s="90"/>
      <c r="D33" s="91"/>
      <c r="E33" s="13"/>
      <c r="F33" s="13"/>
      <c r="G33" s="92" t="s">
        <v>4418</v>
      </c>
      <c r="H33" s="93"/>
      <c r="I33" s="13"/>
      <c r="J33" s="13"/>
      <c r="K33" s="13"/>
    </row>
    <row r="34">
      <c r="A34" s="13"/>
      <c r="B34" s="94"/>
      <c r="C34" s="95"/>
      <c r="D34" s="95"/>
      <c r="E34" s="95"/>
      <c r="F34" s="13"/>
      <c r="G34" s="96"/>
      <c r="H34" s="95"/>
      <c r="I34" s="95"/>
      <c r="J34" s="95"/>
      <c r="K34" s="13"/>
    </row>
    <row r="35" ht="12.0" customHeight="1">
      <c r="A35" s="13"/>
      <c r="B35" s="97"/>
      <c r="C35" s="13"/>
      <c r="D35" s="13"/>
      <c r="E35" s="98"/>
      <c r="F35" s="13"/>
      <c r="G35" s="99"/>
      <c r="H35" s="13"/>
      <c r="I35" s="13"/>
      <c r="J35" s="98"/>
      <c r="K35" s="13"/>
    </row>
    <row r="36">
      <c r="A36" s="13"/>
      <c r="B36" s="99"/>
      <c r="C36" s="100"/>
      <c r="D36" s="100"/>
      <c r="E36" s="13"/>
      <c r="F36" s="4"/>
      <c r="G36" s="97"/>
      <c r="H36" s="101" t="s">
        <v>4419</v>
      </c>
      <c r="I36" s="102"/>
      <c r="J36" s="102"/>
      <c r="K36" s="13"/>
    </row>
    <row r="37">
      <c r="A37" s="13"/>
      <c r="B37" s="99"/>
      <c r="C37" s="100"/>
      <c r="D37" s="100"/>
      <c r="E37" s="13"/>
      <c r="F37" s="4"/>
      <c r="G37" s="97"/>
      <c r="H37" s="103" t="s">
        <v>4420</v>
      </c>
      <c r="I37" s="102"/>
      <c r="J37" s="102"/>
      <c r="K37" s="13"/>
    </row>
    <row r="38" ht="8.25" customHeight="1">
      <c r="A38" s="13"/>
      <c r="B38" s="97"/>
      <c r="C38" s="104"/>
      <c r="D38" s="104"/>
      <c r="E38" s="13"/>
      <c r="F38" s="4"/>
      <c r="G38" s="97"/>
      <c r="H38" s="105"/>
      <c r="I38" s="106"/>
      <c r="J38" s="106"/>
      <c r="K38" s="13"/>
    </row>
    <row r="39">
      <c r="A39" s="13"/>
      <c r="B39" s="107"/>
      <c r="C39" s="108"/>
      <c r="D39" s="108"/>
      <c r="E39" s="109"/>
      <c r="F39" s="13"/>
      <c r="G39" s="97"/>
      <c r="H39" s="110" t="s">
        <v>4421</v>
      </c>
      <c r="I39" s="106"/>
      <c r="J39" s="106"/>
      <c r="K39" s="13"/>
    </row>
    <row r="40">
      <c r="A40" s="13"/>
      <c r="B40" s="99"/>
      <c r="C40" s="111"/>
      <c r="D40" s="111"/>
      <c r="E40" s="112"/>
      <c r="F40" s="13"/>
      <c r="G40" s="97"/>
      <c r="H40" s="102" t="s">
        <v>1653</v>
      </c>
      <c r="I40" s="106"/>
      <c r="J40" s="106"/>
      <c r="K40" s="13"/>
    </row>
    <row r="41" ht="8.25" customHeight="1">
      <c r="A41" s="13"/>
      <c r="B41" s="97"/>
      <c r="C41" s="13"/>
      <c r="D41" s="13"/>
      <c r="E41" s="13"/>
      <c r="F41" s="4"/>
      <c r="G41" s="97"/>
      <c r="H41" s="106"/>
      <c r="I41" s="106"/>
      <c r="J41" s="106"/>
      <c r="K41" s="13"/>
    </row>
    <row r="42">
      <c r="A42" s="13"/>
      <c r="B42" s="107"/>
      <c r="C42" s="100"/>
      <c r="D42" s="100"/>
      <c r="E42" s="13"/>
      <c r="F42" s="13"/>
      <c r="G42" s="97"/>
      <c r="H42" s="113" t="s">
        <v>4422</v>
      </c>
      <c r="I42" s="106"/>
      <c r="J42" s="106"/>
      <c r="K42" s="13"/>
    </row>
    <row r="43">
      <c r="A43" s="13"/>
      <c r="B43" s="99"/>
      <c r="C43" s="100"/>
      <c r="D43" s="100"/>
      <c r="E43" s="13"/>
      <c r="F43" s="13"/>
      <c r="G43" s="97"/>
      <c r="H43" s="102" t="s">
        <v>4423</v>
      </c>
      <c r="I43" s="106"/>
      <c r="J43" s="106"/>
      <c r="K43" s="13"/>
    </row>
    <row r="44">
      <c r="A44" s="13"/>
      <c r="B44" s="99"/>
      <c r="C44" s="100"/>
      <c r="D44" s="100"/>
      <c r="E44" s="13"/>
      <c r="F44" s="13"/>
      <c r="G44" s="97"/>
      <c r="H44" s="106"/>
      <c r="I44" s="106"/>
      <c r="J44" s="106"/>
      <c r="K44" s="13"/>
    </row>
    <row r="45" ht="21.75" customHeight="1">
      <c r="A45" s="13"/>
      <c r="B45" s="114"/>
      <c r="C45" s="13"/>
      <c r="D45" s="13"/>
      <c r="E45" s="13"/>
      <c r="F45" s="115"/>
      <c r="G45" s="114"/>
      <c r="H45" s="105"/>
      <c r="I45" s="106"/>
      <c r="J45" s="106"/>
      <c r="K45" s="13"/>
    </row>
    <row r="46" ht="14.25" customHeight="1">
      <c r="A46" s="13"/>
      <c r="B46" s="13"/>
      <c r="C46" s="13"/>
      <c r="D46" s="13"/>
      <c r="E46" s="13"/>
      <c r="F46" s="4"/>
      <c r="G46" s="4"/>
      <c r="H46" s="100"/>
      <c r="I46" s="116"/>
      <c r="J46" s="116"/>
      <c r="K46" s="13"/>
    </row>
    <row r="47" ht="9.0" customHeight="1">
      <c r="A47" s="117"/>
      <c r="B47" s="118"/>
      <c r="C47" s="118"/>
      <c r="D47" s="118"/>
      <c r="E47" s="118"/>
      <c r="F47" s="88"/>
      <c r="G47" s="118"/>
      <c r="H47" s="118"/>
      <c r="I47" s="118"/>
      <c r="J47" s="118"/>
      <c r="K47" s="117"/>
    </row>
    <row r="48" ht="9.0" customHeight="1">
      <c r="A48" s="13"/>
      <c r="B48" s="13"/>
      <c r="C48" s="13"/>
      <c r="D48" s="13"/>
      <c r="E48" s="13"/>
      <c r="F48" s="119"/>
      <c r="G48" s="13"/>
      <c r="H48" s="13"/>
      <c r="I48" s="13"/>
      <c r="J48" s="13"/>
      <c r="K48" s="13"/>
    </row>
    <row r="49" ht="30.0" customHeight="1">
      <c r="A49" s="13"/>
      <c r="B49" s="90" t="s">
        <v>4417</v>
      </c>
      <c r="C49" s="90"/>
      <c r="D49" s="91"/>
      <c r="E49" s="13"/>
      <c r="F49" s="13"/>
      <c r="G49" s="92" t="s">
        <v>4418</v>
      </c>
      <c r="H49" s="93"/>
      <c r="I49" s="13"/>
      <c r="J49" s="13"/>
      <c r="K49" s="13"/>
    </row>
    <row r="50">
      <c r="A50" s="13"/>
      <c r="B50" s="94"/>
      <c r="C50" s="95"/>
      <c r="D50" s="95"/>
      <c r="E50" s="95"/>
      <c r="F50" s="13"/>
      <c r="G50" s="96"/>
      <c r="H50" s="95"/>
      <c r="I50" s="95"/>
      <c r="J50" s="95"/>
      <c r="K50" s="13"/>
    </row>
    <row r="51" ht="12.0" customHeight="1">
      <c r="A51" s="13"/>
      <c r="B51" s="97"/>
      <c r="C51" s="13"/>
      <c r="D51" s="13"/>
      <c r="E51" s="98"/>
      <c r="F51" s="13"/>
      <c r="G51" s="99"/>
      <c r="H51" s="13"/>
      <c r="I51" s="13"/>
      <c r="J51" s="98"/>
      <c r="K51" s="13"/>
    </row>
    <row r="52">
      <c r="A52" s="13"/>
      <c r="B52" s="99"/>
      <c r="C52" s="100"/>
      <c r="D52" s="100"/>
      <c r="E52" s="13"/>
      <c r="F52" s="4"/>
      <c r="G52" s="97"/>
      <c r="H52" s="101" t="s">
        <v>4419</v>
      </c>
      <c r="I52" s="102"/>
      <c r="J52" s="102"/>
      <c r="K52" s="13"/>
    </row>
    <row r="53">
      <c r="A53" s="13"/>
      <c r="B53" s="99"/>
      <c r="C53" s="100"/>
      <c r="D53" s="100"/>
      <c r="E53" s="13"/>
      <c r="F53" s="4"/>
      <c r="G53" s="97"/>
      <c r="H53" s="103" t="s">
        <v>4420</v>
      </c>
      <c r="I53" s="102"/>
      <c r="J53" s="102"/>
      <c r="K53" s="13"/>
    </row>
    <row r="54" ht="8.25" customHeight="1">
      <c r="A54" s="13"/>
      <c r="B54" s="97"/>
      <c r="C54" s="104"/>
      <c r="D54" s="104"/>
      <c r="E54" s="13"/>
      <c r="F54" s="4"/>
      <c r="G54" s="97"/>
      <c r="H54" s="105"/>
      <c r="I54" s="106"/>
      <c r="J54" s="106"/>
      <c r="K54" s="13"/>
    </row>
    <row r="55">
      <c r="A55" s="13"/>
      <c r="B55" s="107"/>
      <c r="C55" s="108"/>
      <c r="D55" s="108"/>
      <c r="E55" s="109"/>
      <c r="F55" s="13"/>
      <c r="G55" s="97"/>
      <c r="H55" s="110" t="s">
        <v>4421</v>
      </c>
      <c r="I55" s="106"/>
      <c r="J55" s="106"/>
      <c r="K55" s="13"/>
    </row>
    <row r="56">
      <c r="A56" s="13"/>
      <c r="B56" s="99"/>
      <c r="C56" s="111"/>
      <c r="D56" s="111"/>
      <c r="E56" s="112"/>
      <c r="F56" s="13"/>
      <c r="G56" s="97"/>
      <c r="H56" s="102" t="s">
        <v>1605</v>
      </c>
      <c r="I56" s="106"/>
      <c r="J56" s="106"/>
      <c r="K56" s="13"/>
    </row>
    <row r="57" ht="8.25" customHeight="1">
      <c r="A57" s="13"/>
      <c r="B57" s="97"/>
      <c r="C57" s="13"/>
      <c r="D57" s="13"/>
      <c r="E57" s="13"/>
      <c r="F57" s="4"/>
      <c r="G57" s="97"/>
      <c r="H57" s="106"/>
      <c r="I57" s="106"/>
      <c r="J57" s="106"/>
      <c r="K57" s="13"/>
    </row>
    <row r="58">
      <c r="A58" s="13"/>
      <c r="B58" s="107"/>
      <c r="C58" s="100"/>
      <c r="D58" s="100"/>
      <c r="E58" s="13"/>
      <c r="F58" s="13"/>
      <c r="G58" s="97"/>
      <c r="H58" s="113" t="s">
        <v>4422</v>
      </c>
      <c r="I58" s="106"/>
      <c r="J58" s="106"/>
      <c r="K58" s="13"/>
    </row>
    <row r="59">
      <c r="A59" s="13"/>
      <c r="B59" s="99"/>
      <c r="C59" s="100"/>
      <c r="D59" s="100"/>
      <c r="E59" s="13"/>
      <c r="F59" s="13"/>
      <c r="G59" s="97"/>
      <c r="H59" s="102" t="s">
        <v>4423</v>
      </c>
      <c r="I59" s="106"/>
      <c r="J59" s="106"/>
      <c r="K59" s="13"/>
    </row>
    <row r="60">
      <c r="A60" s="13"/>
      <c r="B60" s="99"/>
      <c r="C60" s="100"/>
      <c r="D60" s="100"/>
      <c r="E60" s="13"/>
      <c r="F60" s="13"/>
      <c r="G60" s="97"/>
      <c r="H60" s="106"/>
      <c r="I60" s="106"/>
      <c r="J60" s="106"/>
      <c r="K60" s="13"/>
    </row>
    <row r="61" ht="21.75" customHeight="1">
      <c r="A61" s="13"/>
      <c r="B61" s="114"/>
      <c r="C61" s="13"/>
      <c r="D61" s="13"/>
      <c r="E61" s="13"/>
      <c r="F61" s="115"/>
      <c r="G61" s="114"/>
      <c r="H61" s="105"/>
      <c r="I61" s="106"/>
      <c r="J61" s="106"/>
      <c r="K61" s="13"/>
    </row>
    <row r="62" ht="14.25" customHeight="1">
      <c r="A62" s="13"/>
      <c r="B62" s="13"/>
      <c r="C62" s="13"/>
      <c r="D62" s="13"/>
      <c r="E62" s="13"/>
      <c r="F62" s="4"/>
      <c r="G62" s="4"/>
      <c r="H62" s="100"/>
      <c r="I62" s="116"/>
      <c r="J62" s="116"/>
      <c r="K62" s="13"/>
    </row>
    <row r="63" ht="9.0" customHeight="1">
      <c r="A63" s="117"/>
      <c r="B63" s="118"/>
      <c r="C63" s="118"/>
      <c r="D63" s="118"/>
      <c r="E63" s="118"/>
      <c r="F63" s="88"/>
      <c r="G63" s="118"/>
      <c r="H63" s="118"/>
      <c r="I63" s="118"/>
      <c r="J63" s="118"/>
      <c r="K63" s="117"/>
    </row>
    <row r="64" ht="9.0" customHeight="1">
      <c r="A64" s="13"/>
      <c r="B64" s="13"/>
      <c r="C64" s="13"/>
      <c r="D64" s="13"/>
      <c r="E64" s="13"/>
      <c r="F64" s="119"/>
      <c r="G64" s="13"/>
      <c r="H64" s="13"/>
      <c r="I64" s="13"/>
      <c r="J64" s="13"/>
      <c r="K64" s="13"/>
    </row>
    <row r="65" ht="30.0" customHeight="1">
      <c r="A65" s="13"/>
      <c r="B65" s="90" t="s">
        <v>4417</v>
      </c>
      <c r="C65" s="90"/>
      <c r="D65" s="91"/>
      <c r="E65" s="13"/>
      <c r="F65" s="13"/>
      <c r="G65" s="92" t="s">
        <v>4418</v>
      </c>
      <c r="H65" s="93"/>
      <c r="I65" s="13"/>
      <c r="J65" s="13"/>
      <c r="K65" s="13"/>
    </row>
    <row r="66">
      <c r="A66" s="13"/>
      <c r="B66" s="94"/>
      <c r="C66" s="95"/>
      <c r="D66" s="95"/>
      <c r="E66" s="95"/>
      <c r="F66" s="13"/>
      <c r="G66" s="96"/>
      <c r="H66" s="95"/>
      <c r="I66" s="95"/>
      <c r="J66" s="95"/>
      <c r="K66" s="13"/>
    </row>
    <row r="67" ht="12.0" customHeight="1">
      <c r="A67" s="13"/>
      <c r="B67" s="97"/>
      <c r="C67" s="13"/>
      <c r="D67" s="13"/>
      <c r="E67" s="98"/>
      <c r="F67" s="13"/>
      <c r="G67" s="99"/>
      <c r="H67" s="13"/>
      <c r="I67" s="13"/>
      <c r="J67" s="98"/>
      <c r="K67" s="13"/>
    </row>
    <row r="68">
      <c r="A68" s="13"/>
      <c r="B68" s="99"/>
      <c r="C68" s="100"/>
      <c r="D68" s="100"/>
      <c r="E68" s="13"/>
      <c r="F68" s="4"/>
      <c r="G68" s="97"/>
      <c r="H68" s="101" t="s">
        <v>4419</v>
      </c>
      <c r="I68" s="102"/>
      <c r="J68" s="102"/>
      <c r="K68" s="13"/>
    </row>
    <row r="69">
      <c r="A69" s="13"/>
      <c r="B69" s="99"/>
      <c r="C69" s="100"/>
      <c r="D69" s="100"/>
      <c r="E69" s="13"/>
      <c r="F69" s="4"/>
      <c r="G69" s="97"/>
      <c r="H69" s="103" t="s">
        <v>4420</v>
      </c>
      <c r="I69" s="102"/>
      <c r="J69" s="102"/>
      <c r="K69" s="13"/>
    </row>
    <row r="70" ht="8.25" customHeight="1">
      <c r="A70" s="13"/>
      <c r="B70" s="97"/>
      <c r="C70" s="104"/>
      <c r="D70" s="104"/>
      <c r="E70" s="13"/>
      <c r="F70" s="4"/>
      <c r="G70" s="97"/>
      <c r="H70" s="105"/>
      <c r="I70" s="106"/>
      <c r="J70" s="106"/>
      <c r="K70" s="13"/>
    </row>
    <row r="71">
      <c r="A71" s="13"/>
      <c r="B71" s="107"/>
      <c r="C71" s="108"/>
      <c r="D71" s="108"/>
      <c r="E71" s="109"/>
      <c r="F71" s="13"/>
      <c r="G71" s="97"/>
      <c r="H71" s="110" t="s">
        <v>4421</v>
      </c>
      <c r="I71" s="106"/>
      <c r="J71" s="106"/>
      <c r="K71" s="13"/>
    </row>
    <row r="72">
      <c r="A72" s="13"/>
      <c r="B72" s="99"/>
      <c r="C72" s="111"/>
      <c r="D72" s="111"/>
      <c r="E72" s="112"/>
      <c r="F72" s="13"/>
      <c r="G72" s="97"/>
      <c r="H72" s="102" t="s">
        <v>2268</v>
      </c>
      <c r="I72" s="106"/>
      <c r="J72" s="106"/>
      <c r="K72" s="13"/>
    </row>
    <row r="73" ht="8.25" customHeight="1">
      <c r="A73" s="13"/>
      <c r="B73" s="97"/>
      <c r="C73" s="13"/>
      <c r="D73" s="13"/>
      <c r="E73" s="13"/>
      <c r="F73" s="4"/>
      <c r="G73" s="97"/>
      <c r="H73" s="106"/>
      <c r="I73" s="106"/>
      <c r="J73" s="106"/>
      <c r="K73" s="13"/>
    </row>
    <row r="74">
      <c r="A74" s="13"/>
      <c r="B74" s="107"/>
      <c r="C74" s="100"/>
      <c r="D74" s="100"/>
      <c r="E74" s="13"/>
      <c r="F74" s="13"/>
      <c r="G74" s="97"/>
      <c r="H74" s="113" t="s">
        <v>4422</v>
      </c>
      <c r="I74" s="106"/>
      <c r="J74" s="106"/>
      <c r="K74" s="13"/>
    </row>
    <row r="75">
      <c r="A75" s="13"/>
      <c r="B75" s="99"/>
      <c r="C75" s="100"/>
      <c r="D75" s="100"/>
      <c r="E75" s="13"/>
      <c r="F75" s="13"/>
      <c r="G75" s="97"/>
      <c r="H75" s="102" t="s">
        <v>4423</v>
      </c>
      <c r="I75" s="106"/>
      <c r="J75" s="106"/>
      <c r="K75" s="13"/>
    </row>
    <row r="76">
      <c r="A76" s="13"/>
      <c r="B76" s="99"/>
      <c r="C76" s="100"/>
      <c r="D76" s="100"/>
      <c r="E76" s="13"/>
      <c r="F76" s="13"/>
      <c r="G76" s="97"/>
      <c r="H76" s="106"/>
      <c r="I76" s="106"/>
      <c r="J76" s="106"/>
      <c r="K76" s="13"/>
    </row>
    <row r="77" ht="21.75" customHeight="1">
      <c r="A77" s="13"/>
      <c r="B77" s="114"/>
      <c r="C77" s="13"/>
      <c r="D77" s="13"/>
      <c r="E77" s="13"/>
      <c r="F77" s="115"/>
      <c r="G77" s="114"/>
      <c r="H77" s="105"/>
      <c r="I77" s="106"/>
      <c r="J77" s="106"/>
      <c r="K77" s="13"/>
    </row>
    <row r="78" ht="14.25" customHeight="1">
      <c r="A78" s="13"/>
      <c r="B78" s="13"/>
      <c r="C78" s="13"/>
      <c r="D78" s="13"/>
      <c r="E78" s="13"/>
      <c r="F78" s="4"/>
      <c r="G78" s="4"/>
      <c r="H78" s="100"/>
      <c r="I78" s="116"/>
      <c r="J78" s="116"/>
      <c r="K78" s="13"/>
    </row>
    <row r="79" ht="9.0" customHeight="1">
      <c r="A79" s="117"/>
      <c r="B79" s="118"/>
      <c r="C79" s="118"/>
      <c r="D79" s="118"/>
      <c r="E79" s="118"/>
      <c r="F79" s="88"/>
      <c r="G79" s="118"/>
      <c r="H79" s="118"/>
      <c r="I79" s="118"/>
      <c r="J79" s="118"/>
      <c r="K79" s="117"/>
    </row>
    <row r="80" ht="9.0" customHeight="1">
      <c r="A80" s="13"/>
      <c r="B80" s="13"/>
      <c r="C80" s="13"/>
      <c r="D80" s="13"/>
      <c r="E80" s="13"/>
      <c r="F80" s="119"/>
      <c r="G80" s="13"/>
      <c r="H80" s="13"/>
      <c r="I80" s="13"/>
      <c r="J80" s="13"/>
      <c r="K80" s="13"/>
    </row>
    <row r="81" ht="30.0" customHeight="1">
      <c r="A81" s="13"/>
      <c r="B81" s="90" t="s">
        <v>4417</v>
      </c>
      <c r="C81" s="90"/>
      <c r="D81" s="91"/>
      <c r="E81" s="13"/>
      <c r="F81" s="13"/>
      <c r="G81" s="92" t="s">
        <v>4418</v>
      </c>
      <c r="H81" s="93"/>
      <c r="I81" s="13"/>
      <c r="J81" s="13"/>
      <c r="K81" s="13"/>
    </row>
    <row r="82">
      <c r="A82" s="13"/>
      <c r="B82" s="94"/>
      <c r="C82" s="95"/>
      <c r="D82" s="95"/>
      <c r="E82" s="95"/>
      <c r="F82" s="13"/>
      <c r="G82" s="96"/>
      <c r="H82" s="95"/>
      <c r="I82" s="95"/>
      <c r="J82" s="95"/>
      <c r="K82" s="13"/>
    </row>
    <row r="83" ht="12.0" customHeight="1">
      <c r="A83" s="13"/>
      <c r="B83" s="97"/>
      <c r="C83" s="13"/>
      <c r="D83" s="13"/>
      <c r="E83" s="98"/>
      <c r="F83" s="13"/>
      <c r="G83" s="99"/>
      <c r="H83" s="13"/>
      <c r="I83" s="13"/>
      <c r="J83" s="98"/>
      <c r="K83" s="13"/>
    </row>
    <row r="84">
      <c r="A84" s="13"/>
      <c r="B84" s="99"/>
      <c r="C84" s="100"/>
      <c r="D84" s="100"/>
      <c r="E84" s="13"/>
      <c r="F84" s="4"/>
      <c r="G84" s="97"/>
      <c r="H84" s="101" t="s">
        <v>4419</v>
      </c>
      <c r="I84" s="102"/>
      <c r="J84" s="102"/>
      <c r="K84" s="13"/>
    </row>
    <row r="85">
      <c r="A85" s="13"/>
      <c r="B85" s="99"/>
      <c r="C85" s="100"/>
      <c r="D85" s="100"/>
      <c r="E85" s="13"/>
      <c r="F85" s="4"/>
      <c r="G85" s="97"/>
      <c r="H85" s="103" t="s">
        <v>4420</v>
      </c>
      <c r="I85" s="102"/>
      <c r="J85" s="102"/>
      <c r="K85" s="13"/>
    </row>
    <row r="86" ht="8.25" customHeight="1">
      <c r="A86" s="13"/>
      <c r="B86" s="97"/>
      <c r="C86" s="104"/>
      <c r="D86" s="104"/>
      <c r="E86" s="13"/>
      <c r="F86" s="4"/>
      <c r="G86" s="97"/>
      <c r="H86" s="105"/>
      <c r="I86" s="106"/>
      <c r="J86" s="106"/>
      <c r="K86" s="13"/>
    </row>
    <row r="87">
      <c r="A87" s="13"/>
      <c r="B87" s="107"/>
      <c r="C87" s="108"/>
      <c r="D87" s="108"/>
      <c r="E87" s="109"/>
      <c r="F87" s="13"/>
      <c r="G87" s="97"/>
      <c r="H87" s="110" t="s">
        <v>4421</v>
      </c>
      <c r="I87" s="106"/>
      <c r="J87" s="106"/>
      <c r="K87" s="13"/>
    </row>
    <row r="88">
      <c r="A88" s="13"/>
      <c r="B88" s="99"/>
      <c r="C88" s="111"/>
      <c r="D88" s="111"/>
      <c r="E88" s="112"/>
      <c r="F88" s="13"/>
      <c r="G88" s="97"/>
      <c r="H88" s="102" t="s">
        <v>2450</v>
      </c>
      <c r="I88" s="106"/>
      <c r="J88" s="106"/>
      <c r="K88" s="13"/>
    </row>
    <row r="89" ht="8.25" customHeight="1">
      <c r="A89" s="13"/>
      <c r="B89" s="97"/>
      <c r="C89" s="13"/>
      <c r="D89" s="13"/>
      <c r="E89" s="13"/>
      <c r="F89" s="4"/>
      <c r="G89" s="97"/>
      <c r="H89" s="106"/>
      <c r="I89" s="106"/>
      <c r="J89" s="106"/>
      <c r="K89" s="13"/>
    </row>
    <row r="90">
      <c r="A90" s="13"/>
      <c r="B90" s="107"/>
      <c r="C90" s="100"/>
      <c r="D90" s="100"/>
      <c r="E90" s="13"/>
      <c r="F90" s="13"/>
      <c r="G90" s="97"/>
      <c r="H90" s="113" t="s">
        <v>4422</v>
      </c>
      <c r="I90" s="106"/>
      <c r="J90" s="106"/>
      <c r="K90" s="13"/>
    </row>
    <row r="91">
      <c r="A91" s="13"/>
      <c r="B91" s="99"/>
      <c r="C91" s="100"/>
      <c r="D91" s="100"/>
      <c r="E91" s="13"/>
      <c r="F91" s="13"/>
      <c r="G91" s="97"/>
      <c r="H91" s="102" t="s">
        <v>4423</v>
      </c>
      <c r="I91" s="106"/>
      <c r="J91" s="106"/>
      <c r="K91" s="13"/>
    </row>
    <row r="92">
      <c r="A92" s="13"/>
      <c r="B92" s="99"/>
      <c r="C92" s="100"/>
      <c r="D92" s="100"/>
      <c r="E92" s="13"/>
      <c r="F92" s="13"/>
      <c r="G92" s="97"/>
      <c r="H92" s="106"/>
      <c r="I92" s="106"/>
      <c r="J92" s="106"/>
      <c r="K92" s="13"/>
    </row>
    <row r="93" ht="21.75" customHeight="1">
      <c r="A93" s="13"/>
      <c r="B93" s="114"/>
      <c r="C93" s="13"/>
      <c r="D93" s="13"/>
      <c r="E93" s="13"/>
      <c r="F93" s="115"/>
      <c r="G93" s="114"/>
      <c r="H93" s="105"/>
      <c r="I93" s="106"/>
      <c r="J93" s="106"/>
      <c r="K93" s="13"/>
    </row>
    <row r="94" ht="14.25" customHeight="1">
      <c r="A94" s="13"/>
      <c r="B94" s="13"/>
      <c r="C94" s="13"/>
      <c r="D94" s="13"/>
      <c r="E94" s="13"/>
      <c r="F94" s="4"/>
      <c r="G94" s="4"/>
      <c r="H94" s="100"/>
      <c r="I94" s="116"/>
      <c r="J94" s="116"/>
      <c r="K94" s="13"/>
    </row>
    <row r="95" ht="9.0" customHeight="1">
      <c r="A95" s="117"/>
      <c r="B95" s="118"/>
      <c r="C95" s="118"/>
      <c r="D95" s="118"/>
      <c r="E95" s="118"/>
      <c r="F95" s="88"/>
      <c r="G95" s="118"/>
      <c r="H95" s="118"/>
      <c r="I95" s="118"/>
      <c r="J95" s="118"/>
      <c r="K95" s="117"/>
    </row>
    <row r="96" ht="9.0" customHeight="1">
      <c r="A96" s="13"/>
      <c r="B96" s="13"/>
      <c r="C96" s="13"/>
      <c r="D96" s="13"/>
      <c r="E96" s="13"/>
      <c r="F96" s="119"/>
      <c r="G96" s="13"/>
      <c r="H96" s="13"/>
      <c r="I96" s="13"/>
      <c r="J96" s="13"/>
      <c r="K96" s="13"/>
    </row>
    <row r="97" ht="30.0" customHeight="1">
      <c r="A97" s="13"/>
      <c r="B97" s="90" t="s">
        <v>4417</v>
      </c>
      <c r="C97" s="90"/>
      <c r="D97" s="91"/>
      <c r="E97" s="13"/>
      <c r="F97" s="13"/>
      <c r="G97" s="92" t="s">
        <v>4418</v>
      </c>
      <c r="H97" s="93"/>
      <c r="I97" s="13"/>
      <c r="J97" s="13"/>
      <c r="K97" s="13"/>
    </row>
    <row r="98">
      <c r="A98" s="13"/>
      <c r="B98" s="94"/>
      <c r="C98" s="95"/>
      <c r="D98" s="95"/>
      <c r="E98" s="95"/>
      <c r="F98" s="13"/>
      <c r="G98" s="96"/>
      <c r="H98" s="95"/>
      <c r="I98" s="95"/>
      <c r="J98" s="95"/>
      <c r="K98" s="13"/>
    </row>
    <row r="99" ht="12.0" customHeight="1">
      <c r="A99" s="13"/>
      <c r="B99" s="97"/>
      <c r="C99" s="13"/>
      <c r="D99" s="13"/>
      <c r="E99" s="98"/>
      <c r="F99" s="13"/>
      <c r="G99" s="99"/>
      <c r="H99" s="13"/>
      <c r="I99" s="13"/>
      <c r="J99" s="98"/>
      <c r="K99" s="13"/>
    </row>
    <row r="100">
      <c r="A100" s="13"/>
      <c r="B100" s="99"/>
      <c r="C100" s="100"/>
      <c r="D100" s="100"/>
      <c r="E100" s="13"/>
      <c r="F100" s="4"/>
      <c r="G100" s="97"/>
      <c r="H100" s="101" t="s">
        <v>4419</v>
      </c>
      <c r="I100" s="102"/>
      <c r="J100" s="102"/>
      <c r="K100" s="13"/>
    </row>
    <row r="101">
      <c r="A101" s="13"/>
      <c r="B101" s="99"/>
      <c r="C101" s="100"/>
      <c r="D101" s="100"/>
      <c r="E101" s="13"/>
      <c r="F101" s="4"/>
      <c r="G101" s="97"/>
      <c r="H101" s="103" t="s">
        <v>4420</v>
      </c>
      <c r="I101" s="102"/>
      <c r="J101" s="102"/>
      <c r="K101" s="13"/>
    </row>
    <row r="102" ht="8.25" customHeight="1">
      <c r="A102" s="13"/>
      <c r="B102" s="97"/>
      <c r="C102" s="104"/>
      <c r="D102" s="104"/>
      <c r="E102" s="13"/>
      <c r="F102" s="4"/>
      <c r="G102" s="97"/>
      <c r="H102" s="105"/>
      <c r="I102" s="106"/>
      <c r="J102" s="106"/>
      <c r="K102" s="13"/>
    </row>
    <row r="103">
      <c r="A103" s="13"/>
      <c r="B103" s="107"/>
      <c r="C103" s="108"/>
      <c r="D103" s="108"/>
      <c r="E103" s="109"/>
      <c r="F103" s="13"/>
      <c r="G103" s="97"/>
      <c r="H103" s="110" t="s">
        <v>4421</v>
      </c>
      <c r="I103" s="106"/>
      <c r="J103" s="106"/>
      <c r="K103" s="13"/>
    </row>
    <row r="104">
      <c r="A104" s="13"/>
      <c r="B104" s="99"/>
      <c r="C104" s="111"/>
      <c r="D104" s="111"/>
      <c r="E104" s="112"/>
      <c r="F104" s="13"/>
      <c r="G104" s="97"/>
      <c r="H104" s="102" t="s">
        <v>1581</v>
      </c>
      <c r="I104" s="106"/>
      <c r="J104" s="106"/>
      <c r="K104" s="13"/>
    </row>
    <row r="105" ht="8.25" customHeight="1">
      <c r="A105" s="13"/>
      <c r="B105" s="97"/>
      <c r="C105" s="13"/>
      <c r="D105" s="13"/>
      <c r="E105" s="13"/>
      <c r="F105" s="4"/>
      <c r="G105" s="97"/>
      <c r="H105" s="106"/>
      <c r="I105" s="106"/>
      <c r="J105" s="106"/>
      <c r="K105" s="13"/>
    </row>
    <row r="106">
      <c r="A106" s="13"/>
      <c r="B106" s="107"/>
      <c r="C106" s="100"/>
      <c r="D106" s="100"/>
      <c r="E106" s="13"/>
      <c r="F106" s="13"/>
      <c r="G106" s="97"/>
      <c r="H106" s="113" t="s">
        <v>4422</v>
      </c>
      <c r="I106" s="106"/>
      <c r="J106" s="106"/>
      <c r="K106" s="13"/>
    </row>
    <row r="107">
      <c r="A107" s="13"/>
      <c r="B107" s="99"/>
      <c r="C107" s="100"/>
      <c r="D107" s="100"/>
      <c r="E107" s="13"/>
      <c r="F107" s="13"/>
      <c r="G107" s="97"/>
      <c r="H107" s="102" t="s">
        <v>4423</v>
      </c>
      <c r="I107" s="106"/>
      <c r="J107" s="106"/>
      <c r="K107" s="13"/>
    </row>
    <row r="108">
      <c r="A108" s="13"/>
      <c r="B108" s="99"/>
      <c r="C108" s="100"/>
      <c r="D108" s="100"/>
      <c r="E108" s="13"/>
      <c r="F108" s="13"/>
      <c r="G108" s="97"/>
      <c r="H108" s="106"/>
      <c r="I108" s="106"/>
      <c r="J108" s="106"/>
      <c r="K108" s="13"/>
    </row>
    <row r="109" ht="21.75" customHeight="1">
      <c r="A109" s="13"/>
      <c r="B109" s="114"/>
      <c r="C109" s="13"/>
      <c r="D109" s="13"/>
      <c r="E109" s="13"/>
      <c r="F109" s="115"/>
      <c r="G109" s="114"/>
      <c r="H109" s="105"/>
      <c r="I109" s="106"/>
      <c r="J109" s="106"/>
      <c r="K109" s="13"/>
    </row>
    <row r="110" ht="14.25" customHeight="1">
      <c r="A110" s="13"/>
      <c r="B110" s="13"/>
      <c r="C110" s="13"/>
      <c r="D110" s="13"/>
      <c r="E110" s="13"/>
      <c r="F110" s="4"/>
      <c r="G110" s="4"/>
      <c r="H110" s="100"/>
      <c r="I110" s="116"/>
      <c r="J110" s="116"/>
      <c r="K110" s="13"/>
    </row>
    <row r="111" ht="9.0" customHeight="1">
      <c r="A111" s="117"/>
      <c r="B111" s="118"/>
      <c r="C111" s="118"/>
      <c r="D111" s="118"/>
      <c r="E111" s="118"/>
      <c r="F111" s="88"/>
      <c r="G111" s="118"/>
      <c r="H111" s="118"/>
      <c r="I111" s="118"/>
      <c r="J111" s="118"/>
      <c r="K111" s="117"/>
    </row>
    <row r="112" ht="9.0" customHeight="1">
      <c r="A112" s="13"/>
      <c r="B112" s="13"/>
      <c r="C112" s="13"/>
      <c r="D112" s="13"/>
      <c r="E112" s="13"/>
      <c r="F112" s="119"/>
      <c r="G112" s="13"/>
      <c r="H112" s="13"/>
      <c r="I112" s="13"/>
      <c r="J112" s="13"/>
      <c r="K112" s="13"/>
    </row>
    <row r="113" ht="30.0" customHeight="1">
      <c r="A113" s="13"/>
      <c r="B113" s="90" t="s">
        <v>4417</v>
      </c>
      <c r="C113" s="90"/>
      <c r="D113" s="91"/>
      <c r="E113" s="13"/>
      <c r="F113" s="13"/>
      <c r="G113" s="92" t="s">
        <v>4418</v>
      </c>
      <c r="H113" s="93"/>
      <c r="I113" s="13"/>
      <c r="J113" s="13"/>
      <c r="K113" s="13"/>
    </row>
    <row r="114">
      <c r="A114" s="13"/>
      <c r="B114" s="94"/>
      <c r="C114" s="95"/>
      <c r="D114" s="95"/>
      <c r="E114" s="95"/>
      <c r="F114" s="13"/>
      <c r="G114" s="96"/>
      <c r="H114" s="95"/>
      <c r="I114" s="95"/>
      <c r="J114" s="95"/>
      <c r="K114" s="13"/>
    </row>
    <row r="115" ht="12.0" customHeight="1">
      <c r="A115" s="13"/>
      <c r="B115" s="97"/>
      <c r="C115" s="13"/>
      <c r="D115" s="13"/>
      <c r="E115" s="98"/>
      <c r="F115" s="13"/>
      <c r="G115" s="99"/>
      <c r="H115" s="13"/>
      <c r="I115" s="13"/>
      <c r="J115" s="98"/>
      <c r="K115" s="13"/>
    </row>
    <row r="116">
      <c r="A116" s="13"/>
      <c r="B116" s="99"/>
      <c r="C116" s="100"/>
      <c r="D116" s="100"/>
      <c r="E116" s="13"/>
      <c r="F116" s="4"/>
      <c r="G116" s="97"/>
      <c r="H116" s="101" t="s">
        <v>4419</v>
      </c>
      <c r="I116" s="102"/>
      <c r="J116" s="102"/>
      <c r="K116" s="13"/>
    </row>
    <row r="117">
      <c r="A117" s="13"/>
      <c r="B117" s="99"/>
      <c r="C117" s="100"/>
      <c r="D117" s="100"/>
      <c r="E117" s="13"/>
      <c r="F117" s="4"/>
      <c r="G117" s="97"/>
      <c r="H117" s="103" t="s">
        <v>4420</v>
      </c>
      <c r="I117" s="102"/>
      <c r="J117" s="102"/>
      <c r="K117" s="13"/>
    </row>
    <row r="118" ht="8.25" customHeight="1">
      <c r="A118" s="13"/>
      <c r="B118" s="97"/>
      <c r="C118" s="104"/>
      <c r="D118" s="104"/>
      <c r="E118" s="13"/>
      <c r="F118" s="4"/>
      <c r="G118" s="97"/>
      <c r="H118" s="105"/>
      <c r="I118" s="106"/>
      <c r="J118" s="106"/>
      <c r="K118" s="13"/>
    </row>
    <row r="119">
      <c r="A119" s="13"/>
      <c r="B119" s="107"/>
      <c r="C119" s="108"/>
      <c r="D119" s="108"/>
      <c r="E119" s="109"/>
      <c r="F119" s="13"/>
      <c r="G119" s="97"/>
      <c r="H119" s="110" t="s">
        <v>4421</v>
      </c>
      <c r="I119" s="106"/>
      <c r="J119" s="106"/>
      <c r="K119" s="13"/>
    </row>
    <row r="120">
      <c r="A120" s="13"/>
      <c r="B120" s="99"/>
      <c r="C120" s="111"/>
      <c r="D120" s="111"/>
      <c r="E120" s="112"/>
      <c r="F120" s="13"/>
      <c r="G120" s="97"/>
      <c r="H120" s="102" t="s">
        <v>2446</v>
      </c>
      <c r="I120" s="106"/>
      <c r="J120" s="106"/>
      <c r="K120" s="13"/>
    </row>
    <row r="121" ht="8.25" customHeight="1">
      <c r="A121" s="13"/>
      <c r="B121" s="97"/>
      <c r="C121" s="13"/>
      <c r="D121" s="13"/>
      <c r="E121" s="13"/>
      <c r="F121" s="4"/>
      <c r="G121" s="97"/>
      <c r="H121" s="106"/>
      <c r="I121" s="106"/>
      <c r="J121" s="106"/>
      <c r="K121" s="13"/>
    </row>
    <row r="122">
      <c r="A122" s="13"/>
      <c r="B122" s="107"/>
      <c r="C122" s="100"/>
      <c r="D122" s="100"/>
      <c r="E122" s="13"/>
      <c r="F122" s="13"/>
      <c r="G122" s="97"/>
      <c r="H122" s="113" t="s">
        <v>4422</v>
      </c>
      <c r="I122" s="106"/>
      <c r="J122" s="106"/>
      <c r="K122" s="13"/>
    </row>
    <row r="123">
      <c r="A123" s="13"/>
      <c r="B123" s="99"/>
      <c r="C123" s="100"/>
      <c r="D123" s="100"/>
      <c r="E123" s="13"/>
      <c r="F123" s="13"/>
      <c r="G123" s="97"/>
      <c r="H123" s="102" t="s">
        <v>4423</v>
      </c>
      <c r="I123" s="106"/>
      <c r="J123" s="106"/>
      <c r="K123" s="13"/>
    </row>
    <row r="124">
      <c r="A124" s="13"/>
      <c r="B124" s="99"/>
      <c r="C124" s="100"/>
      <c r="D124" s="100"/>
      <c r="E124" s="13"/>
      <c r="F124" s="13"/>
      <c r="G124" s="97"/>
      <c r="H124" s="106"/>
      <c r="I124" s="106"/>
      <c r="J124" s="106"/>
      <c r="K124" s="13"/>
    </row>
    <row r="125" ht="21.75" customHeight="1">
      <c r="A125" s="13"/>
      <c r="B125" s="114"/>
      <c r="C125" s="13"/>
      <c r="D125" s="13"/>
      <c r="E125" s="13"/>
      <c r="F125" s="115"/>
      <c r="G125" s="114"/>
      <c r="H125" s="105"/>
      <c r="I125" s="106"/>
      <c r="J125" s="106"/>
      <c r="K125" s="13"/>
    </row>
    <row r="126" ht="14.25" customHeight="1">
      <c r="A126" s="13"/>
      <c r="B126" s="13"/>
      <c r="C126" s="13"/>
      <c r="D126" s="13"/>
      <c r="E126" s="13"/>
      <c r="F126" s="4"/>
      <c r="G126" s="4"/>
      <c r="H126" s="100"/>
      <c r="I126" s="116"/>
      <c r="J126" s="116"/>
      <c r="K126" s="13"/>
    </row>
    <row r="127" ht="9.0" customHeight="1">
      <c r="A127" s="117"/>
      <c r="B127" s="118"/>
      <c r="C127" s="118"/>
      <c r="D127" s="118"/>
      <c r="E127" s="118"/>
      <c r="F127" s="88"/>
      <c r="G127" s="118"/>
      <c r="H127" s="118"/>
      <c r="I127" s="118"/>
      <c r="J127" s="118"/>
      <c r="K127" s="117"/>
    </row>
    <row r="128" ht="9.0" customHeight="1">
      <c r="A128" s="13"/>
      <c r="B128" s="13"/>
      <c r="C128" s="13"/>
      <c r="D128" s="13"/>
      <c r="E128" s="13"/>
      <c r="F128" s="119"/>
      <c r="G128" s="13"/>
      <c r="H128" s="13"/>
      <c r="I128" s="13"/>
      <c r="J128" s="13"/>
      <c r="K128" s="13"/>
    </row>
    <row r="129" ht="30.0" customHeight="1">
      <c r="A129" s="13"/>
      <c r="B129" s="90" t="s">
        <v>4417</v>
      </c>
      <c r="C129" s="90"/>
      <c r="D129" s="91"/>
      <c r="E129" s="13"/>
      <c r="F129" s="13"/>
      <c r="G129" s="92" t="s">
        <v>4418</v>
      </c>
      <c r="H129" s="93"/>
      <c r="I129" s="13"/>
      <c r="J129" s="13"/>
      <c r="K129" s="13"/>
    </row>
    <row r="130">
      <c r="A130" s="13"/>
      <c r="B130" s="94"/>
      <c r="C130" s="95"/>
      <c r="D130" s="95"/>
      <c r="E130" s="95"/>
      <c r="F130" s="13"/>
      <c r="G130" s="96"/>
      <c r="H130" s="95"/>
      <c r="I130" s="95"/>
      <c r="J130" s="95"/>
      <c r="K130" s="13"/>
    </row>
    <row r="131" ht="12.0" customHeight="1">
      <c r="A131" s="13"/>
      <c r="B131" s="97"/>
      <c r="C131" s="13"/>
      <c r="D131" s="13"/>
      <c r="E131" s="98"/>
      <c r="F131" s="13"/>
      <c r="G131" s="99"/>
      <c r="H131" s="13"/>
      <c r="I131" s="13"/>
      <c r="J131" s="98"/>
      <c r="K131" s="13"/>
    </row>
    <row r="132">
      <c r="A132" s="13"/>
      <c r="B132" s="99"/>
      <c r="C132" s="100"/>
      <c r="D132" s="100"/>
      <c r="E132" s="13"/>
      <c r="F132" s="4"/>
      <c r="G132" s="97"/>
      <c r="H132" s="101" t="s">
        <v>4419</v>
      </c>
      <c r="I132" s="102"/>
      <c r="J132" s="102"/>
      <c r="K132" s="13"/>
    </row>
    <row r="133">
      <c r="A133" s="13"/>
      <c r="B133" s="99"/>
      <c r="C133" s="100"/>
      <c r="D133" s="100"/>
      <c r="E133" s="13"/>
      <c r="F133" s="4"/>
      <c r="G133" s="97"/>
      <c r="H133" s="103" t="s">
        <v>4420</v>
      </c>
      <c r="I133" s="102"/>
      <c r="J133" s="102"/>
      <c r="K133" s="13"/>
    </row>
    <row r="134" ht="8.25" customHeight="1">
      <c r="A134" s="13"/>
      <c r="B134" s="97"/>
      <c r="C134" s="104"/>
      <c r="D134" s="104"/>
      <c r="E134" s="13"/>
      <c r="F134" s="4"/>
      <c r="G134" s="97"/>
      <c r="H134" s="105"/>
      <c r="I134" s="106"/>
      <c r="J134" s="106"/>
      <c r="K134" s="13"/>
    </row>
    <row r="135">
      <c r="A135" s="13"/>
      <c r="B135" s="107"/>
      <c r="C135" s="108"/>
      <c r="D135" s="108"/>
      <c r="E135" s="109"/>
      <c r="F135" s="13"/>
      <c r="G135" s="97"/>
      <c r="H135" s="110" t="s">
        <v>4421</v>
      </c>
      <c r="I135" s="106"/>
      <c r="J135" s="106"/>
      <c r="K135" s="13"/>
    </row>
    <row r="136">
      <c r="A136" s="13"/>
      <c r="B136" s="99"/>
      <c r="C136" s="111"/>
      <c r="D136" s="111"/>
      <c r="E136" s="112"/>
      <c r="F136" s="13"/>
      <c r="G136" s="97"/>
      <c r="H136" s="102" t="s">
        <v>4424</v>
      </c>
      <c r="I136" s="106"/>
      <c r="J136" s="106"/>
      <c r="K136" s="13"/>
    </row>
    <row r="137" ht="8.25" customHeight="1">
      <c r="A137" s="13"/>
      <c r="B137" s="97"/>
      <c r="C137" s="13"/>
      <c r="D137" s="13"/>
      <c r="E137" s="13"/>
      <c r="F137" s="4"/>
      <c r="G137" s="97"/>
      <c r="H137" s="106"/>
      <c r="I137" s="106"/>
      <c r="J137" s="106"/>
      <c r="K137" s="13"/>
    </row>
    <row r="138">
      <c r="A138" s="13"/>
      <c r="B138" s="107"/>
      <c r="C138" s="100"/>
      <c r="D138" s="100"/>
      <c r="E138" s="13"/>
      <c r="F138" s="13"/>
      <c r="G138" s="97"/>
      <c r="H138" s="113" t="s">
        <v>4422</v>
      </c>
      <c r="I138" s="106"/>
      <c r="J138" s="106"/>
      <c r="K138" s="13"/>
    </row>
    <row r="139">
      <c r="A139" s="13"/>
      <c r="B139" s="99"/>
      <c r="C139" s="100"/>
      <c r="D139" s="100"/>
      <c r="E139" s="13"/>
      <c r="F139" s="13"/>
      <c r="G139" s="97"/>
      <c r="H139" s="102" t="s">
        <v>4423</v>
      </c>
      <c r="I139" s="106"/>
      <c r="J139" s="106"/>
      <c r="K139" s="13"/>
    </row>
    <row r="140">
      <c r="A140" s="13"/>
      <c r="B140" s="99"/>
      <c r="C140" s="100"/>
      <c r="D140" s="100"/>
      <c r="E140" s="13"/>
      <c r="F140" s="13"/>
      <c r="G140" s="97"/>
      <c r="H140" s="106"/>
      <c r="I140" s="106"/>
      <c r="J140" s="106"/>
      <c r="K140" s="13"/>
    </row>
    <row r="141" ht="21.75" customHeight="1">
      <c r="A141" s="13"/>
      <c r="B141" s="114"/>
      <c r="C141" s="13"/>
      <c r="D141" s="13"/>
      <c r="E141" s="13"/>
      <c r="F141" s="115"/>
      <c r="G141" s="114"/>
      <c r="H141" s="105"/>
      <c r="I141" s="106"/>
      <c r="J141" s="106"/>
      <c r="K141" s="13"/>
    </row>
    <row r="142" ht="14.25" customHeight="1">
      <c r="A142" s="13"/>
      <c r="B142" s="13"/>
      <c r="C142" s="13"/>
      <c r="D142" s="13"/>
      <c r="E142" s="13"/>
      <c r="F142" s="4"/>
      <c r="G142" s="4"/>
      <c r="H142" s="100"/>
      <c r="I142" s="116"/>
      <c r="J142" s="116"/>
      <c r="K142" s="13"/>
    </row>
    <row r="143" ht="9.0" customHeight="1">
      <c r="A143" s="117"/>
      <c r="B143" s="118"/>
      <c r="C143" s="118"/>
      <c r="D143" s="118"/>
      <c r="E143" s="118"/>
      <c r="F143" s="88"/>
      <c r="G143" s="118"/>
      <c r="H143" s="118"/>
      <c r="I143" s="118"/>
      <c r="J143" s="118"/>
      <c r="K143" s="117"/>
    </row>
    <row r="144" ht="9.0" customHeight="1">
      <c r="A144" s="13"/>
      <c r="B144" s="13"/>
      <c r="C144" s="13"/>
      <c r="D144" s="13"/>
      <c r="E144" s="13"/>
      <c r="F144" s="119"/>
      <c r="G144" s="13"/>
      <c r="H144" s="13"/>
      <c r="I144" s="13"/>
      <c r="J144" s="13"/>
      <c r="K144" s="13"/>
    </row>
    <row r="145" ht="30.0" customHeight="1">
      <c r="A145" s="13"/>
      <c r="B145" s="90" t="s">
        <v>4417</v>
      </c>
      <c r="C145" s="90"/>
      <c r="D145" s="91"/>
      <c r="E145" s="13"/>
      <c r="F145" s="13"/>
      <c r="G145" s="92" t="s">
        <v>4418</v>
      </c>
      <c r="H145" s="93"/>
      <c r="I145" s="13"/>
      <c r="J145" s="13"/>
      <c r="K145" s="13"/>
    </row>
    <row r="146">
      <c r="A146" s="13"/>
      <c r="B146" s="94"/>
      <c r="C146" s="95"/>
      <c r="D146" s="95"/>
      <c r="E146" s="95"/>
      <c r="F146" s="13"/>
      <c r="G146" s="96"/>
      <c r="H146" s="95"/>
      <c r="I146" s="95"/>
      <c r="J146" s="95"/>
      <c r="K146" s="13"/>
    </row>
    <row r="147" ht="12.0" customHeight="1">
      <c r="A147" s="13"/>
      <c r="B147" s="97"/>
      <c r="C147" s="13"/>
      <c r="D147" s="13"/>
      <c r="E147" s="98"/>
      <c r="F147" s="13"/>
      <c r="G147" s="99"/>
      <c r="H147" s="13"/>
      <c r="I147" s="13"/>
      <c r="J147" s="98"/>
      <c r="K147" s="13"/>
    </row>
    <row r="148">
      <c r="A148" s="13"/>
      <c r="B148" s="99"/>
      <c r="C148" s="100"/>
      <c r="D148" s="100"/>
      <c r="E148" s="13"/>
      <c r="F148" s="4"/>
      <c r="G148" s="97"/>
      <c r="H148" s="101" t="s">
        <v>4419</v>
      </c>
      <c r="I148" s="102"/>
      <c r="J148" s="102"/>
      <c r="K148" s="13"/>
    </row>
    <row r="149">
      <c r="A149" s="13"/>
      <c r="B149" s="99"/>
      <c r="C149" s="100"/>
      <c r="D149" s="100"/>
      <c r="E149" s="13"/>
      <c r="F149" s="4"/>
      <c r="G149" s="97"/>
      <c r="H149" s="103" t="s">
        <v>4420</v>
      </c>
      <c r="I149" s="102"/>
      <c r="J149" s="102"/>
      <c r="K149" s="13"/>
    </row>
    <row r="150" ht="8.25" customHeight="1">
      <c r="A150" s="13"/>
      <c r="B150" s="97"/>
      <c r="C150" s="104"/>
      <c r="D150" s="104"/>
      <c r="E150" s="13"/>
      <c r="F150" s="4"/>
      <c r="G150" s="97"/>
      <c r="H150" s="105"/>
      <c r="I150" s="106"/>
      <c r="J150" s="106"/>
      <c r="K150" s="13"/>
    </row>
    <row r="151">
      <c r="A151" s="13"/>
      <c r="B151" s="107"/>
      <c r="C151" s="108"/>
      <c r="D151" s="108"/>
      <c r="E151" s="109"/>
      <c r="F151" s="13"/>
      <c r="G151" s="97"/>
      <c r="H151" s="110" t="s">
        <v>4421</v>
      </c>
      <c r="I151" s="106"/>
      <c r="J151" s="106"/>
      <c r="K151" s="13"/>
    </row>
    <row r="152">
      <c r="A152" s="13"/>
      <c r="B152" s="99"/>
      <c r="C152" s="111"/>
      <c r="D152" s="111"/>
      <c r="E152" s="112"/>
      <c r="F152" s="13"/>
      <c r="G152" s="97"/>
      <c r="H152" s="102" t="s">
        <v>1948</v>
      </c>
      <c r="I152" s="106"/>
      <c r="J152" s="106"/>
      <c r="K152" s="13"/>
    </row>
    <row r="153" ht="8.25" customHeight="1">
      <c r="A153" s="13"/>
      <c r="B153" s="97"/>
      <c r="C153" s="13"/>
      <c r="D153" s="13"/>
      <c r="E153" s="13"/>
      <c r="F153" s="4"/>
      <c r="G153" s="97"/>
      <c r="H153" s="106"/>
      <c r="I153" s="106"/>
      <c r="J153" s="106"/>
      <c r="K153" s="13"/>
    </row>
    <row r="154">
      <c r="A154" s="13"/>
      <c r="B154" s="107"/>
      <c r="C154" s="100"/>
      <c r="D154" s="100"/>
      <c r="E154" s="13"/>
      <c r="F154" s="13"/>
      <c r="G154" s="97"/>
      <c r="H154" s="113" t="s">
        <v>4422</v>
      </c>
      <c r="I154" s="106"/>
      <c r="J154" s="106"/>
      <c r="K154" s="13"/>
    </row>
    <row r="155">
      <c r="A155" s="13"/>
      <c r="B155" s="99"/>
      <c r="C155" s="100"/>
      <c r="D155" s="100"/>
      <c r="E155" s="13"/>
      <c r="F155" s="13"/>
      <c r="G155" s="97"/>
      <c r="H155" s="102" t="s">
        <v>4423</v>
      </c>
      <c r="I155" s="106"/>
      <c r="J155" s="106"/>
      <c r="K155" s="13"/>
    </row>
    <row r="156">
      <c r="A156" s="13"/>
      <c r="B156" s="99"/>
      <c r="C156" s="100"/>
      <c r="D156" s="100"/>
      <c r="E156" s="13"/>
      <c r="F156" s="13"/>
      <c r="G156" s="97"/>
      <c r="H156" s="106"/>
      <c r="I156" s="106"/>
      <c r="J156" s="106"/>
      <c r="K156" s="13"/>
    </row>
    <row r="157" ht="21.75" customHeight="1">
      <c r="A157" s="13"/>
      <c r="B157" s="114"/>
      <c r="C157" s="13"/>
      <c r="D157" s="13"/>
      <c r="E157" s="13"/>
      <c r="F157" s="115"/>
      <c r="G157" s="114"/>
      <c r="H157" s="105"/>
      <c r="I157" s="106"/>
      <c r="J157" s="106"/>
      <c r="K157" s="13"/>
    </row>
    <row r="158" ht="14.25" customHeight="1">
      <c r="A158" s="13"/>
      <c r="B158" s="13"/>
      <c r="C158" s="13"/>
      <c r="D158" s="13"/>
      <c r="E158" s="13"/>
      <c r="F158" s="4"/>
      <c r="G158" s="4"/>
      <c r="H158" s="100"/>
      <c r="I158" s="116"/>
      <c r="J158" s="116"/>
      <c r="K158" s="13"/>
    </row>
    <row r="159" ht="9.0" customHeight="1">
      <c r="A159" s="117"/>
      <c r="B159" s="118"/>
      <c r="C159" s="118"/>
      <c r="D159" s="118"/>
      <c r="E159" s="118"/>
      <c r="F159" s="88"/>
      <c r="G159" s="118"/>
      <c r="H159" s="118"/>
      <c r="I159" s="118"/>
      <c r="J159" s="118"/>
      <c r="K159" s="117"/>
    </row>
    <row r="160" ht="9.0" customHeight="1">
      <c r="A160" s="13"/>
      <c r="B160" s="13"/>
      <c r="C160" s="13"/>
      <c r="D160" s="13"/>
      <c r="E160" s="13"/>
      <c r="F160" s="119"/>
      <c r="G160" s="13"/>
      <c r="H160" s="13"/>
      <c r="I160" s="13"/>
      <c r="J160" s="13"/>
      <c r="K160" s="13"/>
    </row>
    <row r="161" ht="30.0" customHeight="1">
      <c r="A161" s="13"/>
      <c r="B161" s="90" t="s">
        <v>4417</v>
      </c>
      <c r="C161" s="90"/>
      <c r="D161" s="91"/>
      <c r="E161" s="13"/>
      <c r="F161" s="13"/>
      <c r="G161" s="92" t="s">
        <v>4418</v>
      </c>
      <c r="H161" s="93"/>
      <c r="I161" s="13"/>
      <c r="J161" s="13"/>
      <c r="K161" s="13"/>
    </row>
    <row r="162">
      <c r="A162" s="13"/>
      <c r="B162" s="94"/>
      <c r="C162" s="95"/>
      <c r="D162" s="95"/>
      <c r="E162" s="95"/>
      <c r="F162" s="13"/>
      <c r="G162" s="96"/>
      <c r="H162" s="95"/>
      <c r="I162" s="95"/>
      <c r="J162" s="95"/>
      <c r="K162" s="13"/>
    </row>
    <row r="163" ht="12.0" customHeight="1">
      <c r="A163" s="13"/>
      <c r="B163" s="97"/>
      <c r="C163" s="13"/>
      <c r="D163" s="13"/>
      <c r="E163" s="98"/>
      <c r="F163" s="13"/>
      <c r="G163" s="99"/>
      <c r="H163" s="13"/>
      <c r="I163" s="13"/>
      <c r="J163" s="98"/>
      <c r="K163" s="13"/>
    </row>
    <row r="164">
      <c r="A164" s="13"/>
      <c r="B164" s="99"/>
      <c r="C164" s="100"/>
      <c r="D164" s="100"/>
      <c r="E164" s="13"/>
      <c r="F164" s="4"/>
      <c r="G164" s="97"/>
      <c r="H164" s="101" t="s">
        <v>4419</v>
      </c>
      <c r="I164" s="102"/>
      <c r="J164" s="102"/>
      <c r="K164" s="13"/>
    </row>
    <row r="165">
      <c r="A165" s="13"/>
      <c r="B165" s="99"/>
      <c r="C165" s="100"/>
      <c r="D165" s="100"/>
      <c r="E165" s="13"/>
      <c r="F165" s="4"/>
      <c r="G165" s="97"/>
      <c r="H165" s="103" t="s">
        <v>4420</v>
      </c>
      <c r="I165" s="102"/>
      <c r="J165" s="102"/>
      <c r="K165" s="13"/>
    </row>
    <row r="166" ht="8.25" customHeight="1">
      <c r="A166" s="13"/>
      <c r="B166" s="97"/>
      <c r="C166" s="104"/>
      <c r="D166" s="104"/>
      <c r="E166" s="13"/>
      <c r="F166" s="4"/>
      <c r="G166" s="97"/>
      <c r="H166" s="105"/>
      <c r="I166" s="106"/>
      <c r="J166" s="106"/>
      <c r="K166" s="13"/>
    </row>
    <row r="167">
      <c r="A167" s="13"/>
      <c r="B167" s="107"/>
      <c r="C167" s="108"/>
      <c r="D167" s="108"/>
      <c r="E167" s="109"/>
      <c r="F167" s="13"/>
      <c r="G167" s="97"/>
      <c r="H167" s="110" t="s">
        <v>4421</v>
      </c>
      <c r="I167" s="106"/>
      <c r="J167" s="106"/>
      <c r="K167" s="13"/>
    </row>
    <row r="168">
      <c r="A168" s="13"/>
      <c r="B168" s="99"/>
      <c r="C168" s="111"/>
      <c r="D168" s="111"/>
      <c r="E168" s="112"/>
      <c r="F168" s="13"/>
      <c r="G168" s="97"/>
      <c r="H168" s="102" t="s">
        <v>4425</v>
      </c>
      <c r="I168" s="106"/>
      <c r="J168" s="106"/>
      <c r="K168" s="13"/>
    </row>
    <row r="169" ht="8.25" customHeight="1">
      <c r="A169" s="13"/>
      <c r="B169" s="97"/>
      <c r="C169" s="13"/>
      <c r="D169" s="13"/>
      <c r="E169" s="13"/>
      <c r="F169" s="4"/>
      <c r="G169" s="97"/>
      <c r="H169" s="106"/>
      <c r="I169" s="106"/>
      <c r="J169" s="106"/>
      <c r="K169" s="13"/>
    </row>
    <row r="170">
      <c r="A170" s="13"/>
      <c r="B170" s="107"/>
      <c r="C170" s="100"/>
      <c r="D170" s="100"/>
      <c r="E170" s="13"/>
      <c r="F170" s="13"/>
      <c r="G170" s="97"/>
      <c r="H170" s="113" t="s">
        <v>4422</v>
      </c>
      <c r="I170" s="106"/>
      <c r="J170" s="106"/>
      <c r="K170" s="13"/>
    </row>
    <row r="171">
      <c r="A171" s="13"/>
      <c r="B171" s="99"/>
      <c r="C171" s="100"/>
      <c r="D171" s="100"/>
      <c r="E171" s="13"/>
      <c r="F171" s="13"/>
      <c r="G171" s="97"/>
      <c r="H171" s="102" t="s">
        <v>4423</v>
      </c>
      <c r="I171" s="106"/>
      <c r="J171" s="106"/>
      <c r="K171" s="13"/>
    </row>
    <row r="172">
      <c r="A172" s="13"/>
      <c r="B172" s="99"/>
      <c r="C172" s="100"/>
      <c r="D172" s="100"/>
      <c r="E172" s="13"/>
      <c r="F172" s="13"/>
      <c r="G172" s="97"/>
      <c r="H172" s="106"/>
      <c r="I172" s="106"/>
      <c r="J172" s="106"/>
      <c r="K172" s="13"/>
    </row>
    <row r="173" ht="21.75" customHeight="1">
      <c r="A173" s="13"/>
      <c r="B173" s="114"/>
      <c r="C173" s="13"/>
      <c r="D173" s="13"/>
      <c r="E173" s="13"/>
      <c r="F173" s="115"/>
      <c r="G173" s="114"/>
      <c r="H173" s="105"/>
      <c r="I173" s="106"/>
      <c r="J173" s="106"/>
      <c r="K173" s="13"/>
    </row>
    <row r="174" ht="14.25" customHeight="1">
      <c r="A174" s="13"/>
      <c r="B174" s="13"/>
      <c r="C174" s="13"/>
      <c r="D174" s="13"/>
      <c r="E174" s="13"/>
      <c r="F174" s="4"/>
      <c r="G174" s="4"/>
      <c r="H174" s="100"/>
      <c r="I174" s="116"/>
      <c r="J174" s="116"/>
      <c r="K174" s="13"/>
    </row>
    <row r="175" ht="9.0" customHeight="1">
      <c r="A175" s="117"/>
      <c r="B175" s="118"/>
      <c r="C175" s="118"/>
      <c r="D175" s="118"/>
      <c r="E175" s="118"/>
      <c r="F175" s="88"/>
      <c r="G175" s="118"/>
      <c r="H175" s="118"/>
      <c r="I175" s="118"/>
      <c r="J175" s="118"/>
      <c r="K175" s="117"/>
    </row>
    <row r="176" ht="9.0" customHeight="1">
      <c r="A176" s="13"/>
      <c r="B176" s="13"/>
      <c r="C176" s="13"/>
      <c r="D176" s="13"/>
      <c r="E176" s="13"/>
      <c r="F176" s="119"/>
      <c r="G176" s="13"/>
      <c r="H176" s="13"/>
      <c r="I176" s="13"/>
      <c r="J176" s="13"/>
      <c r="K176" s="13"/>
    </row>
    <row r="177" ht="30.0" customHeight="1">
      <c r="A177" s="13"/>
      <c r="B177" s="90" t="s">
        <v>4417</v>
      </c>
      <c r="C177" s="90"/>
      <c r="D177" s="91"/>
      <c r="E177" s="13"/>
      <c r="F177" s="13"/>
      <c r="G177" s="92" t="s">
        <v>4418</v>
      </c>
      <c r="H177" s="93"/>
      <c r="I177" s="13"/>
      <c r="J177" s="13"/>
      <c r="K177" s="13"/>
    </row>
    <row r="178">
      <c r="A178" s="13"/>
      <c r="B178" s="94"/>
      <c r="C178" s="95"/>
      <c r="D178" s="95"/>
      <c r="E178" s="95"/>
      <c r="F178" s="13"/>
      <c r="G178" s="96"/>
      <c r="H178" s="95"/>
      <c r="I178" s="95"/>
      <c r="J178" s="95"/>
      <c r="K178" s="13"/>
    </row>
    <row r="179" ht="12.0" customHeight="1">
      <c r="A179" s="13"/>
      <c r="B179" s="97"/>
      <c r="C179" s="13"/>
      <c r="D179" s="13"/>
      <c r="E179" s="98"/>
      <c r="F179" s="13"/>
      <c r="G179" s="99"/>
      <c r="H179" s="13"/>
      <c r="I179" s="13"/>
      <c r="J179" s="98"/>
      <c r="K179" s="13"/>
    </row>
    <row r="180">
      <c r="A180" s="13"/>
      <c r="B180" s="99"/>
      <c r="C180" s="100"/>
      <c r="D180" s="100"/>
      <c r="E180" s="13"/>
      <c r="F180" s="4"/>
      <c r="G180" s="97"/>
      <c r="H180" s="101" t="s">
        <v>4419</v>
      </c>
      <c r="I180" s="102"/>
      <c r="J180" s="102"/>
      <c r="K180" s="13"/>
    </row>
    <row r="181">
      <c r="A181" s="13"/>
      <c r="B181" s="99"/>
      <c r="C181" s="100"/>
      <c r="D181" s="100"/>
      <c r="E181" s="13"/>
      <c r="F181" s="4"/>
      <c r="G181" s="97"/>
      <c r="H181" s="103" t="s">
        <v>4420</v>
      </c>
      <c r="I181" s="102"/>
      <c r="J181" s="102"/>
      <c r="K181" s="13"/>
    </row>
    <row r="182" ht="8.25" customHeight="1">
      <c r="A182" s="13"/>
      <c r="B182" s="97"/>
      <c r="C182" s="104"/>
      <c r="D182" s="104"/>
      <c r="E182" s="13"/>
      <c r="F182" s="4"/>
      <c r="G182" s="97"/>
      <c r="H182" s="105"/>
      <c r="I182" s="106"/>
      <c r="J182" s="106"/>
      <c r="K182" s="13"/>
    </row>
    <row r="183">
      <c r="A183" s="13"/>
      <c r="B183" s="107"/>
      <c r="C183" s="108"/>
      <c r="D183" s="108"/>
      <c r="E183" s="109"/>
      <c r="F183" s="13"/>
      <c r="G183" s="97"/>
      <c r="H183" s="110" t="s">
        <v>4421</v>
      </c>
      <c r="I183" s="106"/>
      <c r="J183" s="106"/>
      <c r="K183" s="13"/>
    </row>
    <row r="184">
      <c r="A184" s="13"/>
      <c r="B184" s="99"/>
      <c r="C184" s="111"/>
      <c r="D184" s="111"/>
      <c r="E184" s="112"/>
      <c r="F184" s="13"/>
      <c r="G184" s="97"/>
      <c r="H184" s="102" t="s">
        <v>1596</v>
      </c>
      <c r="I184" s="106"/>
      <c r="J184" s="106"/>
      <c r="K184" s="13"/>
    </row>
    <row r="185" ht="8.25" customHeight="1">
      <c r="A185" s="13"/>
      <c r="B185" s="97"/>
      <c r="C185" s="13"/>
      <c r="D185" s="13"/>
      <c r="E185" s="13"/>
      <c r="F185" s="4"/>
      <c r="G185" s="97"/>
      <c r="H185" s="106"/>
      <c r="I185" s="106"/>
      <c r="J185" s="106"/>
      <c r="K185" s="13"/>
    </row>
    <row r="186">
      <c r="A186" s="13"/>
      <c r="B186" s="107"/>
      <c r="C186" s="100"/>
      <c r="D186" s="100"/>
      <c r="E186" s="13"/>
      <c r="F186" s="13"/>
      <c r="G186" s="97"/>
      <c r="H186" s="113" t="s">
        <v>4422</v>
      </c>
      <c r="I186" s="106"/>
      <c r="J186" s="106"/>
      <c r="K186" s="13"/>
    </row>
    <row r="187">
      <c r="A187" s="13"/>
      <c r="B187" s="99"/>
      <c r="C187" s="100"/>
      <c r="D187" s="100"/>
      <c r="E187" s="13"/>
      <c r="F187" s="13"/>
      <c r="G187" s="97"/>
      <c r="H187" s="102" t="s">
        <v>4426</v>
      </c>
      <c r="I187" s="106"/>
      <c r="J187" s="106"/>
      <c r="K187" s="13"/>
    </row>
    <row r="188">
      <c r="A188" s="13"/>
      <c r="B188" s="99"/>
      <c r="C188" s="100"/>
      <c r="D188" s="100"/>
      <c r="E188" s="13"/>
      <c r="F188" s="13"/>
      <c r="G188" s="97"/>
      <c r="H188" s="102" t="s">
        <v>4427</v>
      </c>
      <c r="I188" s="106"/>
      <c r="J188" s="106"/>
      <c r="K188" s="13"/>
    </row>
    <row r="189" ht="21.75" customHeight="1">
      <c r="A189" s="13"/>
      <c r="B189" s="114"/>
      <c r="C189" s="13"/>
      <c r="D189" s="13"/>
      <c r="E189" s="13"/>
      <c r="F189" s="115"/>
      <c r="G189" s="114"/>
      <c r="H189" s="105"/>
      <c r="I189" s="106"/>
      <c r="J189" s="106"/>
      <c r="K189" s="13"/>
    </row>
    <row r="190" ht="14.25" customHeight="1">
      <c r="A190" s="13"/>
      <c r="B190" s="13"/>
      <c r="C190" s="13"/>
      <c r="D190" s="13"/>
      <c r="E190" s="13"/>
      <c r="F190" s="4"/>
      <c r="G190" s="4"/>
      <c r="H190" s="100"/>
      <c r="I190" s="116"/>
      <c r="J190" s="116"/>
      <c r="K190" s="13"/>
    </row>
    <row r="191" ht="9.0" customHeight="1">
      <c r="A191" s="117"/>
      <c r="B191" s="118"/>
      <c r="C191" s="118"/>
      <c r="D191" s="118"/>
      <c r="E191" s="118"/>
      <c r="F191" s="88"/>
      <c r="G191" s="118"/>
      <c r="H191" s="118"/>
      <c r="I191" s="118"/>
      <c r="J191" s="118"/>
      <c r="K191" s="117"/>
    </row>
    <row r="192" ht="9.0" customHeight="1">
      <c r="A192" s="13"/>
      <c r="B192" s="13"/>
      <c r="C192" s="13"/>
      <c r="D192" s="13"/>
      <c r="E192" s="13"/>
      <c r="F192" s="119"/>
      <c r="G192" s="13"/>
      <c r="H192" s="13"/>
      <c r="I192" s="13"/>
      <c r="J192" s="13"/>
      <c r="K192" s="13"/>
    </row>
    <row r="193" ht="30.0" customHeight="1">
      <c r="A193" s="13"/>
      <c r="B193" s="90" t="s">
        <v>4417</v>
      </c>
      <c r="C193" s="90"/>
      <c r="D193" s="91"/>
      <c r="E193" s="13"/>
      <c r="F193" s="13"/>
      <c r="G193" s="92" t="s">
        <v>4418</v>
      </c>
      <c r="H193" s="93"/>
      <c r="I193" s="13"/>
      <c r="J193" s="13"/>
      <c r="K193" s="13"/>
    </row>
    <row r="194">
      <c r="A194" s="13"/>
      <c r="B194" s="94"/>
      <c r="C194" s="95"/>
      <c r="D194" s="95"/>
      <c r="E194" s="95"/>
      <c r="F194" s="13"/>
      <c r="G194" s="96"/>
      <c r="H194" s="95"/>
      <c r="I194" s="95"/>
      <c r="J194" s="95"/>
      <c r="K194" s="13"/>
    </row>
    <row r="195" ht="12.0" customHeight="1">
      <c r="A195" s="13"/>
      <c r="B195" s="97"/>
      <c r="C195" s="13"/>
      <c r="D195" s="13"/>
      <c r="E195" s="98"/>
      <c r="F195" s="13"/>
      <c r="G195" s="99"/>
      <c r="H195" s="13"/>
      <c r="I195" s="13"/>
      <c r="J195" s="98"/>
      <c r="K195" s="13"/>
    </row>
    <row r="196">
      <c r="A196" s="13"/>
      <c r="B196" s="99"/>
      <c r="C196" s="100"/>
      <c r="D196" s="100"/>
      <c r="E196" s="13"/>
      <c r="F196" s="4"/>
      <c r="G196" s="97"/>
      <c r="H196" s="101" t="s">
        <v>4419</v>
      </c>
      <c r="I196" s="102"/>
      <c r="J196" s="102"/>
      <c r="K196" s="13"/>
    </row>
    <row r="197">
      <c r="A197" s="13"/>
      <c r="B197" s="99"/>
      <c r="C197" s="100"/>
      <c r="D197" s="100"/>
      <c r="E197" s="13"/>
      <c r="F197" s="4"/>
      <c r="G197" s="97"/>
      <c r="H197" s="103" t="s">
        <v>4420</v>
      </c>
      <c r="I197" s="102"/>
      <c r="J197" s="102"/>
      <c r="K197" s="13"/>
    </row>
    <row r="198" ht="8.25" customHeight="1">
      <c r="A198" s="13"/>
      <c r="B198" s="97"/>
      <c r="C198" s="104"/>
      <c r="D198" s="104"/>
      <c r="E198" s="13"/>
      <c r="F198" s="4"/>
      <c r="G198" s="97"/>
      <c r="H198" s="105"/>
      <c r="I198" s="106"/>
      <c r="J198" s="106"/>
      <c r="K198" s="13"/>
    </row>
    <row r="199">
      <c r="A199" s="13"/>
      <c r="B199" s="107"/>
      <c r="C199" s="108"/>
      <c r="D199" s="108"/>
      <c r="E199" s="109"/>
      <c r="F199" s="13"/>
      <c r="G199" s="97"/>
      <c r="H199" s="110" t="s">
        <v>4421</v>
      </c>
      <c r="I199" s="106"/>
      <c r="J199" s="106"/>
      <c r="K199" s="13"/>
    </row>
    <row r="200">
      <c r="A200" s="13"/>
      <c r="B200" s="99"/>
      <c r="C200" s="111"/>
      <c r="D200" s="111"/>
      <c r="E200" s="112"/>
      <c r="F200" s="13"/>
      <c r="G200" s="97"/>
      <c r="H200" s="102" t="s">
        <v>4428</v>
      </c>
      <c r="I200" s="106"/>
      <c r="J200" s="106"/>
      <c r="K200" s="13"/>
    </row>
    <row r="201" ht="8.25" customHeight="1">
      <c r="A201" s="13"/>
      <c r="B201" s="97"/>
      <c r="C201" s="13"/>
      <c r="D201" s="13"/>
      <c r="E201" s="13"/>
      <c r="F201" s="4"/>
      <c r="G201" s="97"/>
      <c r="H201" s="106"/>
      <c r="I201" s="106"/>
      <c r="J201" s="106"/>
      <c r="K201" s="13"/>
    </row>
    <row r="202">
      <c r="A202" s="13"/>
      <c r="B202" s="107"/>
      <c r="C202" s="100"/>
      <c r="D202" s="100"/>
      <c r="E202" s="13"/>
      <c r="F202" s="13"/>
      <c r="G202" s="97"/>
      <c r="H202" s="113" t="s">
        <v>4422</v>
      </c>
      <c r="I202" s="106"/>
      <c r="J202" s="106"/>
      <c r="K202" s="13"/>
    </row>
    <row r="203">
      <c r="A203" s="13"/>
      <c r="B203" s="99"/>
      <c r="C203" s="100"/>
      <c r="D203" s="100"/>
      <c r="E203" s="13"/>
      <c r="F203" s="13"/>
      <c r="G203" s="97"/>
      <c r="H203" s="102" t="s">
        <v>4423</v>
      </c>
      <c r="I203" s="106"/>
      <c r="J203" s="106"/>
      <c r="K203" s="13"/>
    </row>
    <row r="204">
      <c r="A204" s="13"/>
      <c r="B204" s="99"/>
      <c r="C204" s="100"/>
      <c r="D204" s="100"/>
      <c r="E204" s="13"/>
      <c r="F204" s="13"/>
      <c r="G204" s="97"/>
      <c r="H204" s="106"/>
      <c r="I204" s="106"/>
      <c r="J204" s="106"/>
      <c r="K204" s="13"/>
    </row>
    <row r="205" ht="21.75" customHeight="1">
      <c r="A205" s="13"/>
      <c r="B205" s="114"/>
      <c r="C205" s="13"/>
      <c r="D205" s="13"/>
      <c r="E205" s="13"/>
      <c r="F205" s="115"/>
      <c r="G205" s="114"/>
      <c r="H205" s="105"/>
      <c r="I205" s="106"/>
      <c r="J205" s="106"/>
      <c r="K205" s="13"/>
    </row>
    <row r="206" ht="14.25" customHeight="1">
      <c r="A206" s="13"/>
      <c r="B206" s="13"/>
      <c r="C206" s="13"/>
      <c r="D206" s="13"/>
      <c r="E206" s="13"/>
      <c r="F206" s="4"/>
      <c r="G206" s="4"/>
      <c r="H206" s="100"/>
      <c r="I206" s="116"/>
      <c r="J206" s="116"/>
      <c r="K206" s="13"/>
    </row>
    <row r="207" ht="9.0" customHeight="1">
      <c r="A207" s="117"/>
      <c r="B207" s="118"/>
      <c r="C207" s="118"/>
      <c r="D207" s="118"/>
      <c r="E207" s="118"/>
      <c r="F207" s="88"/>
      <c r="G207" s="118"/>
      <c r="H207" s="118"/>
      <c r="I207" s="118"/>
      <c r="J207" s="118"/>
      <c r="K207" s="117"/>
    </row>
    <row r="208" ht="9.0" customHeight="1">
      <c r="A208" s="13"/>
      <c r="B208" s="13"/>
      <c r="C208" s="13"/>
      <c r="D208" s="13"/>
      <c r="E208" s="13"/>
      <c r="F208" s="119"/>
      <c r="G208" s="13"/>
      <c r="H208" s="13"/>
      <c r="I208" s="13"/>
      <c r="J208" s="13"/>
      <c r="K208" s="13"/>
    </row>
    <row r="209" ht="30.0" customHeight="1">
      <c r="A209" s="13"/>
      <c r="B209" s="90" t="s">
        <v>4417</v>
      </c>
      <c r="C209" s="90"/>
      <c r="D209" s="91"/>
      <c r="E209" s="13"/>
      <c r="F209" s="13"/>
      <c r="G209" s="92" t="s">
        <v>4418</v>
      </c>
      <c r="H209" s="93"/>
      <c r="I209" s="13"/>
      <c r="J209" s="13"/>
      <c r="K209" s="13"/>
    </row>
    <row r="210">
      <c r="A210" s="13"/>
      <c r="B210" s="94"/>
      <c r="C210" s="95"/>
      <c r="D210" s="95"/>
      <c r="E210" s="95"/>
      <c r="F210" s="13"/>
      <c r="G210" s="96"/>
      <c r="H210" s="95"/>
      <c r="I210" s="95"/>
      <c r="J210" s="95"/>
      <c r="K210" s="13"/>
    </row>
    <row r="211" ht="12.0" customHeight="1">
      <c r="A211" s="13"/>
      <c r="B211" s="97"/>
      <c r="C211" s="13"/>
      <c r="D211" s="13"/>
      <c r="E211" s="98"/>
      <c r="F211" s="13"/>
      <c r="G211" s="99"/>
      <c r="H211" s="13"/>
      <c r="I211" s="13"/>
      <c r="J211" s="98"/>
      <c r="K211" s="13"/>
    </row>
    <row r="212">
      <c r="A212" s="13"/>
      <c r="B212" s="99"/>
      <c r="C212" s="100"/>
      <c r="D212" s="100"/>
      <c r="E212" s="13"/>
      <c r="F212" s="4"/>
      <c r="G212" s="97"/>
      <c r="H212" s="101" t="s">
        <v>4419</v>
      </c>
      <c r="I212" s="102"/>
      <c r="J212" s="102"/>
      <c r="K212" s="13"/>
    </row>
    <row r="213">
      <c r="A213" s="13"/>
      <c r="B213" s="99"/>
      <c r="C213" s="100"/>
      <c r="D213" s="100"/>
      <c r="E213" s="13"/>
      <c r="F213" s="4"/>
      <c r="G213" s="97"/>
      <c r="H213" s="103" t="s">
        <v>4420</v>
      </c>
      <c r="I213" s="102"/>
      <c r="J213" s="102"/>
      <c r="K213" s="13"/>
    </row>
    <row r="214" ht="8.25" customHeight="1">
      <c r="A214" s="13"/>
      <c r="B214" s="97"/>
      <c r="C214" s="104"/>
      <c r="D214" s="104"/>
      <c r="E214" s="13"/>
      <c r="F214" s="4"/>
      <c r="G214" s="97"/>
      <c r="H214" s="105"/>
      <c r="I214" s="106"/>
      <c r="J214" s="106"/>
      <c r="K214" s="13"/>
    </row>
    <row r="215">
      <c r="A215" s="13"/>
      <c r="B215" s="107"/>
      <c r="C215" s="108"/>
      <c r="D215" s="108"/>
      <c r="E215" s="109"/>
      <c r="F215" s="13"/>
      <c r="G215" s="97"/>
      <c r="H215" s="110" t="s">
        <v>4421</v>
      </c>
      <c r="I215" s="106"/>
      <c r="J215" s="106"/>
      <c r="K215" s="13"/>
    </row>
    <row r="216">
      <c r="A216" s="13"/>
      <c r="B216" s="99"/>
      <c r="C216" s="111"/>
      <c r="D216" s="111"/>
      <c r="E216" s="112"/>
      <c r="F216" s="13"/>
      <c r="G216" s="97"/>
      <c r="H216" s="102" t="s">
        <v>1649</v>
      </c>
      <c r="I216" s="106"/>
      <c r="J216" s="106"/>
      <c r="K216" s="13"/>
    </row>
    <row r="217" ht="8.25" customHeight="1">
      <c r="A217" s="13"/>
      <c r="B217" s="97"/>
      <c r="C217" s="13"/>
      <c r="D217" s="13"/>
      <c r="E217" s="13"/>
      <c r="F217" s="4"/>
      <c r="G217" s="97"/>
      <c r="H217" s="106"/>
      <c r="I217" s="106"/>
      <c r="J217" s="106"/>
      <c r="K217" s="13"/>
    </row>
    <row r="218">
      <c r="A218" s="13"/>
      <c r="B218" s="107"/>
      <c r="C218" s="100"/>
      <c r="D218" s="100"/>
      <c r="E218" s="13"/>
      <c r="F218" s="13"/>
      <c r="G218" s="97"/>
      <c r="H218" s="113" t="s">
        <v>4422</v>
      </c>
      <c r="I218" s="106"/>
      <c r="J218" s="106"/>
      <c r="K218" s="13"/>
    </row>
    <row r="219">
      <c r="A219" s="13"/>
      <c r="B219" s="99"/>
      <c r="C219" s="100"/>
      <c r="D219" s="100"/>
      <c r="E219" s="13"/>
      <c r="F219" s="13"/>
      <c r="G219" s="97"/>
      <c r="H219" s="102" t="s">
        <v>4423</v>
      </c>
      <c r="I219" s="106"/>
      <c r="J219" s="106"/>
      <c r="K219" s="13"/>
    </row>
    <row r="220">
      <c r="A220" s="13"/>
      <c r="B220" s="99"/>
      <c r="C220" s="100"/>
      <c r="D220" s="100"/>
      <c r="E220" s="13"/>
      <c r="F220" s="13"/>
      <c r="G220" s="97"/>
      <c r="H220" s="106"/>
      <c r="I220" s="106"/>
      <c r="J220" s="106"/>
      <c r="K220" s="13"/>
    </row>
    <row r="221" ht="21.75" customHeight="1">
      <c r="A221" s="13"/>
      <c r="B221" s="114"/>
      <c r="C221" s="13"/>
      <c r="D221" s="13"/>
      <c r="E221" s="13"/>
      <c r="F221" s="115"/>
      <c r="G221" s="114"/>
      <c r="H221" s="105"/>
      <c r="I221" s="106"/>
      <c r="J221" s="106"/>
      <c r="K221" s="13"/>
    </row>
    <row r="222" ht="14.25" customHeight="1">
      <c r="A222" s="13"/>
      <c r="B222" s="13"/>
      <c r="C222" s="13"/>
      <c r="D222" s="13"/>
      <c r="E222" s="13"/>
      <c r="F222" s="4"/>
      <c r="G222" s="4"/>
      <c r="H222" s="100"/>
      <c r="I222" s="116"/>
      <c r="J222" s="116"/>
      <c r="K222" s="13"/>
    </row>
    <row r="223" ht="9.0" customHeight="1">
      <c r="A223" s="117"/>
      <c r="B223" s="118"/>
      <c r="C223" s="118"/>
      <c r="D223" s="118"/>
      <c r="E223" s="118"/>
      <c r="F223" s="88"/>
      <c r="G223" s="118"/>
      <c r="H223" s="118"/>
      <c r="I223" s="118"/>
      <c r="J223" s="118"/>
      <c r="K223" s="117"/>
    </row>
    <row r="224" ht="9.0" customHeight="1">
      <c r="A224" s="13"/>
      <c r="B224" s="13"/>
      <c r="C224" s="13"/>
      <c r="D224" s="13"/>
      <c r="E224" s="13"/>
      <c r="F224" s="119"/>
      <c r="G224" s="13"/>
      <c r="H224" s="13"/>
      <c r="I224" s="13"/>
      <c r="J224" s="13"/>
      <c r="K224" s="13"/>
    </row>
    <row r="225" ht="30.0" customHeight="1">
      <c r="A225" s="13"/>
      <c r="B225" s="90" t="s">
        <v>4417</v>
      </c>
      <c r="C225" s="90"/>
      <c r="D225" s="91"/>
      <c r="E225" s="13"/>
      <c r="F225" s="13"/>
      <c r="G225" s="92" t="s">
        <v>4418</v>
      </c>
      <c r="H225" s="93"/>
      <c r="I225" s="13"/>
      <c r="J225" s="13"/>
      <c r="K225" s="13"/>
    </row>
    <row r="226">
      <c r="A226" s="13"/>
      <c r="B226" s="94"/>
      <c r="C226" s="95"/>
      <c r="D226" s="95"/>
      <c r="E226" s="95"/>
      <c r="F226" s="13"/>
      <c r="G226" s="96"/>
      <c r="H226" s="95"/>
      <c r="I226" s="95"/>
      <c r="J226" s="95"/>
      <c r="K226" s="13"/>
    </row>
    <row r="227" ht="12.0" customHeight="1">
      <c r="A227" s="13"/>
      <c r="B227" s="97"/>
      <c r="C227" s="13"/>
      <c r="D227" s="13"/>
      <c r="E227" s="98"/>
      <c r="F227" s="13"/>
      <c r="G227" s="99"/>
      <c r="H227" s="13"/>
      <c r="I227" s="13"/>
      <c r="J227" s="98"/>
      <c r="K227" s="13"/>
    </row>
    <row r="228">
      <c r="A228" s="13"/>
      <c r="B228" s="99"/>
      <c r="C228" s="100"/>
      <c r="D228" s="100"/>
      <c r="E228" s="13"/>
      <c r="F228" s="4"/>
      <c r="G228" s="97"/>
      <c r="H228" s="101" t="s">
        <v>4419</v>
      </c>
      <c r="I228" s="102"/>
      <c r="J228" s="102"/>
      <c r="K228" s="13"/>
    </row>
    <row r="229">
      <c r="A229" s="13"/>
      <c r="B229" s="99"/>
      <c r="C229" s="100"/>
      <c r="D229" s="100"/>
      <c r="E229" s="13"/>
      <c r="F229" s="4"/>
      <c r="G229" s="97"/>
      <c r="H229" s="103" t="s">
        <v>4420</v>
      </c>
      <c r="I229" s="102"/>
      <c r="J229" s="102"/>
      <c r="K229" s="13"/>
    </row>
    <row r="230" ht="8.25" customHeight="1">
      <c r="A230" s="13"/>
      <c r="B230" s="97"/>
      <c r="C230" s="104"/>
      <c r="D230" s="104"/>
      <c r="E230" s="13"/>
      <c r="F230" s="4"/>
      <c r="G230" s="97"/>
      <c r="H230" s="105"/>
      <c r="I230" s="106"/>
      <c r="J230" s="106"/>
      <c r="K230" s="13"/>
    </row>
    <row r="231">
      <c r="A231" s="13"/>
      <c r="B231" s="107"/>
      <c r="C231" s="108"/>
      <c r="D231" s="108"/>
      <c r="E231" s="109"/>
      <c r="F231" s="13"/>
      <c r="G231" s="97"/>
      <c r="H231" s="110" t="s">
        <v>4421</v>
      </c>
      <c r="I231" s="106"/>
      <c r="J231" s="106"/>
      <c r="K231" s="13"/>
    </row>
    <row r="232">
      <c r="A232" s="13"/>
      <c r="B232" s="99"/>
      <c r="C232" s="111"/>
      <c r="D232" s="111"/>
      <c r="E232" s="112"/>
      <c r="F232" s="13"/>
      <c r="G232" s="97"/>
      <c r="H232" s="102" t="s">
        <v>4429</v>
      </c>
      <c r="I232" s="106"/>
      <c r="J232" s="106"/>
      <c r="K232" s="13"/>
    </row>
    <row r="233" ht="8.25" customHeight="1">
      <c r="A233" s="13"/>
      <c r="B233" s="97"/>
      <c r="C233" s="13"/>
      <c r="D233" s="13"/>
      <c r="E233" s="13"/>
      <c r="F233" s="4"/>
      <c r="G233" s="97"/>
      <c r="H233" s="106"/>
      <c r="I233" s="106"/>
      <c r="J233" s="106"/>
      <c r="K233" s="13"/>
    </row>
    <row r="234">
      <c r="A234" s="13"/>
      <c r="B234" s="107"/>
      <c r="C234" s="100"/>
      <c r="D234" s="100"/>
      <c r="E234" s="13"/>
      <c r="F234" s="13"/>
      <c r="G234" s="97"/>
      <c r="H234" s="113" t="s">
        <v>4422</v>
      </c>
      <c r="I234" s="106"/>
      <c r="J234" s="106"/>
      <c r="K234" s="13"/>
    </row>
    <row r="235">
      <c r="A235" s="13"/>
      <c r="B235" s="99"/>
      <c r="C235" s="100"/>
      <c r="D235" s="100"/>
      <c r="E235" s="13"/>
      <c r="F235" s="13"/>
      <c r="G235" s="97"/>
      <c r="H235" s="102" t="s">
        <v>4423</v>
      </c>
      <c r="I235" s="106"/>
      <c r="J235" s="106"/>
      <c r="K235" s="13"/>
    </row>
    <row r="236">
      <c r="A236" s="13"/>
      <c r="B236" s="99"/>
      <c r="C236" s="100"/>
      <c r="D236" s="100"/>
      <c r="E236" s="13"/>
      <c r="F236" s="13"/>
      <c r="G236" s="97"/>
      <c r="H236" s="106"/>
      <c r="I236" s="106"/>
      <c r="J236" s="106"/>
      <c r="K236" s="13"/>
    </row>
    <row r="237" ht="21.75" customHeight="1">
      <c r="A237" s="13"/>
      <c r="B237" s="114"/>
      <c r="C237" s="13"/>
      <c r="D237" s="13"/>
      <c r="E237" s="13"/>
      <c r="F237" s="115"/>
      <c r="G237" s="114"/>
      <c r="H237" s="105"/>
      <c r="I237" s="106"/>
      <c r="J237" s="106"/>
      <c r="K237" s="13"/>
    </row>
    <row r="238" ht="14.25" customHeight="1">
      <c r="A238" s="13"/>
      <c r="B238" s="13"/>
      <c r="C238" s="13"/>
      <c r="D238" s="13"/>
      <c r="E238" s="13"/>
      <c r="F238" s="4"/>
      <c r="G238" s="4"/>
      <c r="H238" s="100"/>
      <c r="I238" s="116"/>
      <c r="J238" s="116"/>
      <c r="K238" s="13"/>
    </row>
    <row r="239" ht="9.0" customHeight="1">
      <c r="A239" s="117"/>
      <c r="B239" s="118"/>
      <c r="C239" s="118"/>
      <c r="D239" s="118"/>
      <c r="E239" s="118"/>
      <c r="F239" s="88"/>
      <c r="G239" s="118"/>
      <c r="H239" s="118"/>
      <c r="I239" s="118"/>
      <c r="J239" s="118"/>
      <c r="K239" s="117"/>
    </row>
    <row r="240" ht="9.0" customHeight="1">
      <c r="A240" s="13"/>
      <c r="B240" s="13"/>
      <c r="C240" s="13"/>
      <c r="D240" s="13"/>
      <c r="E240" s="13"/>
      <c r="F240" s="119"/>
      <c r="G240" s="13"/>
      <c r="H240" s="13"/>
      <c r="I240" s="13"/>
      <c r="J240" s="13"/>
      <c r="K240" s="13"/>
    </row>
    <row r="241" ht="30.0" customHeight="1">
      <c r="A241" s="13"/>
      <c r="B241" s="90" t="s">
        <v>4417</v>
      </c>
      <c r="C241" s="90"/>
      <c r="D241" s="91"/>
      <c r="E241" s="13"/>
      <c r="F241" s="13"/>
      <c r="G241" s="92" t="s">
        <v>4418</v>
      </c>
      <c r="H241" s="93"/>
      <c r="I241" s="13"/>
      <c r="J241" s="13"/>
      <c r="K241" s="13"/>
    </row>
    <row r="242">
      <c r="A242" s="13"/>
      <c r="B242" s="94"/>
      <c r="C242" s="95"/>
      <c r="D242" s="95"/>
      <c r="E242" s="95"/>
      <c r="F242" s="13"/>
      <c r="G242" s="96"/>
      <c r="H242" s="95"/>
      <c r="I242" s="95"/>
      <c r="J242" s="95"/>
      <c r="K242" s="13"/>
    </row>
    <row r="243" ht="12.0" customHeight="1">
      <c r="A243" s="13"/>
      <c r="B243" s="97"/>
      <c r="C243" s="13"/>
      <c r="D243" s="13"/>
      <c r="E243" s="98"/>
      <c r="F243" s="13"/>
      <c r="G243" s="99"/>
      <c r="H243" s="13"/>
      <c r="I243" s="13"/>
      <c r="J243" s="98"/>
      <c r="K243" s="13"/>
    </row>
    <row r="244">
      <c r="A244" s="13"/>
      <c r="B244" s="99"/>
      <c r="C244" s="100"/>
      <c r="D244" s="100"/>
      <c r="E244" s="13"/>
      <c r="F244" s="4"/>
      <c r="G244" s="97"/>
      <c r="H244" s="101" t="s">
        <v>4419</v>
      </c>
      <c r="I244" s="102"/>
      <c r="J244" s="102"/>
      <c r="K244" s="13"/>
    </row>
    <row r="245">
      <c r="A245" s="13"/>
      <c r="B245" s="99"/>
      <c r="C245" s="100"/>
      <c r="D245" s="100"/>
      <c r="E245" s="13"/>
      <c r="F245" s="4"/>
      <c r="G245" s="97"/>
      <c r="H245" s="103" t="s">
        <v>4420</v>
      </c>
      <c r="I245" s="102"/>
      <c r="J245" s="102"/>
      <c r="K245" s="13"/>
    </row>
    <row r="246" ht="8.25" customHeight="1">
      <c r="A246" s="13"/>
      <c r="B246" s="97"/>
      <c r="C246" s="104"/>
      <c r="D246" s="104"/>
      <c r="E246" s="13"/>
      <c r="F246" s="4"/>
      <c r="G246" s="97"/>
      <c r="H246" s="105"/>
      <c r="I246" s="106"/>
      <c r="J246" s="106"/>
      <c r="K246" s="13"/>
    </row>
    <row r="247">
      <c r="A247" s="13"/>
      <c r="B247" s="107"/>
      <c r="C247" s="108"/>
      <c r="D247" s="108"/>
      <c r="E247" s="109"/>
      <c r="F247" s="13"/>
      <c r="G247" s="97"/>
      <c r="H247" s="110" t="s">
        <v>4421</v>
      </c>
      <c r="I247" s="106"/>
      <c r="J247" s="106"/>
      <c r="K247" s="13"/>
    </row>
    <row r="248">
      <c r="A248" s="13"/>
      <c r="B248" s="99"/>
      <c r="C248" s="111"/>
      <c r="D248" s="111"/>
      <c r="E248" s="112"/>
      <c r="F248" s="13"/>
      <c r="G248" s="97"/>
      <c r="H248" s="102" t="s">
        <v>4430</v>
      </c>
      <c r="I248" s="106"/>
      <c r="J248" s="106"/>
      <c r="K248" s="13"/>
    </row>
    <row r="249" ht="8.25" customHeight="1">
      <c r="A249" s="13"/>
      <c r="B249" s="97"/>
      <c r="C249" s="13"/>
      <c r="D249" s="13"/>
      <c r="E249" s="13"/>
      <c r="F249" s="4"/>
      <c r="G249" s="97"/>
      <c r="H249" s="106"/>
      <c r="I249" s="106"/>
      <c r="J249" s="106"/>
      <c r="K249" s="13"/>
    </row>
    <row r="250">
      <c r="A250" s="13"/>
      <c r="B250" s="107"/>
      <c r="C250" s="100"/>
      <c r="D250" s="100"/>
      <c r="E250" s="13"/>
      <c r="F250" s="13"/>
      <c r="G250" s="97"/>
      <c r="H250" s="113" t="s">
        <v>4422</v>
      </c>
      <c r="I250" s="106"/>
      <c r="J250" s="106"/>
      <c r="K250" s="13"/>
    </row>
    <row r="251">
      <c r="A251" s="13"/>
      <c r="B251" s="99"/>
      <c r="C251" s="100"/>
      <c r="D251" s="100"/>
      <c r="E251" s="13"/>
      <c r="F251" s="13"/>
      <c r="G251" s="97"/>
      <c r="H251" s="102" t="s">
        <v>4423</v>
      </c>
      <c r="I251" s="106"/>
      <c r="J251" s="106"/>
      <c r="K251" s="13"/>
    </row>
    <row r="252">
      <c r="A252" s="13"/>
      <c r="B252" s="99"/>
      <c r="C252" s="100"/>
      <c r="D252" s="100"/>
      <c r="E252" s="13"/>
      <c r="F252" s="13"/>
      <c r="G252" s="97"/>
      <c r="H252" s="106"/>
      <c r="I252" s="106"/>
      <c r="J252" s="106"/>
      <c r="K252" s="13"/>
    </row>
    <row r="253" ht="21.75" customHeight="1">
      <c r="A253" s="13"/>
      <c r="B253" s="114"/>
      <c r="C253" s="13"/>
      <c r="D253" s="13"/>
      <c r="E253" s="13"/>
      <c r="F253" s="115"/>
      <c r="G253" s="114"/>
      <c r="H253" s="105"/>
      <c r="I253" s="106"/>
      <c r="J253" s="106"/>
      <c r="K253" s="13"/>
    </row>
    <row r="254" ht="14.25" customHeight="1">
      <c r="A254" s="13"/>
      <c r="B254" s="13"/>
      <c r="C254" s="13"/>
      <c r="D254" s="13"/>
      <c r="E254" s="13"/>
      <c r="F254" s="4"/>
      <c r="G254" s="4"/>
      <c r="H254" s="100"/>
      <c r="I254" s="116"/>
      <c r="J254" s="116"/>
      <c r="K254" s="13"/>
    </row>
    <row r="255" ht="9.0" customHeight="1">
      <c r="A255" s="117"/>
      <c r="B255" s="118"/>
      <c r="C255" s="118"/>
      <c r="D255" s="118"/>
      <c r="E255" s="118"/>
      <c r="F255" s="88"/>
      <c r="G255" s="118"/>
      <c r="H255" s="118"/>
      <c r="I255" s="118"/>
      <c r="J255" s="118"/>
      <c r="K255" s="117"/>
    </row>
    <row r="256" ht="9.0" customHeight="1">
      <c r="A256" s="13"/>
      <c r="B256" s="13"/>
      <c r="C256" s="13"/>
      <c r="D256" s="13"/>
      <c r="E256" s="13"/>
      <c r="F256" s="119"/>
      <c r="G256" s="13"/>
      <c r="H256" s="13"/>
      <c r="I256" s="13"/>
      <c r="J256" s="13"/>
      <c r="K256" s="13"/>
    </row>
    <row r="257" ht="30.0" customHeight="1">
      <c r="A257" s="13"/>
      <c r="B257" s="90" t="s">
        <v>4417</v>
      </c>
      <c r="C257" s="90"/>
      <c r="D257" s="91"/>
      <c r="E257" s="13"/>
      <c r="F257" s="13"/>
      <c r="G257" s="92" t="s">
        <v>4418</v>
      </c>
      <c r="H257" s="93"/>
      <c r="I257" s="13"/>
      <c r="J257" s="13"/>
      <c r="K257" s="13"/>
    </row>
    <row r="258">
      <c r="A258" s="13"/>
      <c r="B258" s="94"/>
      <c r="C258" s="95"/>
      <c r="D258" s="95"/>
      <c r="E258" s="95"/>
      <c r="F258" s="13"/>
      <c r="G258" s="96"/>
      <c r="H258" s="95"/>
      <c r="I258" s="95"/>
      <c r="J258" s="95"/>
      <c r="K258" s="13"/>
    </row>
    <row r="259" ht="12.0" customHeight="1">
      <c r="A259" s="13"/>
      <c r="B259" s="97"/>
      <c r="C259" s="13"/>
      <c r="D259" s="13"/>
      <c r="E259" s="98"/>
      <c r="F259" s="13"/>
      <c r="G259" s="99"/>
      <c r="H259" s="13"/>
      <c r="I259" s="13"/>
      <c r="J259" s="98"/>
      <c r="K259" s="13"/>
    </row>
    <row r="260">
      <c r="A260" s="13"/>
      <c r="B260" s="99"/>
      <c r="C260" s="100"/>
      <c r="D260" s="100"/>
      <c r="E260" s="13"/>
      <c r="F260" s="4"/>
      <c r="G260" s="97"/>
      <c r="H260" s="101" t="s">
        <v>4419</v>
      </c>
      <c r="I260" s="102"/>
      <c r="J260" s="102"/>
      <c r="K260" s="13"/>
    </row>
    <row r="261">
      <c r="A261" s="13"/>
      <c r="B261" s="99"/>
      <c r="C261" s="100"/>
      <c r="D261" s="100"/>
      <c r="E261" s="13"/>
      <c r="F261" s="4"/>
      <c r="G261" s="97"/>
      <c r="H261" s="103" t="s">
        <v>4420</v>
      </c>
      <c r="I261" s="102"/>
      <c r="J261" s="102"/>
      <c r="K261" s="13"/>
    </row>
    <row r="262" ht="8.25" customHeight="1">
      <c r="A262" s="13"/>
      <c r="B262" s="97"/>
      <c r="C262" s="104"/>
      <c r="D262" s="104"/>
      <c r="E262" s="13"/>
      <c r="F262" s="4"/>
      <c r="G262" s="97"/>
      <c r="H262" s="105"/>
      <c r="I262" s="106"/>
      <c r="J262" s="106"/>
      <c r="K262" s="13"/>
    </row>
    <row r="263">
      <c r="A263" s="13"/>
      <c r="B263" s="107"/>
      <c r="C263" s="108"/>
      <c r="D263" s="108"/>
      <c r="E263" s="109"/>
      <c r="F263" s="13"/>
      <c r="G263" s="97"/>
      <c r="H263" s="110" t="s">
        <v>4421</v>
      </c>
      <c r="I263" s="106"/>
      <c r="J263" s="106"/>
      <c r="K263" s="13"/>
    </row>
    <row r="264">
      <c r="A264" s="13"/>
      <c r="B264" s="99"/>
      <c r="C264" s="111"/>
      <c r="D264" s="111"/>
      <c r="E264" s="112"/>
      <c r="F264" s="13"/>
      <c r="G264" s="97"/>
      <c r="H264" s="102" t="s">
        <v>1852</v>
      </c>
      <c r="I264" s="106"/>
      <c r="J264" s="106"/>
      <c r="K264" s="13"/>
    </row>
    <row r="265" ht="8.25" customHeight="1">
      <c r="A265" s="13"/>
      <c r="B265" s="97"/>
      <c r="C265" s="13"/>
      <c r="D265" s="13"/>
      <c r="E265" s="13"/>
      <c r="F265" s="4"/>
      <c r="G265" s="97"/>
      <c r="H265" s="106"/>
      <c r="I265" s="106"/>
      <c r="J265" s="106"/>
      <c r="K265" s="13"/>
    </row>
    <row r="266">
      <c r="A266" s="13"/>
      <c r="B266" s="107"/>
      <c r="C266" s="100"/>
      <c r="D266" s="100"/>
      <c r="E266" s="13"/>
      <c r="F266" s="13"/>
      <c r="G266" s="97"/>
      <c r="H266" s="113" t="s">
        <v>4422</v>
      </c>
      <c r="I266" s="106"/>
      <c r="J266" s="106"/>
      <c r="K266" s="13"/>
    </row>
    <row r="267">
      <c r="A267" s="13"/>
      <c r="B267" s="99"/>
      <c r="C267" s="100"/>
      <c r="D267" s="100"/>
      <c r="E267" s="13"/>
      <c r="F267" s="13"/>
      <c r="G267" s="97"/>
      <c r="H267" s="102" t="s">
        <v>4423</v>
      </c>
      <c r="I267" s="106"/>
      <c r="J267" s="106"/>
      <c r="K267" s="13"/>
    </row>
    <row r="268">
      <c r="A268" s="13"/>
      <c r="B268" s="99"/>
      <c r="C268" s="100"/>
      <c r="D268" s="100"/>
      <c r="E268" s="13"/>
      <c r="F268" s="13"/>
      <c r="G268" s="97"/>
      <c r="H268" s="106"/>
      <c r="I268" s="106"/>
      <c r="J268" s="106"/>
      <c r="K268" s="13"/>
    </row>
    <row r="269" ht="21.75" customHeight="1">
      <c r="A269" s="13"/>
      <c r="B269" s="114"/>
      <c r="C269" s="13"/>
      <c r="D269" s="13"/>
      <c r="E269" s="13"/>
      <c r="F269" s="115"/>
      <c r="G269" s="114"/>
      <c r="H269" s="105"/>
      <c r="I269" s="106"/>
      <c r="J269" s="106"/>
      <c r="K269" s="13"/>
    </row>
    <row r="270" ht="14.25" customHeight="1">
      <c r="A270" s="13"/>
      <c r="B270" s="13"/>
      <c r="C270" s="13"/>
      <c r="D270" s="13"/>
      <c r="E270" s="13"/>
      <c r="F270" s="4"/>
      <c r="G270" s="4"/>
      <c r="H270" s="100"/>
      <c r="I270" s="116"/>
      <c r="J270" s="116"/>
      <c r="K270" s="13"/>
    </row>
    <row r="271" ht="9.0" customHeight="1">
      <c r="A271" s="117"/>
      <c r="B271" s="118"/>
      <c r="C271" s="118"/>
      <c r="D271" s="118"/>
      <c r="E271" s="118"/>
      <c r="F271" s="88"/>
      <c r="G271" s="118"/>
      <c r="H271" s="118"/>
      <c r="I271" s="118"/>
      <c r="J271" s="118"/>
      <c r="K271" s="117"/>
    </row>
    <row r="272" ht="9.0" customHeight="1">
      <c r="A272" s="13"/>
      <c r="B272" s="13"/>
      <c r="C272" s="13"/>
      <c r="D272" s="13"/>
      <c r="E272" s="13"/>
      <c r="F272" s="119"/>
      <c r="G272" s="13"/>
      <c r="H272" s="13"/>
      <c r="I272" s="13"/>
      <c r="J272" s="13"/>
      <c r="K272" s="13"/>
    </row>
    <row r="273" ht="30.0" customHeight="1">
      <c r="A273" s="13"/>
      <c r="B273" s="90" t="s">
        <v>4417</v>
      </c>
      <c r="C273" s="90"/>
      <c r="D273" s="91"/>
      <c r="E273" s="13"/>
      <c r="F273" s="13"/>
      <c r="G273" s="92" t="s">
        <v>4418</v>
      </c>
      <c r="H273" s="93"/>
      <c r="I273" s="13"/>
      <c r="J273" s="13"/>
      <c r="K273" s="13"/>
    </row>
    <row r="274">
      <c r="A274" s="13"/>
      <c r="B274" s="94"/>
      <c r="C274" s="95"/>
      <c r="D274" s="95"/>
      <c r="E274" s="95"/>
      <c r="F274" s="13"/>
      <c r="G274" s="96"/>
      <c r="H274" s="95"/>
      <c r="I274" s="95"/>
      <c r="J274" s="95"/>
      <c r="K274" s="13"/>
    </row>
    <row r="275" ht="12.0" customHeight="1">
      <c r="A275" s="13"/>
      <c r="B275" s="97"/>
      <c r="C275" s="13"/>
      <c r="D275" s="13"/>
      <c r="E275" s="98"/>
      <c r="F275" s="13"/>
      <c r="G275" s="99"/>
      <c r="H275" s="13"/>
      <c r="I275" s="13"/>
      <c r="J275" s="98"/>
      <c r="K275" s="13"/>
    </row>
    <row r="276">
      <c r="A276" s="13"/>
      <c r="B276" s="99"/>
      <c r="C276" s="100"/>
      <c r="D276" s="100"/>
      <c r="E276" s="13"/>
      <c r="F276" s="4"/>
      <c r="G276" s="97"/>
      <c r="H276" s="101" t="s">
        <v>4419</v>
      </c>
      <c r="I276" s="102"/>
      <c r="J276" s="102"/>
      <c r="K276" s="13"/>
    </row>
    <row r="277">
      <c r="A277" s="13"/>
      <c r="B277" s="99"/>
      <c r="C277" s="100"/>
      <c r="D277" s="100"/>
      <c r="E277" s="13"/>
      <c r="F277" s="4"/>
      <c r="G277" s="97"/>
      <c r="H277" s="103" t="s">
        <v>4420</v>
      </c>
      <c r="I277" s="102"/>
      <c r="J277" s="102"/>
      <c r="K277" s="13"/>
    </row>
    <row r="278" ht="8.25" customHeight="1">
      <c r="A278" s="13"/>
      <c r="B278" s="97"/>
      <c r="C278" s="104"/>
      <c r="D278" s="104"/>
      <c r="E278" s="13"/>
      <c r="F278" s="4"/>
      <c r="G278" s="97"/>
      <c r="H278" s="105"/>
      <c r="I278" s="106"/>
      <c r="J278" s="106"/>
      <c r="K278" s="13"/>
    </row>
    <row r="279">
      <c r="A279" s="13"/>
      <c r="B279" s="107"/>
      <c r="C279" s="108"/>
      <c r="D279" s="108"/>
      <c r="E279" s="109"/>
      <c r="F279" s="13"/>
      <c r="G279" s="97"/>
      <c r="H279" s="110" t="s">
        <v>4421</v>
      </c>
      <c r="I279" s="106"/>
      <c r="J279" s="106"/>
      <c r="K279" s="13"/>
    </row>
    <row r="280">
      <c r="A280" s="13"/>
      <c r="B280" s="99"/>
      <c r="C280" s="111"/>
      <c r="D280" s="111"/>
      <c r="E280" s="112"/>
      <c r="F280" s="13"/>
      <c r="G280" s="97"/>
      <c r="H280" s="102" t="s">
        <v>1591</v>
      </c>
      <c r="I280" s="106"/>
      <c r="J280" s="106"/>
      <c r="K280" s="13"/>
    </row>
    <row r="281" ht="8.25" customHeight="1">
      <c r="A281" s="13"/>
      <c r="B281" s="97"/>
      <c r="C281" s="13"/>
      <c r="D281" s="13"/>
      <c r="E281" s="13"/>
      <c r="F281" s="4"/>
      <c r="G281" s="97"/>
      <c r="H281" s="106"/>
      <c r="I281" s="106"/>
      <c r="J281" s="106"/>
      <c r="K281" s="13"/>
    </row>
    <row r="282">
      <c r="A282" s="13"/>
      <c r="B282" s="107"/>
      <c r="C282" s="100"/>
      <c r="D282" s="100"/>
      <c r="E282" s="13"/>
      <c r="F282" s="13"/>
      <c r="G282" s="97"/>
      <c r="H282" s="113" t="s">
        <v>4422</v>
      </c>
      <c r="I282" s="106"/>
      <c r="J282" s="106"/>
      <c r="K282" s="13"/>
    </row>
    <row r="283">
      <c r="A283" s="13"/>
      <c r="B283" s="99"/>
      <c r="C283" s="100"/>
      <c r="D283" s="100"/>
      <c r="E283" s="13"/>
      <c r="F283" s="13"/>
      <c r="G283" s="97"/>
      <c r="H283" s="102" t="s">
        <v>4423</v>
      </c>
      <c r="I283" s="106"/>
      <c r="J283" s="106"/>
      <c r="K283" s="13"/>
    </row>
    <row r="284">
      <c r="A284" s="13"/>
      <c r="B284" s="99"/>
      <c r="C284" s="100"/>
      <c r="D284" s="100"/>
      <c r="E284" s="13"/>
      <c r="F284" s="13"/>
      <c r="G284" s="97"/>
      <c r="H284" s="106"/>
      <c r="I284" s="106"/>
      <c r="J284" s="106"/>
      <c r="K284" s="13"/>
    </row>
    <row r="285" ht="21.75" customHeight="1">
      <c r="A285" s="13"/>
      <c r="B285" s="114"/>
      <c r="C285" s="13"/>
      <c r="D285" s="13"/>
      <c r="E285" s="13"/>
      <c r="F285" s="115"/>
      <c r="G285" s="114"/>
      <c r="H285" s="105"/>
      <c r="I285" s="106"/>
      <c r="J285" s="106"/>
      <c r="K285" s="13"/>
    </row>
    <row r="286" ht="14.25" customHeight="1">
      <c r="A286" s="13"/>
      <c r="B286" s="13"/>
      <c r="C286" s="13"/>
      <c r="D286" s="13"/>
      <c r="E286" s="13"/>
      <c r="F286" s="4"/>
      <c r="G286" s="4"/>
      <c r="H286" s="100"/>
      <c r="I286" s="116"/>
      <c r="J286" s="116"/>
      <c r="K286" s="13"/>
    </row>
    <row r="287" ht="9.0" customHeight="1">
      <c r="A287" s="117"/>
      <c r="B287" s="118"/>
      <c r="C287" s="118"/>
      <c r="D287" s="118"/>
      <c r="E287" s="118"/>
      <c r="F287" s="88"/>
      <c r="G287" s="118"/>
      <c r="H287" s="118"/>
      <c r="I287" s="118"/>
      <c r="J287" s="118"/>
      <c r="K287" s="117"/>
    </row>
    <row r="288" ht="9.0" customHeight="1">
      <c r="A288" s="13"/>
      <c r="B288" s="13"/>
      <c r="C288" s="13"/>
      <c r="D288" s="13"/>
      <c r="E288" s="13"/>
      <c r="F288" s="119"/>
      <c r="G288" s="13"/>
      <c r="H288" s="13"/>
      <c r="I288" s="13"/>
      <c r="J288" s="13"/>
      <c r="K288" s="13"/>
    </row>
    <row r="289" ht="30.0" customHeight="1">
      <c r="A289" s="13"/>
      <c r="B289" s="90" t="s">
        <v>4417</v>
      </c>
      <c r="C289" s="90"/>
      <c r="D289" s="91"/>
      <c r="E289" s="13"/>
      <c r="F289" s="13"/>
      <c r="G289" s="92" t="s">
        <v>4418</v>
      </c>
      <c r="H289" s="93"/>
      <c r="I289" s="13"/>
      <c r="J289" s="13"/>
      <c r="K289" s="13"/>
    </row>
    <row r="290">
      <c r="A290" s="13"/>
      <c r="B290" s="94"/>
      <c r="C290" s="95"/>
      <c r="D290" s="95"/>
      <c r="E290" s="95"/>
      <c r="F290" s="13"/>
      <c r="G290" s="96"/>
      <c r="H290" s="95"/>
      <c r="I290" s="95"/>
      <c r="J290" s="95"/>
      <c r="K290" s="13"/>
    </row>
    <row r="291" ht="12.0" customHeight="1">
      <c r="A291" s="13"/>
      <c r="B291" s="97"/>
      <c r="C291" s="13"/>
      <c r="D291" s="13"/>
      <c r="E291" s="98"/>
      <c r="F291" s="13"/>
      <c r="G291" s="99"/>
      <c r="H291" s="13"/>
      <c r="I291" s="13"/>
      <c r="J291" s="98"/>
      <c r="K291" s="13"/>
    </row>
    <row r="292">
      <c r="A292" s="13"/>
      <c r="B292" s="99"/>
      <c r="C292" s="100"/>
      <c r="D292" s="100"/>
      <c r="E292" s="13"/>
      <c r="F292" s="4"/>
      <c r="G292" s="97"/>
      <c r="H292" s="101" t="s">
        <v>4419</v>
      </c>
      <c r="I292" s="102"/>
      <c r="J292" s="102"/>
      <c r="K292" s="13"/>
    </row>
    <row r="293">
      <c r="A293" s="13"/>
      <c r="B293" s="99"/>
      <c r="C293" s="100"/>
      <c r="D293" s="100"/>
      <c r="E293" s="13"/>
      <c r="F293" s="4"/>
      <c r="G293" s="97"/>
      <c r="H293" s="103" t="s">
        <v>4420</v>
      </c>
      <c r="I293" s="102"/>
      <c r="J293" s="102"/>
      <c r="K293" s="13"/>
    </row>
    <row r="294" ht="8.25" customHeight="1">
      <c r="A294" s="13"/>
      <c r="B294" s="97"/>
      <c r="C294" s="104"/>
      <c r="D294" s="104"/>
      <c r="E294" s="13"/>
      <c r="F294" s="4"/>
      <c r="G294" s="97"/>
      <c r="H294" s="105"/>
      <c r="I294" s="106"/>
      <c r="J294" s="106"/>
      <c r="K294" s="13"/>
    </row>
    <row r="295">
      <c r="A295" s="13"/>
      <c r="B295" s="107"/>
      <c r="C295" s="108"/>
      <c r="D295" s="108"/>
      <c r="E295" s="109"/>
      <c r="F295" s="13"/>
      <c r="G295" s="97"/>
      <c r="H295" s="110" t="s">
        <v>4421</v>
      </c>
      <c r="I295" s="106"/>
      <c r="J295" s="106"/>
      <c r="K295" s="13"/>
    </row>
    <row r="296">
      <c r="A296" s="13"/>
      <c r="B296" s="99"/>
      <c r="C296" s="111"/>
      <c r="D296" s="111"/>
      <c r="E296" s="112"/>
      <c r="F296" s="13"/>
      <c r="G296" s="97"/>
      <c r="H296" s="102" t="s">
        <v>4431</v>
      </c>
      <c r="I296" s="106"/>
      <c r="J296" s="106"/>
      <c r="K296" s="13"/>
    </row>
    <row r="297" ht="8.25" customHeight="1">
      <c r="A297" s="13"/>
      <c r="B297" s="97"/>
      <c r="C297" s="13"/>
      <c r="D297" s="13"/>
      <c r="E297" s="13"/>
      <c r="F297" s="4"/>
      <c r="G297" s="97"/>
      <c r="H297" s="106"/>
      <c r="I297" s="106"/>
      <c r="J297" s="106"/>
      <c r="K297" s="13"/>
    </row>
    <row r="298">
      <c r="A298" s="13"/>
      <c r="B298" s="107"/>
      <c r="C298" s="100"/>
      <c r="D298" s="100"/>
      <c r="E298" s="13"/>
      <c r="F298" s="13"/>
      <c r="G298" s="97"/>
      <c r="H298" s="113" t="s">
        <v>4422</v>
      </c>
      <c r="I298" s="106"/>
      <c r="J298" s="106"/>
      <c r="K298" s="13"/>
    </row>
    <row r="299">
      <c r="A299" s="13"/>
      <c r="B299" s="99"/>
      <c r="C299" s="100"/>
      <c r="D299" s="100"/>
      <c r="E299" s="13"/>
      <c r="F299" s="13"/>
      <c r="G299" s="97"/>
      <c r="H299" s="102" t="s">
        <v>4423</v>
      </c>
      <c r="I299" s="106"/>
      <c r="J299" s="106"/>
      <c r="K299" s="13"/>
    </row>
    <row r="300">
      <c r="A300" s="13"/>
      <c r="B300" s="99"/>
      <c r="C300" s="100"/>
      <c r="D300" s="100"/>
      <c r="E300" s="13"/>
      <c r="F300" s="13"/>
      <c r="G300" s="97"/>
      <c r="H300" s="106"/>
      <c r="I300" s="106"/>
      <c r="J300" s="106"/>
      <c r="K300" s="13"/>
    </row>
    <row r="301" ht="21.75" customHeight="1">
      <c r="A301" s="13"/>
      <c r="B301" s="114"/>
      <c r="C301" s="13"/>
      <c r="D301" s="13"/>
      <c r="E301" s="13"/>
      <c r="F301" s="115"/>
      <c r="G301" s="114"/>
      <c r="H301" s="105"/>
      <c r="I301" s="106"/>
      <c r="J301" s="106"/>
      <c r="K301" s="13"/>
    </row>
    <row r="302" ht="14.25" customHeight="1">
      <c r="A302" s="13"/>
      <c r="B302" s="13"/>
      <c r="C302" s="13"/>
      <c r="D302" s="13"/>
      <c r="E302" s="13"/>
      <c r="F302" s="4"/>
      <c r="G302" s="4"/>
      <c r="H302" s="100"/>
      <c r="I302" s="116"/>
      <c r="J302" s="116"/>
      <c r="K302" s="13"/>
    </row>
    <row r="303" ht="9.0" customHeight="1">
      <c r="A303" s="117"/>
      <c r="B303" s="118"/>
      <c r="C303" s="118"/>
      <c r="D303" s="118"/>
      <c r="E303" s="118"/>
      <c r="F303" s="88"/>
      <c r="G303" s="118"/>
      <c r="H303" s="118"/>
      <c r="I303" s="118"/>
      <c r="J303" s="118"/>
      <c r="K303" s="117"/>
    </row>
    <row r="304" ht="9.0" customHeight="1">
      <c r="A304" s="13"/>
      <c r="B304" s="13"/>
      <c r="C304" s="13"/>
      <c r="D304" s="13"/>
      <c r="E304" s="13"/>
      <c r="F304" s="119"/>
      <c r="G304" s="13"/>
      <c r="H304" s="13"/>
      <c r="I304" s="13"/>
      <c r="J304" s="13"/>
      <c r="K304" s="13"/>
    </row>
    <row r="305" ht="30.0" customHeight="1">
      <c r="A305" s="13"/>
      <c r="B305" s="90" t="s">
        <v>4417</v>
      </c>
      <c r="C305" s="90"/>
      <c r="D305" s="91"/>
      <c r="E305" s="13"/>
      <c r="F305" s="13"/>
      <c r="G305" s="92" t="s">
        <v>4418</v>
      </c>
      <c r="H305" s="93"/>
      <c r="I305" s="13"/>
      <c r="J305" s="13"/>
      <c r="K305" s="13"/>
    </row>
    <row r="306">
      <c r="A306" s="13"/>
      <c r="B306" s="94"/>
      <c r="C306" s="95"/>
      <c r="D306" s="95"/>
      <c r="E306" s="95"/>
      <c r="F306" s="13"/>
      <c r="G306" s="96"/>
      <c r="H306" s="95"/>
      <c r="I306" s="95"/>
      <c r="J306" s="95"/>
      <c r="K306" s="13"/>
    </row>
    <row r="307" ht="12.0" customHeight="1">
      <c r="A307" s="13"/>
      <c r="B307" s="97"/>
      <c r="C307" s="13"/>
      <c r="D307" s="13"/>
      <c r="E307" s="98"/>
      <c r="F307" s="13"/>
      <c r="G307" s="99"/>
      <c r="H307" s="13"/>
      <c r="I307" s="13"/>
      <c r="J307" s="98"/>
      <c r="K307" s="13"/>
    </row>
    <row r="308">
      <c r="A308" s="13"/>
      <c r="B308" s="99"/>
      <c r="C308" s="100"/>
      <c r="D308" s="100"/>
      <c r="E308" s="13"/>
      <c r="F308" s="4"/>
      <c r="G308" s="97"/>
      <c r="H308" s="101" t="s">
        <v>4419</v>
      </c>
      <c r="I308" s="102"/>
      <c r="J308" s="102"/>
      <c r="K308" s="13"/>
    </row>
    <row r="309">
      <c r="A309" s="13"/>
      <c r="B309" s="99"/>
      <c r="C309" s="100"/>
      <c r="D309" s="100"/>
      <c r="E309" s="13"/>
      <c r="F309" s="4"/>
      <c r="G309" s="97"/>
      <c r="H309" s="103" t="s">
        <v>4420</v>
      </c>
      <c r="I309" s="102"/>
      <c r="J309" s="102"/>
      <c r="K309" s="13"/>
    </row>
    <row r="310" ht="8.25" customHeight="1">
      <c r="A310" s="13"/>
      <c r="B310" s="97"/>
      <c r="C310" s="104"/>
      <c r="D310" s="104"/>
      <c r="E310" s="13"/>
      <c r="F310" s="4"/>
      <c r="G310" s="97"/>
      <c r="H310" s="105"/>
      <c r="I310" s="106"/>
      <c r="J310" s="106"/>
      <c r="K310" s="13"/>
    </row>
    <row r="311">
      <c r="A311" s="13"/>
      <c r="B311" s="107"/>
      <c r="C311" s="108"/>
      <c r="D311" s="108"/>
      <c r="E311" s="109"/>
      <c r="F311" s="13"/>
      <c r="G311" s="97"/>
      <c r="H311" s="110" t="s">
        <v>4421</v>
      </c>
      <c r="I311" s="106"/>
      <c r="J311" s="106"/>
      <c r="K311" s="13"/>
    </row>
    <row r="312">
      <c r="A312" s="13"/>
      <c r="B312" s="99"/>
      <c r="C312" s="111"/>
      <c r="D312" s="111"/>
      <c r="E312" s="112"/>
      <c r="F312" s="13"/>
      <c r="G312" s="97"/>
      <c r="H312" s="102" t="s">
        <v>2299</v>
      </c>
      <c r="I312" s="106"/>
      <c r="J312" s="106"/>
      <c r="K312" s="13"/>
    </row>
    <row r="313" ht="8.25" customHeight="1">
      <c r="A313" s="13"/>
      <c r="B313" s="97"/>
      <c r="C313" s="13"/>
      <c r="D313" s="13"/>
      <c r="E313" s="13"/>
      <c r="F313" s="4"/>
      <c r="G313" s="97"/>
      <c r="H313" s="106"/>
      <c r="I313" s="106"/>
      <c r="J313" s="106"/>
      <c r="K313" s="13"/>
    </row>
    <row r="314">
      <c r="A314" s="13"/>
      <c r="B314" s="107"/>
      <c r="C314" s="100"/>
      <c r="D314" s="100"/>
      <c r="E314" s="13"/>
      <c r="F314" s="13"/>
      <c r="G314" s="97"/>
      <c r="H314" s="113" t="s">
        <v>4422</v>
      </c>
      <c r="I314" s="106"/>
      <c r="J314" s="106"/>
      <c r="K314" s="13"/>
    </row>
    <row r="315">
      <c r="A315" s="13"/>
      <c r="B315" s="99"/>
      <c r="C315" s="100"/>
      <c r="D315" s="100"/>
      <c r="E315" s="13"/>
      <c r="F315" s="13"/>
      <c r="G315" s="97"/>
      <c r="H315" s="102" t="s">
        <v>4423</v>
      </c>
      <c r="I315" s="106"/>
      <c r="J315" s="106"/>
      <c r="K315" s="13"/>
    </row>
    <row r="316">
      <c r="A316" s="13"/>
      <c r="B316" s="99"/>
      <c r="C316" s="100"/>
      <c r="D316" s="100"/>
      <c r="E316" s="13"/>
      <c r="F316" s="13"/>
      <c r="G316" s="97"/>
      <c r="H316" s="106"/>
      <c r="I316" s="106"/>
      <c r="J316" s="106"/>
      <c r="K316" s="13"/>
    </row>
    <row r="317" ht="21.75" customHeight="1">
      <c r="A317" s="13"/>
      <c r="B317" s="114"/>
      <c r="C317" s="13"/>
      <c r="D317" s="13"/>
      <c r="E317" s="13"/>
      <c r="F317" s="115"/>
      <c r="G317" s="114"/>
      <c r="H317" s="105"/>
      <c r="I317" s="106"/>
      <c r="J317" s="106"/>
      <c r="K317" s="13"/>
    </row>
    <row r="318" ht="14.25" customHeight="1">
      <c r="A318" s="13"/>
      <c r="B318" s="13"/>
      <c r="C318" s="13"/>
      <c r="D318" s="13"/>
      <c r="E318" s="13"/>
      <c r="F318" s="4"/>
      <c r="G318" s="4"/>
      <c r="H318" s="100"/>
      <c r="I318" s="116"/>
      <c r="J318" s="116"/>
      <c r="K318" s="13"/>
    </row>
    <row r="319" ht="9.0" customHeight="1">
      <c r="A319" s="117"/>
      <c r="B319" s="118"/>
      <c r="C319" s="118"/>
      <c r="D319" s="118"/>
      <c r="E319" s="118"/>
      <c r="F319" s="88"/>
      <c r="G319" s="118"/>
      <c r="H319" s="118"/>
      <c r="I319" s="118"/>
      <c r="J319" s="118"/>
      <c r="K319" s="117"/>
    </row>
    <row r="320" ht="9.0" customHeight="1">
      <c r="A320" s="13"/>
      <c r="B320" s="13"/>
      <c r="C320" s="13"/>
      <c r="D320" s="13"/>
      <c r="E320" s="13"/>
      <c r="F320" s="119"/>
      <c r="G320" s="13"/>
      <c r="H320" s="13"/>
      <c r="I320" s="13"/>
      <c r="J320" s="13"/>
      <c r="K320" s="13"/>
    </row>
    <row r="321" ht="30.0" customHeight="1">
      <c r="A321" s="13"/>
      <c r="B321" s="90" t="s">
        <v>4417</v>
      </c>
      <c r="C321" s="90"/>
      <c r="D321" s="91"/>
      <c r="E321" s="13"/>
      <c r="F321" s="13"/>
      <c r="G321" s="92" t="s">
        <v>4418</v>
      </c>
      <c r="H321" s="93"/>
      <c r="I321" s="13"/>
      <c r="J321" s="13"/>
      <c r="K321" s="13"/>
    </row>
    <row r="322">
      <c r="A322" s="13"/>
      <c r="B322" s="94"/>
      <c r="C322" s="95"/>
      <c r="D322" s="95"/>
      <c r="E322" s="95"/>
      <c r="F322" s="13"/>
      <c r="G322" s="96"/>
      <c r="H322" s="95"/>
      <c r="I322" s="95"/>
      <c r="J322" s="95"/>
      <c r="K322" s="13"/>
    </row>
    <row r="323" ht="12.0" customHeight="1">
      <c r="A323" s="13"/>
      <c r="B323" s="97"/>
      <c r="C323" s="13"/>
      <c r="D323" s="13"/>
      <c r="E323" s="98"/>
      <c r="F323" s="13"/>
      <c r="G323" s="99"/>
      <c r="H323" s="13"/>
      <c r="I323" s="13"/>
      <c r="J323" s="98"/>
      <c r="K323" s="13"/>
    </row>
    <row r="324">
      <c r="A324" s="13"/>
      <c r="B324" s="99"/>
      <c r="C324" s="100"/>
      <c r="D324" s="100"/>
      <c r="E324" s="13"/>
      <c r="F324" s="4"/>
      <c r="G324" s="97"/>
      <c r="H324" s="101" t="s">
        <v>4419</v>
      </c>
      <c r="I324" s="102"/>
      <c r="J324" s="102"/>
      <c r="K324" s="13"/>
    </row>
    <row r="325">
      <c r="A325" s="13"/>
      <c r="B325" s="99"/>
      <c r="C325" s="100"/>
      <c r="D325" s="100"/>
      <c r="E325" s="13"/>
      <c r="F325" s="4"/>
      <c r="G325" s="97"/>
      <c r="H325" s="103" t="s">
        <v>4420</v>
      </c>
      <c r="I325" s="102"/>
      <c r="J325" s="102"/>
      <c r="K325" s="13"/>
    </row>
    <row r="326" ht="8.25" customHeight="1">
      <c r="A326" s="13"/>
      <c r="B326" s="97"/>
      <c r="C326" s="104"/>
      <c r="D326" s="104"/>
      <c r="E326" s="13"/>
      <c r="F326" s="4"/>
      <c r="G326" s="97"/>
      <c r="H326" s="105"/>
      <c r="I326" s="106"/>
      <c r="J326" s="106"/>
      <c r="K326" s="13"/>
    </row>
    <row r="327">
      <c r="A327" s="13"/>
      <c r="B327" s="107"/>
      <c r="C327" s="108"/>
      <c r="D327" s="108"/>
      <c r="E327" s="109"/>
      <c r="F327" s="13"/>
      <c r="G327" s="97"/>
      <c r="H327" s="110" t="s">
        <v>4421</v>
      </c>
      <c r="I327" s="106"/>
      <c r="J327" s="106"/>
      <c r="K327" s="13"/>
    </row>
    <row r="328">
      <c r="A328" s="13"/>
      <c r="B328" s="99"/>
      <c r="C328" s="111"/>
      <c r="D328" s="111"/>
      <c r="E328" s="112"/>
      <c r="F328" s="13"/>
      <c r="G328" s="97"/>
      <c r="H328" s="102" t="s">
        <v>4432</v>
      </c>
      <c r="I328" s="106"/>
      <c r="J328" s="106"/>
      <c r="K328" s="13"/>
    </row>
    <row r="329" ht="8.25" customHeight="1">
      <c r="A329" s="13"/>
      <c r="B329" s="97"/>
      <c r="C329" s="13"/>
      <c r="D329" s="13"/>
      <c r="E329" s="13"/>
      <c r="F329" s="4"/>
      <c r="G329" s="97"/>
      <c r="H329" s="106"/>
      <c r="I329" s="106"/>
      <c r="J329" s="106"/>
      <c r="K329" s="13"/>
    </row>
    <row r="330">
      <c r="A330" s="13"/>
      <c r="B330" s="107"/>
      <c r="C330" s="100"/>
      <c r="D330" s="100"/>
      <c r="E330" s="13"/>
      <c r="F330" s="13"/>
      <c r="G330" s="97"/>
      <c r="H330" s="113" t="s">
        <v>4422</v>
      </c>
      <c r="I330" s="106"/>
      <c r="J330" s="106"/>
      <c r="K330" s="13"/>
    </row>
    <row r="331">
      <c r="A331" s="13"/>
      <c r="B331" s="99"/>
      <c r="C331" s="100"/>
      <c r="D331" s="100"/>
      <c r="E331" s="13"/>
      <c r="F331" s="13"/>
      <c r="G331" s="97"/>
      <c r="H331" s="102" t="s">
        <v>4423</v>
      </c>
      <c r="I331" s="106"/>
      <c r="J331" s="106"/>
      <c r="K331" s="13"/>
    </row>
    <row r="332">
      <c r="A332" s="13"/>
      <c r="B332" s="99"/>
      <c r="C332" s="100"/>
      <c r="D332" s="100"/>
      <c r="E332" s="13"/>
      <c r="F332" s="13"/>
      <c r="G332" s="97"/>
      <c r="H332" s="106"/>
      <c r="I332" s="106"/>
      <c r="J332" s="106"/>
      <c r="K332" s="13"/>
    </row>
    <row r="333" ht="21.75" customHeight="1">
      <c r="A333" s="13"/>
      <c r="B333" s="114"/>
      <c r="C333" s="13"/>
      <c r="D333" s="13"/>
      <c r="E333" s="13"/>
      <c r="F333" s="115"/>
      <c r="G333" s="114"/>
      <c r="H333" s="105"/>
      <c r="I333" s="106"/>
      <c r="J333" s="106"/>
      <c r="K333" s="13"/>
    </row>
    <row r="334" ht="14.25" customHeight="1">
      <c r="A334" s="13"/>
      <c r="B334" s="13"/>
      <c r="C334" s="13"/>
      <c r="D334" s="13"/>
      <c r="E334" s="13"/>
      <c r="F334" s="4"/>
      <c r="G334" s="4"/>
      <c r="H334" s="100"/>
      <c r="I334" s="116"/>
      <c r="J334" s="116"/>
      <c r="K334" s="13"/>
    </row>
    <row r="335" ht="9.0" customHeight="1">
      <c r="A335" s="117"/>
      <c r="B335" s="118"/>
      <c r="C335" s="118"/>
      <c r="D335" s="118"/>
      <c r="E335" s="118"/>
      <c r="F335" s="88"/>
      <c r="G335" s="118"/>
      <c r="H335" s="118"/>
      <c r="I335" s="118"/>
      <c r="J335" s="118"/>
      <c r="K335" s="117"/>
    </row>
    <row r="336" ht="9.0" customHeight="1">
      <c r="A336" s="13"/>
      <c r="B336" s="13"/>
      <c r="C336" s="13"/>
      <c r="D336" s="13"/>
      <c r="E336" s="13"/>
      <c r="F336" s="119"/>
      <c r="G336" s="13"/>
      <c r="H336" s="13"/>
      <c r="I336" s="13"/>
      <c r="J336" s="13"/>
      <c r="K336" s="13"/>
    </row>
    <row r="337" ht="30.0" customHeight="1">
      <c r="A337" s="13"/>
      <c r="B337" s="90" t="s">
        <v>4417</v>
      </c>
      <c r="C337" s="90"/>
      <c r="D337" s="91"/>
      <c r="E337" s="13"/>
      <c r="F337" s="13"/>
      <c r="G337" s="92" t="s">
        <v>4418</v>
      </c>
      <c r="H337" s="93"/>
      <c r="I337" s="13"/>
      <c r="J337" s="13"/>
      <c r="K337" s="13"/>
    </row>
    <row r="338">
      <c r="A338" s="13"/>
      <c r="B338" s="94"/>
      <c r="C338" s="95"/>
      <c r="D338" s="95"/>
      <c r="E338" s="95"/>
      <c r="F338" s="13"/>
      <c r="G338" s="96"/>
      <c r="H338" s="95"/>
      <c r="I338" s="95"/>
      <c r="J338" s="95"/>
      <c r="K338" s="13"/>
    </row>
    <row r="339" ht="12.0" customHeight="1">
      <c r="A339" s="13"/>
      <c r="B339" s="97"/>
      <c r="C339" s="13"/>
      <c r="D339" s="13"/>
      <c r="E339" s="98"/>
      <c r="F339" s="13"/>
      <c r="G339" s="99"/>
      <c r="H339" s="13"/>
      <c r="I339" s="13"/>
      <c r="J339" s="98"/>
      <c r="K339" s="13"/>
    </row>
    <row r="340">
      <c r="A340" s="13"/>
      <c r="B340" s="99"/>
      <c r="C340" s="100"/>
      <c r="D340" s="100"/>
      <c r="E340" s="13"/>
      <c r="F340" s="4"/>
      <c r="G340" s="97"/>
      <c r="H340" s="101" t="s">
        <v>4419</v>
      </c>
      <c r="I340" s="102"/>
      <c r="J340" s="102"/>
      <c r="K340" s="13"/>
    </row>
    <row r="341">
      <c r="A341" s="13"/>
      <c r="B341" s="99"/>
      <c r="C341" s="100"/>
      <c r="D341" s="100"/>
      <c r="E341" s="13"/>
      <c r="F341" s="4"/>
      <c r="G341" s="97"/>
      <c r="H341" s="103" t="s">
        <v>4420</v>
      </c>
      <c r="I341" s="102"/>
      <c r="J341" s="102"/>
      <c r="K341" s="13"/>
    </row>
    <row r="342" ht="8.25" customHeight="1">
      <c r="A342" s="13"/>
      <c r="B342" s="97"/>
      <c r="C342" s="104"/>
      <c r="D342" s="104"/>
      <c r="E342" s="13"/>
      <c r="F342" s="4"/>
      <c r="G342" s="97"/>
      <c r="H342" s="105"/>
      <c r="I342" s="106"/>
      <c r="J342" s="106"/>
      <c r="K342" s="13"/>
    </row>
    <row r="343">
      <c r="A343" s="13"/>
      <c r="B343" s="107"/>
      <c r="C343" s="108"/>
      <c r="D343" s="108"/>
      <c r="E343" s="109"/>
      <c r="F343" s="13"/>
      <c r="G343" s="97"/>
      <c r="H343" s="110" t="s">
        <v>4421</v>
      </c>
      <c r="I343" s="106"/>
      <c r="J343" s="106"/>
      <c r="K343" s="13"/>
    </row>
    <row r="344">
      <c r="A344" s="13"/>
      <c r="B344" s="99"/>
      <c r="C344" s="111"/>
      <c r="D344" s="111"/>
      <c r="E344" s="112"/>
      <c r="F344" s="13"/>
      <c r="G344" s="97"/>
      <c r="H344" s="102" t="s">
        <v>1793</v>
      </c>
      <c r="I344" s="106"/>
      <c r="J344" s="106"/>
      <c r="K344" s="13"/>
    </row>
    <row r="345" ht="8.25" customHeight="1">
      <c r="A345" s="13"/>
      <c r="B345" s="97"/>
      <c r="C345" s="13"/>
      <c r="D345" s="13"/>
      <c r="E345" s="13"/>
      <c r="F345" s="4"/>
      <c r="G345" s="97"/>
      <c r="H345" s="106"/>
      <c r="I345" s="106"/>
      <c r="J345" s="106"/>
      <c r="K345" s="13"/>
    </row>
    <row r="346">
      <c r="A346" s="13"/>
      <c r="B346" s="107"/>
      <c r="C346" s="100"/>
      <c r="D346" s="100"/>
      <c r="E346" s="13"/>
      <c r="F346" s="13"/>
      <c r="G346" s="97"/>
      <c r="H346" s="113" t="s">
        <v>4422</v>
      </c>
      <c r="I346" s="106"/>
      <c r="J346" s="106"/>
      <c r="K346" s="13"/>
    </row>
    <row r="347">
      <c r="A347" s="13"/>
      <c r="B347" s="99"/>
      <c r="C347" s="100"/>
      <c r="D347" s="100"/>
      <c r="E347" s="13"/>
      <c r="F347" s="13"/>
      <c r="G347" s="97"/>
      <c r="H347" s="102" t="s">
        <v>4423</v>
      </c>
      <c r="I347" s="106"/>
      <c r="J347" s="106"/>
      <c r="K347" s="13"/>
    </row>
    <row r="348">
      <c r="A348" s="13"/>
      <c r="B348" s="99"/>
      <c r="C348" s="100"/>
      <c r="D348" s="100"/>
      <c r="E348" s="13"/>
      <c r="F348" s="13"/>
      <c r="G348" s="97"/>
      <c r="H348" s="106"/>
      <c r="I348" s="106"/>
      <c r="J348" s="106"/>
      <c r="K348" s="13"/>
    </row>
    <row r="349" ht="21.75" customHeight="1">
      <c r="A349" s="13"/>
      <c r="B349" s="114"/>
      <c r="C349" s="13"/>
      <c r="D349" s="13"/>
      <c r="E349" s="13"/>
      <c r="F349" s="115"/>
      <c r="G349" s="114"/>
      <c r="H349" s="105"/>
      <c r="I349" s="106"/>
      <c r="J349" s="106"/>
      <c r="K349" s="13"/>
    </row>
    <row r="350" ht="14.25" customHeight="1">
      <c r="A350" s="13"/>
      <c r="B350" s="13"/>
      <c r="C350" s="13"/>
      <c r="D350" s="13"/>
      <c r="E350" s="13"/>
      <c r="F350" s="4"/>
      <c r="G350" s="4"/>
      <c r="H350" s="100"/>
      <c r="I350" s="116"/>
      <c r="J350" s="116"/>
      <c r="K350" s="13"/>
    </row>
    <row r="351" ht="9.0" customHeight="1">
      <c r="A351" s="117"/>
      <c r="B351" s="118"/>
      <c r="C351" s="118"/>
      <c r="D351" s="118"/>
      <c r="E351" s="118"/>
      <c r="F351" s="88"/>
      <c r="G351" s="118"/>
      <c r="H351" s="118"/>
      <c r="I351" s="118"/>
      <c r="J351" s="118"/>
      <c r="K351" s="117"/>
    </row>
    <row r="352" ht="9.0" customHeight="1">
      <c r="A352" s="13"/>
      <c r="B352" s="13"/>
      <c r="C352" s="13"/>
      <c r="D352" s="13"/>
      <c r="E352" s="13"/>
      <c r="F352" s="119"/>
      <c r="G352" s="13"/>
      <c r="H352" s="13"/>
      <c r="I352" s="13"/>
      <c r="J352" s="13"/>
      <c r="K352" s="13"/>
    </row>
    <row r="353" ht="30.0" customHeight="1">
      <c r="A353" s="13"/>
      <c r="B353" s="90" t="s">
        <v>4417</v>
      </c>
      <c r="C353" s="90"/>
      <c r="D353" s="91"/>
      <c r="E353" s="13"/>
      <c r="F353" s="13"/>
      <c r="G353" s="92" t="s">
        <v>4418</v>
      </c>
      <c r="H353" s="93"/>
      <c r="I353" s="13"/>
      <c r="J353" s="13"/>
      <c r="K353" s="13"/>
    </row>
    <row r="354">
      <c r="A354" s="13"/>
      <c r="B354" s="94"/>
      <c r="C354" s="95"/>
      <c r="D354" s="95"/>
      <c r="E354" s="95"/>
      <c r="F354" s="13"/>
      <c r="G354" s="96"/>
      <c r="H354" s="95"/>
      <c r="I354" s="95"/>
      <c r="J354" s="95"/>
      <c r="K354" s="13"/>
    </row>
    <row r="355" ht="12.0" customHeight="1">
      <c r="A355" s="13"/>
      <c r="B355" s="97"/>
      <c r="C355" s="13"/>
      <c r="D355" s="13"/>
      <c r="E355" s="98"/>
      <c r="F355" s="13"/>
      <c r="G355" s="99"/>
      <c r="H355" s="13"/>
      <c r="I355" s="13"/>
      <c r="J355" s="98"/>
      <c r="K355" s="13"/>
    </row>
    <row r="356">
      <c r="A356" s="13"/>
      <c r="B356" s="99"/>
      <c r="C356" s="100"/>
      <c r="D356" s="100"/>
      <c r="E356" s="13"/>
      <c r="F356" s="4"/>
      <c r="G356" s="97"/>
      <c r="H356" s="101" t="s">
        <v>4419</v>
      </c>
      <c r="I356" s="102"/>
      <c r="J356" s="102"/>
      <c r="K356" s="13"/>
    </row>
    <row r="357">
      <c r="A357" s="13"/>
      <c r="B357" s="99"/>
      <c r="C357" s="100"/>
      <c r="D357" s="100"/>
      <c r="E357" s="13"/>
      <c r="F357" s="4"/>
      <c r="G357" s="97"/>
      <c r="H357" s="103" t="s">
        <v>4420</v>
      </c>
      <c r="I357" s="102"/>
      <c r="J357" s="102"/>
      <c r="K357" s="13"/>
    </row>
    <row r="358" ht="8.25" customHeight="1">
      <c r="A358" s="13"/>
      <c r="B358" s="97"/>
      <c r="C358" s="104"/>
      <c r="D358" s="104"/>
      <c r="E358" s="13"/>
      <c r="F358" s="4"/>
      <c r="G358" s="97"/>
      <c r="H358" s="105"/>
      <c r="I358" s="106"/>
      <c r="J358" s="106"/>
      <c r="K358" s="13"/>
    </row>
    <row r="359">
      <c r="A359" s="13"/>
      <c r="B359" s="107"/>
      <c r="C359" s="108"/>
      <c r="D359" s="108"/>
      <c r="E359" s="109"/>
      <c r="F359" s="13"/>
      <c r="G359" s="97"/>
      <c r="H359" s="110" t="s">
        <v>4421</v>
      </c>
      <c r="I359" s="106"/>
      <c r="J359" s="106"/>
      <c r="K359" s="13"/>
    </row>
    <row r="360">
      <c r="A360" s="13"/>
      <c r="B360" s="99"/>
      <c r="C360" s="111"/>
      <c r="D360" s="111"/>
      <c r="E360" s="112"/>
      <c r="F360" s="13"/>
      <c r="G360" s="97"/>
      <c r="H360" s="102" t="s">
        <v>4433</v>
      </c>
      <c r="I360" s="106"/>
      <c r="J360" s="106"/>
      <c r="K360" s="13"/>
    </row>
    <row r="361" ht="8.25" customHeight="1">
      <c r="A361" s="13"/>
      <c r="B361" s="97"/>
      <c r="C361" s="13"/>
      <c r="D361" s="13"/>
      <c r="E361" s="13"/>
      <c r="F361" s="4"/>
      <c r="G361" s="97"/>
      <c r="H361" s="106"/>
      <c r="I361" s="106"/>
      <c r="J361" s="106"/>
      <c r="K361" s="13"/>
    </row>
    <row r="362">
      <c r="A362" s="13"/>
      <c r="B362" s="107"/>
      <c r="C362" s="100"/>
      <c r="D362" s="100"/>
      <c r="E362" s="13"/>
      <c r="F362" s="13"/>
      <c r="G362" s="97"/>
      <c r="H362" s="113" t="s">
        <v>4422</v>
      </c>
      <c r="I362" s="106"/>
      <c r="J362" s="106"/>
      <c r="K362" s="13"/>
    </row>
    <row r="363">
      <c r="A363" s="13"/>
      <c r="B363" s="99"/>
      <c r="C363" s="100"/>
      <c r="D363" s="100"/>
      <c r="E363" s="13"/>
      <c r="F363" s="13"/>
      <c r="G363" s="97"/>
      <c r="H363" s="102" t="s">
        <v>4423</v>
      </c>
      <c r="I363" s="106"/>
      <c r="J363" s="106"/>
      <c r="K363" s="13"/>
    </row>
    <row r="364">
      <c r="A364" s="13"/>
      <c r="B364" s="99"/>
      <c r="C364" s="100"/>
      <c r="D364" s="100"/>
      <c r="E364" s="13"/>
      <c r="F364" s="13"/>
      <c r="G364" s="97"/>
      <c r="H364" s="106"/>
      <c r="I364" s="106"/>
      <c r="J364" s="106"/>
      <c r="K364" s="13"/>
    </row>
    <row r="365" ht="21.75" customHeight="1">
      <c r="A365" s="13"/>
      <c r="B365" s="114"/>
      <c r="C365" s="13"/>
      <c r="D365" s="13"/>
      <c r="E365" s="13"/>
      <c r="F365" s="115"/>
      <c r="G365" s="114"/>
      <c r="H365" s="105"/>
      <c r="I365" s="106"/>
      <c r="J365" s="106"/>
      <c r="K365" s="13"/>
    </row>
    <row r="366" ht="14.25" customHeight="1">
      <c r="A366" s="13"/>
      <c r="B366" s="13"/>
      <c r="C366" s="13"/>
      <c r="D366" s="13"/>
      <c r="E366" s="13"/>
      <c r="F366" s="4"/>
      <c r="G366" s="4"/>
      <c r="H366" s="100"/>
      <c r="I366" s="116"/>
      <c r="J366" s="116"/>
      <c r="K366" s="13"/>
    </row>
    <row r="367" ht="9.0" customHeight="1">
      <c r="A367" s="117"/>
      <c r="B367" s="118"/>
      <c r="C367" s="118"/>
      <c r="D367" s="118"/>
      <c r="E367" s="118"/>
      <c r="F367" s="88"/>
      <c r="G367" s="118"/>
      <c r="H367" s="118"/>
      <c r="I367" s="118"/>
      <c r="J367" s="118"/>
      <c r="K367" s="117"/>
    </row>
    <row r="368" ht="9.0" customHeight="1">
      <c r="A368" s="13"/>
      <c r="B368" s="13"/>
      <c r="C368" s="13"/>
      <c r="D368" s="13"/>
      <c r="E368" s="13"/>
      <c r="F368" s="119"/>
      <c r="G368" s="13"/>
      <c r="H368" s="13"/>
      <c r="I368" s="13"/>
      <c r="J368" s="13"/>
      <c r="K368" s="13"/>
    </row>
    <row r="369" ht="30.0" customHeight="1">
      <c r="A369" s="13"/>
      <c r="B369" s="90" t="s">
        <v>4417</v>
      </c>
      <c r="C369" s="90"/>
      <c r="D369" s="91"/>
      <c r="E369" s="13"/>
      <c r="F369" s="13"/>
      <c r="G369" s="92" t="s">
        <v>4418</v>
      </c>
      <c r="H369" s="93"/>
      <c r="I369" s="13"/>
      <c r="J369" s="13"/>
      <c r="K369" s="13"/>
    </row>
    <row r="370">
      <c r="A370" s="13"/>
      <c r="B370" s="94"/>
      <c r="C370" s="95"/>
      <c r="D370" s="95"/>
      <c r="E370" s="95"/>
      <c r="F370" s="13"/>
      <c r="G370" s="96"/>
      <c r="H370" s="95"/>
      <c r="I370" s="95"/>
      <c r="J370" s="95"/>
      <c r="K370" s="13"/>
    </row>
    <row r="371" ht="12.0" customHeight="1">
      <c r="A371" s="13"/>
      <c r="B371" s="97"/>
      <c r="C371" s="13"/>
      <c r="D371" s="13"/>
      <c r="E371" s="98"/>
      <c r="F371" s="13"/>
      <c r="G371" s="99"/>
      <c r="H371" s="13"/>
      <c r="I371" s="13"/>
      <c r="J371" s="98"/>
      <c r="K371" s="13"/>
    </row>
    <row r="372">
      <c r="A372" s="13"/>
      <c r="B372" s="99"/>
      <c r="C372" s="100"/>
      <c r="D372" s="100"/>
      <c r="E372" s="13"/>
      <c r="F372" s="4"/>
      <c r="G372" s="97"/>
      <c r="H372" s="101" t="s">
        <v>4419</v>
      </c>
      <c r="I372" s="102"/>
      <c r="J372" s="102"/>
      <c r="K372" s="13"/>
    </row>
    <row r="373">
      <c r="A373" s="13"/>
      <c r="B373" s="99"/>
      <c r="C373" s="100"/>
      <c r="D373" s="100"/>
      <c r="E373" s="13"/>
      <c r="F373" s="4"/>
      <c r="G373" s="97"/>
      <c r="H373" s="103" t="s">
        <v>4420</v>
      </c>
      <c r="I373" s="102"/>
      <c r="J373" s="102"/>
      <c r="K373" s="13"/>
    </row>
    <row r="374" ht="8.25" customHeight="1">
      <c r="A374" s="13"/>
      <c r="B374" s="97"/>
      <c r="C374" s="104"/>
      <c r="D374" s="104"/>
      <c r="E374" s="13"/>
      <c r="F374" s="4"/>
      <c r="G374" s="97"/>
      <c r="H374" s="105"/>
      <c r="I374" s="106"/>
      <c r="J374" s="106"/>
      <c r="K374" s="13"/>
    </row>
    <row r="375">
      <c r="A375" s="13"/>
      <c r="B375" s="107"/>
      <c r="C375" s="108"/>
      <c r="D375" s="108"/>
      <c r="E375" s="109"/>
      <c r="F375" s="13"/>
      <c r="G375" s="97"/>
      <c r="H375" s="110" t="s">
        <v>4421</v>
      </c>
      <c r="I375" s="106"/>
      <c r="J375" s="106"/>
      <c r="K375" s="13"/>
    </row>
    <row r="376">
      <c r="A376" s="13"/>
      <c r="B376" s="99"/>
      <c r="C376" s="111"/>
      <c r="D376" s="111"/>
      <c r="E376" s="112"/>
      <c r="F376" s="13"/>
      <c r="G376" s="97"/>
      <c r="H376" s="102" t="s">
        <v>4434</v>
      </c>
      <c r="I376" s="106"/>
      <c r="J376" s="106"/>
      <c r="K376" s="13"/>
    </row>
    <row r="377" ht="8.25" customHeight="1">
      <c r="A377" s="13"/>
      <c r="B377" s="97"/>
      <c r="C377" s="13"/>
      <c r="D377" s="13"/>
      <c r="E377" s="13"/>
      <c r="F377" s="4"/>
      <c r="G377" s="97"/>
      <c r="H377" s="106"/>
      <c r="I377" s="106"/>
      <c r="J377" s="106"/>
      <c r="K377" s="13"/>
    </row>
    <row r="378">
      <c r="A378" s="13"/>
      <c r="B378" s="107"/>
      <c r="C378" s="100"/>
      <c r="D378" s="100"/>
      <c r="E378" s="13"/>
      <c r="F378" s="13"/>
      <c r="G378" s="97"/>
      <c r="H378" s="113" t="s">
        <v>4422</v>
      </c>
      <c r="I378" s="106"/>
      <c r="J378" s="106"/>
      <c r="K378" s="13"/>
    </row>
    <row r="379">
      <c r="A379" s="13"/>
      <c r="B379" s="99"/>
      <c r="C379" s="100"/>
      <c r="D379" s="100"/>
      <c r="E379" s="13"/>
      <c r="F379" s="13"/>
      <c r="G379" s="97"/>
      <c r="H379" s="102" t="s">
        <v>4423</v>
      </c>
      <c r="I379" s="106"/>
      <c r="J379" s="106"/>
      <c r="K379" s="13"/>
    </row>
    <row r="380">
      <c r="A380" s="13"/>
      <c r="B380" s="99"/>
      <c r="C380" s="100"/>
      <c r="D380" s="100"/>
      <c r="E380" s="13"/>
      <c r="F380" s="13"/>
      <c r="G380" s="97"/>
      <c r="H380" s="106"/>
      <c r="I380" s="106"/>
      <c r="J380" s="106"/>
      <c r="K380" s="13"/>
    </row>
    <row r="381" ht="21.75" customHeight="1">
      <c r="A381" s="13"/>
      <c r="B381" s="114"/>
      <c r="C381" s="13"/>
      <c r="D381" s="13"/>
      <c r="E381" s="13"/>
      <c r="F381" s="115"/>
      <c r="G381" s="114"/>
      <c r="H381" s="105"/>
      <c r="I381" s="106"/>
      <c r="J381" s="106"/>
      <c r="K381" s="13"/>
    </row>
    <row r="382" ht="14.25" customHeight="1">
      <c r="A382" s="13"/>
      <c r="B382" s="13"/>
      <c r="C382" s="13"/>
      <c r="D382" s="13"/>
      <c r="E382" s="13"/>
      <c r="F382" s="4"/>
      <c r="G382" s="4"/>
      <c r="H382" s="100"/>
      <c r="I382" s="116"/>
      <c r="J382" s="116"/>
      <c r="K382" s="13"/>
    </row>
    <row r="383" ht="9.0" customHeight="1">
      <c r="A383" s="117"/>
      <c r="B383" s="118"/>
      <c r="C383" s="118"/>
      <c r="D383" s="118"/>
      <c r="E383" s="118"/>
      <c r="F383" s="88"/>
      <c r="G383" s="118"/>
      <c r="H383" s="118"/>
      <c r="I383" s="118"/>
      <c r="J383" s="118"/>
      <c r="K383" s="117"/>
    </row>
    <row r="384" ht="9.0" customHeight="1">
      <c r="A384" s="13"/>
      <c r="B384" s="13"/>
      <c r="C384" s="13"/>
      <c r="D384" s="13"/>
      <c r="E384" s="13"/>
      <c r="F384" s="119"/>
      <c r="G384" s="13"/>
      <c r="H384" s="13"/>
      <c r="I384" s="13"/>
      <c r="J384" s="13"/>
      <c r="K384" s="13"/>
    </row>
    <row r="385" ht="30.0" customHeight="1">
      <c r="A385" s="13"/>
      <c r="B385" s="90" t="s">
        <v>4417</v>
      </c>
      <c r="C385" s="90"/>
      <c r="D385" s="91"/>
      <c r="E385" s="13"/>
      <c r="F385" s="13"/>
      <c r="G385" s="92" t="s">
        <v>4418</v>
      </c>
      <c r="H385" s="93"/>
      <c r="I385" s="13"/>
      <c r="J385" s="13"/>
      <c r="K385" s="13"/>
    </row>
    <row r="386">
      <c r="A386" s="13"/>
      <c r="B386" s="94"/>
      <c r="C386" s="95"/>
      <c r="D386" s="95"/>
      <c r="E386" s="95"/>
      <c r="F386" s="13"/>
      <c r="G386" s="96"/>
      <c r="H386" s="95"/>
      <c r="I386" s="95"/>
      <c r="J386" s="95"/>
      <c r="K386" s="13"/>
    </row>
    <row r="387" ht="12.0" customHeight="1">
      <c r="A387" s="13"/>
      <c r="B387" s="97"/>
      <c r="C387" s="13"/>
      <c r="D387" s="13"/>
      <c r="E387" s="98"/>
      <c r="F387" s="13"/>
      <c r="G387" s="99"/>
      <c r="H387" s="13"/>
      <c r="I387" s="13"/>
      <c r="J387" s="98"/>
      <c r="K387" s="13"/>
    </row>
    <row r="388">
      <c r="A388" s="13"/>
      <c r="B388" s="99"/>
      <c r="C388" s="100"/>
      <c r="D388" s="100"/>
      <c r="E388" s="13"/>
      <c r="F388" s="4"/>
      <c r="G388" s="97"/>
      <c r="H388" s="101" t="s">
        <v>4419</v>
      </c>
      <c r="I388" s="102"/>
      <c r="J388" s="102"/>
      <c r="K388" s="13"/>
    </row>
    <row r="389">
      <c r="A389" s="13"/>
      <c r="B389" s="99"/>
      <c r="C389" s="100"/>
      <c r="D389" s="100"/>
      <c r="E389" s="13"/>
      <c r="F389" s="4"/>
      <c r="G389" s="97"/>
      <c r="H389" s="103" t="s">
        <v>4420</v>
      </c>
      <c r="I389" s="102"/>
      <c r="J389" s="102"/>
      <c r="K389" s="13"/>
    </row>
    <row r="390" ht="8.25" customHeight="1">
      <c r="A390" s="13"/>
      <c r="B390" s="97"/>
      <c r="C390" s="104"/>
      <c r="D390" s="104"/>
      <c r="E390" s="13"/>
      <c r="F390" s="4"/>
      <c r="G390" s="97"/>
      <c r="H390" s="105"/>
      <c r="I390" s="106"/>
      <c r="J390" s="106"/>
      <c r="K390" s="13"/>
    </row>
    <row r="391">
      <c r="A391" s="13"/>
      <c r="B391" s="107"/>
      <c r="C391" s="108"/>
      <c r="D391" s="108"/>
      <c r="E391" s="109"/>
      <c r="F391" s="13"/>
      <c r="G391" s="97"/>
      <c r="H391" s="110" t="s">
        <v>4421</v>
      </c>
      <c r="I391" s="106"/>
      <c r="J391" s="106"/>
      <c r="K391" s="13"/>
    </row>
    <row r="392">
      <c r="A392" s="13"/>
      <c r="B392" s="99"/>
      <c r="C392" s="111"/>
      <c r="D392" s="111"/>
      <c r="E392" s="112"/>
      <c r="F392" s="13"/>
      <c r="G392" s="97"/>
      <c r="H392" s="102" t="s">
        <v>4435</v>
      </c>
      <c r="I392" s="106"/>
      <c r="J392" s="106"/>
      <c r="K392" s="13"/>
    </row>
    <row r="393" ht="8.25" customHeight="1">
      <c r="A393" s="13"/>
      <c r="B393" s="97"/>
      <c r="C393" s="13"/>
      <c r="D393" s="13"/>
      <c r="E393" s="13"/>
      <c r="F393" s="4"/>
      <c r="G393" s="97"/>
      <c r="H393" s="106"/>
      <c r="I393" s="106"/>
      <c r="J393" s="106"/>
      <c r="K393" s="13"/>
    </row>
    <row r="394">
      <c r="A394" s="13"/>
      <c r="B394" s="107"/>
      <c r="C394" s="100"/>
      <c r="D394" s="100"/>
      <c r="E394" s="13"/>
      <c r="F394" s="13"/>
      <c r="G394" s="97"/>
      <c r="H394" s="113" t="s">
        <v>4422</v>
      </c>
      <c r="I394" s="106"/>
      <c r="J394" s="106"/>
      <c r="K394" s="13"/>
    </row>
    <row r="395">
      <c r="A395" s="13"/>
      <c r="B395" s="99"/>
      <c r="C395" s="100"/>
      <c r="D395" s="100"/>
      <c r="E395" s="13"/>
      <c r="F395" s="13"/>
      <c r="G395" s="97"/>
      <c r="H395" s="102" t="s">
        <v>4423</v>
      </c>
      <c r="I395" s="106"/>
      <c r="J395" s="106"/>
      <c r="K395" s="13"/>
    </row>
    <row r="396">
      <c r="A396" s="13"/>
      <c r="B396" s="99"/>
      <c r="C396" s="100"/>
      <c r="D396" s="100"/>
      <c r="E396" s="13"/>
      <c r="F396" s="13"/>
      <c r="G396" s="97"/>
      <c r="H396" s="106"/>
      <c r="I396" s="106"/>
      <c r="J396" s="106"/>
      <c r="K396" s="13"/>
    </row>
    <row r="397" ht="21.75" customHeight="1">
      <c r="A397" s="13"/>
      <c r="B397" s="114"/>
      <c r="C397" s="13"/>
      <c r="D397" s="13"/>
      <c r="E397" s="13"/>
      <c r="F397" s="115"/>
      <c r="G397" s="114"/>
      <c r="H397" s="105"/>
      <c r="I397" s="106"/>
      <c r="J397" s="106"/>
      <c r="K397" s="13"/>
    </row>
    <row r="398" ht="14.25" customHeight="1">
      <c r="A398" s="13"/>
      <c r="B398" s="13"/>
      <c r="C398" s="13"/>
      <c r="D398" s="13"/>
      <c r="E398" s="13"/>
      <c r="F398" s="4"/>
      <c r="G398" s="4"/>
      <c r="H398" s="100"/>
      <c r="I398" s="116"/>
      <c r="J398" s="116"/>
      <c r="K398" s="13"/>
    </row>
    <row r="399" ht="9.0" customHeight="1">
      <c r="A399" s="117"/>
      <c r="B399" s="118"/>
      <c r="C399" s="118"/>
      <c r="D399" s="118"/>
      <c r="E399" s="118"/>
      <c r="F399" s="88"/>
      <c r="G399" s="118"/>
      <c r="H399" s="118"/>
      <c r="I399" s="118"/>
      <c r="J399" s="118"/>
      <c r="K399" s="117"/>
    </row>
    <row r="400" ht="9.0" customHeight="1">
      <c r="A400" s="13"/>
      <c r="B400" s="13"/>
      <c r="C400" s="13"/>
      <c r="D400" s="13"/>
      <c r="E400" s="13"/>
      <c r="F400" s="119"/>
      <c r="G400" s="13"/>
      <c r="H400" s="13"/>
      <c r="I400" s="13"/>
      <c r="J400" s="13"/>
      <c r="K400" s="13"/>
    </row>
    <row r="401" ht="30.0" customHeight="1">
      <c r="A401" s="13"/>
      <c r="B401" s="90" t="s">
        <v>4417</v>
      </c>
      <c r="C401" s="90"/>
      <c r="D401" s="91"/>
      <c r="E401" s="13"/>
      <c r="F401" s="13"/>
      <c r="G401" s="92" t="s">
        <v>4418</v>
      </c>
      <c r="H401" s="93"/>
      <c r="I401" s="13"/>
      <c r="J401" s="13"/>
      <c r="K401" s="13"/>
    </row>
    <row r="402">
      <c r="A402" s="13"/>
      <c r="B402" s="94"/>
      <c r="C402" s="95"/>
      <c r="D402" s="95"/>
      <c r="E402" s="95"/>
      <c r="F402" s="13"/>
      <c r="G402" s="96"/>
      <c r="H402" s="95"/>
      <c r="I402" s="95"/>
      <c r="J402" s="95"/>
      <c r="K402" s="13"/>
    </row>
    <row r="403" ht="12.0" customHeight="1">
      <c r="A403" s="13"/>
      <c r="B403" s="97"/>
      <c r="C403" s="13"/>
      <c r="D403" s="13"/>
      <c r="E403" s="98"/>
      <c r="F403" s="13"/>
      <c r="G403" s="99"/>
      <c r="H403" s="13"/>
      <c r="I403" s="13"/>
      <c r="J403" s="98"/>
      <c r="K403" s="13"/>
    </row>
    <row r="404">
      <c r="A404" s="13"/>
      <c r="B404" s="99"/>
      <c r="C404" s="100"/>
      <c r="D404" s="100"/>
      <c r="E404" s="13"/>
      <c r="F404" s="4"/>
      <c r="G404" s="97"/>
      <c r="H404" s="101" t="s">
        <v>4419</v>
      </c>
      <c r="I404" s="102"/>
      <c r="J404" s="102"/>
      <c r="K404" s="13"/>
    </row>
    <row r="405">
      <c r="A405" s="13"/>
      <c r="B405" s="99"/>
      <c r="C405" s="100"/>
      <c r="D405" s="100"/>
      <c r="E405" s="13"/>
      <c r="F405" s="4"/>
      <c r="G405" s="97"/>
      <c r="H405" s="103" t="s">
        <v>4420</v>
      </c>
      <c r="I405" s="102"/>
      <c r="J405" s="102"/>
      <c r="K405" s="13"/>
    </row>
    <row r="406" ht="8.25" customHeight="1">
      <c r="A406" s="13"/>
      <c r="B406" s="97"/>
      <c r="C406" s="104"/>
      <c r="D406" s="104"/>
      <c r="E406" s="13"/>
      <c r="F406" s="4"/>
      <c r="G406" s="97"/>
      <c r="H406" s="105"/>
      <c r="I406" s="106"/>
      <c r="J406" s="106"/>
      <c r="K406" s="13"/>
    </row>
    <row r="407">
      <c r="A407" s="13"/>
      <c r="B407" s="107"/>
      <c r="C407" s="108"/>
      <c r="D407" s="108"/>
      <c r="E407" s="109"/>
      <c r="F407" s="13"/>
      <c r="G407" s="97"/>
      <c r="H407" s="110" t="s">
        <v>4421</v>
      </c>
      <c r="I407" s="106"/>
      <c r="J407" s="106"/>
      <c r="K407" s="13"/>
    </row>
    <row r="408">
      <c r="A408" s="13"/>
      <c r="B408" s="99"/>
      <c r="C408" s="111"/>
      <c r="D408" s="111"/>
      <c r="E408" s="112"/>
      <c r="F408" s="13"/>
      <c r="G408" s="97"/>
      <c r="H408" s="102" t="s">
        <v>3907</v>
      </c>
      <c r="I408" s="106"/>
      <c r="J408" s="106"/>
      <c r="K408" s="13"/>
    </row>
    <row r="409" ht="8.25" customHeight="1">
      <c r="A409" s="13"/>
      <c r="B409" s="97"/>
      <c r="C409" s="13"/>
      <c r="D409" s="13"/>
      <c r="E409" s="13"/>
      <c r="F409" s="4"/>
      <c r="G409" s="97"/>
      <c r="H409" s="106"/>
      <c r="I409" s="106"/>
      <c r="J409" s="106"/>
      <c r="K409" s="13"/>
    </row>
    <row r="410">
      <c r="A410" s="13"/>
      <c r="B410" s="107"/>
      <c r="C410" s="100"/>
      <c r="D410" s="100"/>
      <c r="E410" s="13"/>
      <c r="F410" s="13"/>
      <c r="G410" s="97"/>
      <c r="H410" s="113" t="s">
        <v>4422</v>
      </c>
      <c r="I410" s="106"/>
      <c r="J410" s="106"/>
      <c r="K410" s="13"/>
    </row>
    <row r="411">
      <c r="A411" s="13"/>
      <c r="B411" s="99"/>
      <c r="C411" s="100"/>
      <c r="D411" s="100"/>
      <c r="E411" s="13"/>
      <c r="F411" s="13"/>
      <c r="G411" s="97"/>
      <c r="H411" s="102" t="s">
        <v>4423</v>
      </c>
      <c r="I411" s="106"/>
      <c r="J411" s="106"/>
      <c r="K411" s="13"/>
    </row>
    <row r="412">
      <c r="A412" s="13"/>
      <c r="B412" s="99"/>
      <c r="C412" s="100"/>
      <c r="D412" s="100"/>
      <c r="E412" s="13"/>
      <c r="F412" s="13"/>
      <c r="G412" s="97"/>
      <c r="H412" s="106"/>
      <c r="I412" s="106"/>
      <c r="J412" s="106"/>
      <c r="K412" s="13"/>
    </row>
    <row r="413" ht="21.75" customHeight="1">
      <c r="A413" s="13"/>
      <c r="B413" s="114"/>
      <c r="C413" s="13"/>
      <c r="D413" s="13"/>
      <c r="E413" s="13"/>
      <c r="F413" s="115"/>
      <c r="G413" s="114"/>
      <c r="H413" s="105"/>
      <c r="I413" s="106"/>
      <c r="J413" s="106"/>
      <c r="K413" s="13"/>
    </row>
    <row r="414" ht="14.25" customHeight="1">
      <c r="A414" s="13"/>
      <c r="B414" s="13"/>
      <c r="C414" s="13"/>
      <c r="D414" s="13"/>
      <c r="E414" s="13"/>
      <c r="F414" s="4"/>
      <c r="G414" s="4"/>
      <c r="H414" s="100"/>
      <c r="I414" s="116"/>
      <c r="J414" s="116"/>
      <c r="K414" s="13"/>
    </row>
    <row r="415" ht="9.0" customHeight="1">
      <c r="A415" s="117"/>
      <c r="B415" s="118"/>
      <c r="C415" s="118"/>
      <c r="D415" s="118"/>
      <c r="E415" s="118"/>
      <c r="F415" s="88"/>
      <c r="G415" s="118"/>
      <c r="H415" s="118"/>
      <c r="I415" s="118"/>
      <c r="J415" s="118"/>
      <c r="K415" s="117"/>
    </row>
    <row r="416" ht="9.0" customHeight="1">
      <c r="A416" s="13"/>
      <c r="B416" s="13"/>
      <c r="C416" s="13"/>
      <c r="D416" s="13"/>
      <c r="E416" s="13"/>
      <c r="F416" s="119"/>
      <c r="G416" s="13"/>
      <c r="H416" s="13"/>
      <c r="I416" s="13"/>
      <c r="J416" s="13"/>
      <c r="K416" s="13"/>
    </row>
    <row r="417" ht="30.0" customHeight="1">
      <c r="A417" s="13"/>
      <c r="B417" s="90" t="s">
        <v>4417</v>
      </c>
      <c r="C417" s="90"/>
      <c r="D417" s="91"/>
      <c r="E417" s="13"/>
      <c r="F417" s="13"/>
      <c r="G417" s="92" t="s">
        <v>4418</v>
      </c>
      <c r="H417" s="93"/>
      <c r="I417" s="13"/>
      <c r="J417" s="13"/>
      <c r="K417" s="13"/>
    </row>
    <row r="418">
      <c r="A418" s="13"/>
      <c r="B418" s="94"/>
      <c r="C418" s="95"/>
      <c r="D418" s="95"/>
      <c r="E418" s="95"/>
      <c r="F418" s="13"/>
      <c r="G418" s="96"/>
      <c r="H418" s="95"/>
      <c r="I418" s="95"/>
      <c r="J418" s="95"/>
      <c r="K418" s="13"/>
    </row>
    <row r="419" ht="12.0" customHeight="1">
      <c r="A419" s="13"/>
      <c r="B419" s="97"/>
      <c r="C419" s="13"/>
      <c r="D419" s="13"/>
      <c r="E419" s="98"/>
      <c r="F419" s="13"/>
      <c r="G419" s="99"/>
      <c r="H419" s="13"/>
      <c r="I419" s="13"/>
      <c r="J419" s="98"/>
      <c r="K419" s="13"/>
    </row>
    <row r="420">
      <c r="A420" s="13"/>
      <c r="B420" s="99"/>
      <c r="C420" s="100"/>
      <c r="D420" s="100"/>
      <c r="E420" s="13"/>
      <c r="F420" s="4"/>
      <c r="G420" s="97"/>
      <c r="H420" s="101" t="s">
        <v>4419</v>
      </c>
      <c r="I420" s="102"/>
      <c r="J420" s="102"/>
      <c r="K420" s="13"/>
    </row>
    <row r="421">
      <c r="A421" s="13"/>
      <c r="B421" s="99"/>
      <c r="C421" s="100"/>
      <c r="D421" s="100"/>
      <c r="E421" s="13"/>
      <c r="F421" s="4"/>
      <c r="G421" s="97"/>
      <c r="H421" s="103" t="s">
        <v>4420</v>
      </c>
      <c r="I421" s="102"/>
      <c r="J421" s="102"/>
      <c r="K421" s="13"/>
    </row>
    <row r="422" ht="8.25" customHeight="1">
      <c r="A422" s="13"/>
      <c r="B422" s="97"/>
      <c r="C422" s="104"/>
      <c r="D422" s="104"/>
      <c r="E422" s="13"/>
      <c r="F422" s="4"/>
      <c r="G422" s="97"/>
      <c r="H422" s="105"/>
      <c r="I422" s="106"/>
      <c r="J422" s="106"/>
      <c r="K422" s="13"/>
    </row>
    <row r="423">
      <c r="A423" s="13"/>
      <c r="B423" s="107"/>
      <c r="C423" s="108"/>
      <c r="D423" s="108"/>
      <c r="E423" s="109"/>
      <c r="F423" s="13"/>
      <c r="G423" s="97"/>
      <c r="H423" s="110" t="s">
        <v>4421</v>
      </c>
      <c r="I423" s="106"/>
      <c r="J423" s="106"/>
      <c r="K423" s="13"/>
    </row>
    <row r="424">
      <c r="A424" s="13"/>
      <c r="B424" s="99"/>
      <c r="C424" s="111"/>
      <c r="D424" s="111"/>
      <c r="E424" s="112"/>
      <c r="F424" s="13"/>
      <c r="G424" s="97"/>
      <c r="H424" s="102" t="s">
        <v>1648</v>
      </c>
      <c r="I424" s="106"/>
      <c r="J424" s="106"/>
      <c r="K424" s="13"/>
    </row>
    <row r="425" ht="8.25" customHeight="1">
      <c r="A425" s="13"/>
      <c r="B425" s="97"/>
      <c r="C425" s="13"/>
      <c r="D425" s="13"/>
      <c r="E425" s="13"/>
      <c r="F425" s="4"/>
      <c r="G425" s="97"/>
      <c r="H425" s="106"/>
      <c r="I425" s="106"/>
      <c r="J425" s="106"/>
      <c r="K425" s="13"/>
    </row>
    <row r="426">
      <c r="A426" s="13"/>
      <c r="B426" s="107"/>
      <c r="C426" s="100"/>
      <c r="D426" s="100"/>
      <c r="E426" s="13"/>
      <c r="F426" s="13"/>
      <c r="G426" s="97"/>
      <c r="H426" s="113" t="s">
        <v>4422</v>
      </c>
      <c r="I426" s="106"/>
      <c r="J426" s="106"/>
      <c r="K426" s="13"/>
    </row>
    <row r="427">
      <c r="A427" s="13"/>
      <c r="B427" s="99"/>
      <c r="C427" s="100"/>
      <c r="D427" s="100"/>
      <c r="E427" s="13"/>
      <c r="F427" s="13"/>
      <c r="G427" s="97"/>
      <c r="H427" s="102" t="s">
        <v>4423</v>
      </c>
      <c r="I427" s="106"/>
      <c r="J427" s="106"/>
      <c r="K427" s="13"/>
    </row>
    <row r="428">
      <c r="A428" s="13"/>
      <c r="B428" s="99"/>
      <c r="C428" s="100"/>
      <c r="D428" s="100"/>
      <c r="E428" s="13"/>
      <c r="F428" s="13"/>
      <c r="G428" s="97"/>
      <c r="H428" s="106"/>
      <c r="I428" s="106"/>
      <c r="J428" s="106"/>
      <c r="K428" s="13"/>
    </row>
    <row r="429" ht="21.75" customHeight="1">
      <c r="A429" s="13"/>
      <c r="B429" s="114"/>
      <c r="C429" s="13"/>
      <c r="D429" s="13"/>
      <c r="E429" s="13"/>
      <c r="F429" s="115"/>
      <c r="G429" s="114"/>
      <c r="H429" s="105"/>
      <c r="I429" s="106"/>
      <c r="J429" s="106"/>
      <c r="K429" s="13"/>
    </row>
    <row r="430" ht="14.25" customHeight="1">
      <c r="A430" s="13"/>
      <c r="B430" s="13"/>
      <c r="C430" s="13"/>
      <c r="D430" s="13"/>
      <c r="E430" s="13"/>
      <c r="F430" s="4"/>
      <c r="G430" s="4"/>
      <c r="H430" s="100"/>
      <c r="I430" s="116"/>
      <c r="J430" s="116"/>
      <c r="K430" s="13"/>
    </row>
    <row r="431" ht="9.0" customHeight="1">
      <c r="A431" s="117"/>
      <c r="B431" s="118"/>
      <c r="C431" s="118"/>
      <c r="D431" s="118"/>
      <c r="E431" s="118"/>
      <c r="F431" s="88"/>
      <c r="G431" s="118"/>
      <c r="H431" s="118"/>
      <c r="I431" s="118"/>
      <c r="J431" s="118"/>
      <c r="K431" s="117"/>
    </row>
    <row r="432" ht="9.0" customHeight="1">
      <c r="A432" s="13"/>
      <c r="B432" s="13"/>
      <c r="C432" s="13"/>
      <c r="D432" s="13"/>
      <c r="E432" s="13"/>
      <c r="F432" s="119"/>
      <c r="G432" s="13"/>
      <c r="H432" s="13"/>
      <c r="I432" s="13"/>
      <c r="J432" s="13"/>
      <c r="K432" s="13"/>
    </row>
    <row r="433" ht="30.0" customHeight="1">
      <c r="A433" s="13"/>
      <c r="B433" s="90" t="s">
        <v>4417</v>
      </c>
      <c r="C433" s="90"/>
      <c r="D433" s="91"/>
      <c r="E433" s="13"/>
      <c r="F433" s="13"/>
      <c r="G433" s="92" t="s">
        <v>4418</v>
      </c>
      <c r="H433" s="93"/>
      <c r="I433" s="13"/>
      <c r="J433" s="13"/>
      <c r="K433" s="13"/>
    </row>
    <row r="434">
      <c r="A434" s="13"/>
      <c r="B434" s="94"/>
      <c r="C434" s="95"/>
      <c r="D434" s="95"/>
      <c r="E434" s="95"/>
      <c r="F434" s="13"/>
      <c r="G434" s="96"/>
      <c r="H434" s="95"/>
      <c r="I434" s="95"/>
      <c r="J434" s="95"/>
      <c r="K434" s="13"/>
    </row>
    <row r="435" ht="12.0" customHeight="1">
      <c r="A435" s="13"/>
      <c r="B435" s="97"/>
      <c r="C435" s="13"/>
      <c r="D435" s="13"/>
      <c r="E435" s="98"/>
      <c r="F435" s="13"/>
      <c r="G435" s="99"/>
      <c r="H435" s="13"/>
      <c r="I435" s="13"/>
      <c r="J435" s="98"/>
      <c r="K435" s="13"/>
    </row>
    <row r="436">
      <c r="A436" s="13"/>
      <c r="B436" s="99"/>
      <c r="C436" s="100"/>
      <c r="D436" s="100"/>
      <c r="E436" s="13"/>
      <c r="F436" s="4"/>
      <c r="G436" s="97"/>
      <c r="H436" s="101" t="s">
        <v>4419</v>
      </c>
      <c r="I436" s="102"/>
      <c r="J436" s="102"/>
      <c r="K436" s="13"/>
    </row>
    <row r="437">
      <c r="A437" s="13"/>
      <c r="B437" s="99"/>
      <c r="C437" s="100"/>
      <c r="D437" s="100"/>
      <c r="E437" s="13"/>
      <c r="F437" s="4"/>
      <c r="G437" s="97"/>
      <c r="H437" s="103" t="s">
        <v>4420</v>
      </c>
      <c r="I437" s="102"/>
      <c r="J437" s="102"/>
      <c r="K437" s="13"/>
    </row>
    <row r="438" ht="8.25" customHeight="1">
      <c r="A438" s="13"/>
      <c r="B438" s="97"/>
      <c r="C438" s="104"/>
      <c r="D438" s="104"/>
      <c r="E438" s="13"/>
      <c r="F438" s="4"/>
      <c r="G438" s="97"/>
      <c r="H438" s="105"/>
      <c r="I438" s="106"/>
      <c r="J438" s="106"/>
      <c r="K438" s="13"/>
    </row>
    <row r="439">
      <c r="A439" s="13"/>
      <c r="B439" s="107"/>
      <c r="C439" s="108"/>
      <c r="D439" s="108"/>
      <c r="E439" s="109"/>
      <c r="F439" s="13"/>
      <c r="G439" s="97"/>
      <c r="H439" s="110" t="s">
        <v>4421</v>
      </c>
      <c r="I439" s="106"/>
      <c r="J439" s="106"/>
      <c r="K439" s="13"/>
    </row>
    <row r="440">
      <c r="A440" s="13"/>
      <c r="B440" s="99"/>
      <c r="C440" s="111"/>
      <c r="D440" s="111"/>
      <c r="E440" s="112"/>
      <c r="F440" s="13"/>
      <c r="G440" s="97"/>
      <c r="H440" s="102" t="s">
        <v>4436</v>
      </c>
      <c r="I440" s="106"/>
      <c r="J440" s="106"/>
      <c r="K440" s="13"/>
    </row>
    <row r="441" ht="8.25" customHeight="1">
      <c r="A441" s="13"/>
      <c r="B441" s="97"/>
      <c r="C441" s="13"/>
      <c r="D441" s="13"/>
      <c r="E441" s="13"/>
      <c r="F441" s="4"/>
      <c r="G441" s="97"/>
      <c r="H441" s="106"/>
      <c r="I441" s="106"/>
      <c r="J441" s="106"/>
      <c r="K441" s="13"/>
    </row>
    <row r="442">
      <c r="A442" s="13"/>
      <c r="B442" s="107"/>
      <c r="C442" s="100"/>
      <c r="D442" s="100"/>
      <c r="E442" s="13"/>
      <c r="F442" s="13"/>
      <c r="G442" s="97"/>
      <c r="H442" s="113" t="s">
        <v>4422</v>
      </c>
      <c r="I442" s="106"/>
      <c r="J442" s="106"/>
      <c r="K442" s="13"/>
    </row>
    <row r="443">
      <c r="A443" s="13"/>
      <c r="B443" s="99"/>
      <c r="C443" s="100"/>
      <c r="D443" s="100"/>
      <c r="E443" s="13"/>
      <c r="F443" s="13"/>
      <c r="G443" s="97"/>
      <c r="H443" s="102" t="s">
        <v>4423</v>
      </c>
      <c r="I443" s="106"/>
      <c r="J443" s="106"/>
      <c r="K443" s="13"/>
    </row>
    <row r="444">
      <c r="A444" s="13"/>
      <c r="B444" s="99"/>
      <c r="C444" s="100"/>
      <c r="D444" s="100"/>
      <c r="E444" s="13"/>
      <c r="F444" s="13"/>
      <c r="G444" s="97"/>
      <c r="H444" s="106"/>
      <c r="I444" s="106"/>
      <c r="J444" s="106"/>
      <c r="K444" s="13"/>
    </row>
    <row r="445" ht="21.75" customHeight="1">
      <c r="A445" s="13"/>
      <c r="B445" s="114"/>
      <c r="C445" s="13"/>
      <c r="D445" s="13"/>
      <c r="E445" s="13"/>
      <c r="F445" s="115"/>
      <c r="G445" s="114"/>
      <c r="H445" s="105"/>
      <c r="I445" s="106"/>
      <c r="J445" s="106"/>
      <c r="K445" s="13"/>
    </row>
    <row r="446" ht="14.25" customHeight="1">
      <c r="A446" s="13"/>
      <c r="B446" s="13"/>
      <c r="C446" s="13"/>
      <c r="D446" s="13"/>
      <c r="E446" s="13"/>
      <c r="F446" s="4"/>
      <c r="G446" s="4"/>
      <c r="H446" s="100"/>
      <c r="I446" s="116"/>
      <c r="J446" s="116"/>
      <c r="K446" s="13"/>
    </row>
    <row r="447" ht="9.0" customHeight="1">
      <c r="A447" s="117"/>
      <c r="B447" s="118"/>
      <c r="C447" s="118"/>
      <c r="D447" s="118"/>
      <c r="E447" s="118"/>
      <c r="F447" s="88"/>
      <c r="G447" s="118"/>
      <c r="H447" s="118"/>
      <c r="I447" s="118"/>
      <c r="J447" s="118"/>
      <c r="K447" s="117"/>
    </row>
    <row r="448" ht="9.0" customHeight="1">
      <c r="A448" s="13"/>
      <c r="B448" s="13"/>
      <c r="C448" s="13"/>
      <c r="D448" s="13"/>
      <c r="E448" s="13"/>
      <c r="F448" s="119"/>
      <c r="G448" s="13"/>
      <c r="H448" s="13"/>
      <c r="I448" s="13"/>
      <c r="J448" s="13"/>
      <c r="K448" s="13"/>
    </row>
    <row r="449" ht="30.0" customHeight="1">
      <c r="A449" s="13"/>
      <c r="B449" s="90" t="s">
        <v>4417</v>
      </c>
      <c r="C449" s="90"/>
      <c r="D449" s="91"/>
      <c r="E449" s="13"/>
      <c r="F449" s="13"/>
      <c r="G449" s="92" t="s">
        <v>4418</v>
      </c>
      <c r="H449" s="93"/>
      <c r="I449" s="13"/>
      <c r="J449" s="13"/>
      <c r="K449" s="13"/>
    </row>
    <row r="450">
      <c r="A450" s="13"/>
      <c r="B450" s="94"/>
      <c r="C450" s="95"/>
      <c r="D450" s="95"/>
      <c r="E450" s="95"/>
      <c r="F450" s="13"/>
      <c r="G450" s="96"/>
      <c r="H450" s="95"/>
      <c r="I450" s="95"/>
      <c r="J450" s="95"/>
      <c r="K450" s="13"/>
    </row>
    <row r="451" ht="12.0" customHeight="1">
      <c r="A451" s="13"/>
      <c r="B451" s="97"/>
      <c r="C451" s="13"/>
      <c r="D451" s="13"/>
      <c r="E451" s="98"/>
      <c r="F451" s="13"/>
      <c r="G451" s="99"/>
      <c r="H451" s="13"/>
      <c r="I451" s="13"/>
      <c r="J451" s="98"/>
      <c r="K451" s="13"/>
    </row>
    <row r="452">
      <c r="A452" s="13"/>
      <c r="B452" s="99"/>
      <c r="C452" s="100"/>
      <c r="D452" s="100"/>
      <c r="E452" s="13"/>
      <c r="F452" s="4"/>
      <c r="G452" s="97"/>
      <c r="H452" s="101" t="s">
        <v>4419</v>
      </c>
      <c r="I452" s="102"/>
      <c r="J452" s="102"/>
      <c r="K452" s="13"/>
    </row>
    <row r="453">
      <c r="A453" s="13"/>
      <c r="B453" s="99"/>
      <c r="C453" s="100"/>
      <c r="D453" s="100"/>
      <c r="E453" s="13"/>
      <c r="F453" s="4"/>
      <c r="G453" s="97"/>
      <c r="H453" s="103" t="s">
        <v>4420</v>
      </c>
      <c r="I453" s="102"/>
      <c r="J453" s="102"/>
      <c r="K453" s="13"/>
    </row>
    <row r="454" ht="8.25" customHeight="1">
      <c r="A454" s="13"/>
      <c r="B454" s="97"/>
      <c r="C454" s="104"/>
      <c r="D454" s="104"/>
      <c r="E454" s="13"/>
      <c r="F454" s="4"/>
      <c r="G454" s="97"/>
      <c r="H454" s="105"/>
      <c r="I454" s="106"/>
      <c r="J454" s="106"/>
      <c r="K454" s="13"/>
    </row>
    <row r="455">
      <c r="A455" s="13"/>
      <c r="B455" s="107"/>
      <c r="C455" s="108"/>
      <c r="D455" s="108"/>
      <c r="E455" s="109"/>
      <c r="F455" s="13"/>
      <c r="G455" s="97"/>
      <c r="H455" s="110" t="s">
        <v>4421</v>
      </c>
      <c r="I455" s="106"/>
      <c r="J455" s="106"/>
      <c r="K455" s="13"/>
    </row>
    <row r="456">
      <c r="A456" s="13"/>
      <c r="B456" s="99"/>
      <c r="C456" s="111"/>
      <c r="D456" s="111"/>
      <c r="E456" s="112"/>
      <c r="F456" s="13"/>
      <c r="G456" s="97"/>
      <c r="H456" s="102" t="s">
        <v>4437</v>
      </c>
      <c r="I456" s="106"/>
      <c r="J456" s="106"/>
      <c r="K456" s="13"/>
    </row>
    <row r="457" ht="8.25" customHeight="1">
      <c r="A457" s="13"/>
      <c r="B457" s="97"/>
      <c r="C457" s="13"/>
      <c r="D457" s="13"/>
      <c r="E457" s="13"/>
      <c r="F457" s="4"/>
      <c r="G457" s="97"/>
      <c r="H457" s="106"/>
      <c r="I457" s="106"/>
      <c r="J457" s="106"/>
      <c r="K457" s="13"/>
    </row>
    <row r="458">
      <c r="A458" s="13"/>
      <c r="B458" s="107"/>
      <c r="C458" s="100"/>
      <c r="D458" s="100"/>
      <c r="E458" s="13"/>
      <c r="F458" s="13"/>
      <c r="G458" s="97"/>
      <c r="H458" s="113" t="s">
        <v>4422</v>
      </c>
      <c r="I458" s="106"/>
      <c r="J458" s="106"/>
      <c r="K458" s="13"/>
    </row>
    <row r="459">
      <c r="A459" s="13"/>
      <c r="B459" s="99"/>
      <c r="C459" s="100"/>
      <c r="D459" s="100"/>
      <c r="E459" s="13"/>
      <c r="F459" s="13"/>
      <c r="G459" s="97"/>
      <c r="H459" s="102" t="s">
        <v>4423</v>
      </c>
      <c r="I459" s="106"/>
      <c r="J459" s="106"/>
      <c r="K459" s="13"/>
    </row>
    <row r="460">
      <c r="A460" s="13"/>
      <c r="B460" s="99"/>
      <c r="C460" s="100"/>
      <c r="D460" s="100"/>
      <c r="E460" s="13"/>
      <c r="F460" s="13"/>
      <c r="G460" s="97"/>
      <c r="H460" s="106"/>
      <c r="I460" s="106"/>
      <c r="J460" s="106"/>
      <c r="K460" s="13"/>
    </row>
    <row r="461" ht="21.75" customHeight="1">
      <c r="A461" s="13"/>
      <c r="B461" s="114"/>
      <c r="C461" s="13"/>
      <c r="D461" s="13"/>
      <c r="E461" s="13"/>
      <c r="F461" s="115"/>
      <c r="G461" s="114"/>
      <c r="H461" s="105"/>
      <c r="I461" s="106"/>
      <c r="J461" s="106"/>
      <c r="K461" s="13"/>
    </row>
    <row r="462" ht="14.25" customHeight="1">
      <c r="A462" s="13"/>
      <c r="B462" s="13"/>
      <c r="C462" s="13"/>
      <c r="D462" s="13"/>
      <c r="E462" s="13"/>
      <c r="F462" s="4"/>
      <c r="G462" s="4"/>
      <c r="H462" s="100"/>
      <c r="I462" s="116"/>
      <c r="J462" s="116"/>
      <c r="K462" s="13"/>
    </row>
    <row r="463" ht="9.0" customHeight="1">
      <c r="A463" s="117"/>
      <c r="B463" s="118"/>
      <c r="C463" s="118"/>
      <c r="D463" s="118"/>
      <c r="E463" s="118"/>
      <c r="F463" s="88"/>
      <c r="G463" s="118"/>
      <c r="H463" s="118"/>
      <c r="I463" s="118"/>
      <c r="J463" s="118"/>
      <c r="K463" s="117"/>
    </row>
    <row r="464" ht="9.0" customHeight="1">
      <c r="A464" s="13"/>
      <c r="B464" s="13"/>
      <c r="C464" s="13"/>
      <c r="D464" s="13"/>
      <c r="E464" s="13"/>
      <c r="F464" s="119"/>
      <c r="G464" s="13"/>
      <c r="H464" s="13"/>
      <c r="I464" s="13"/>
      <c r="J464" s="13"/>
      <c r="K464" s="13"/>
    </row>
    <row r="465" ht="30.0" customHeight="1">
      <c r="A465" s="13"/>
      <c r="B465" s="90" t="s">
        <v>4417</v>
      </c>
      <c r="C465" s="90"/>
      <c r="D465" s="91"/>
      <c r="E465" s="13"/>
      <c r="F465" s="13"/>
      <c r="G465" s="92" t="s">
        <v>4418</v>
      </c>
      <c r="H465" s="93"/>
      <c r="I465" s="13"/>
      <c r="J465" s="13"/>
      <c r="K465" s="13"/>
    </row>
    <row r="466">
      <c r="A466" s="13"/>
      <c r="B466" s="94"/>
      <c r="C466" s="95"/>
      <c r="D466" s="95"/>
      <c r="E466" s="95"/>
      <c r="F466" s="13"/>
      <c r="G466" s="96"/>
      <c r="H466" s="95"/>
      <c r="I466" s="95"/>
      <c r="J466" s="95"/>
      <c r="K466" s="13"/>
    </row>
    <row r="467" ht="12.0" customHeight="1">
      <c r="A467" s="13"/>
      <c r="B467" s="97"/>
      <c r="C467" s="13"/>
      <c r="D467" s="13"/>
      <c r="E467" s="98"/>
      <c r="F467" s="13"/>
      <c r="G467" s="99"/>
      <c r="H467" s="13"/>
      <c r="I467" s="13"/>
      <c r="J467" s="98"/>
      <c r="K467" s="13"/>
    </row>
    <row r="468">
      <c r="A468" s="13"/>
      <c r="B468" s="99"/>
      <c r="C468" s="100"/>
      <c r="D468" s="100"/>
      <c r="E468" s="13"/>
      <c r="F468" s="4"/>
      <c r="G468" s="97"/>
      <c r="H468" s="101" t="s">
        <v>4419</v>
      </c>
      <c r="I468" s="102"/>
      <c r="J468" s="102"/>
      <c r="K468" s="13"/>
    </row>
    <row r="469">
      <c r="A469" s="13"/>
      <c r="B469" s="99"/>
      <c r="C469" s="100"/>
      <c r="D469" s="100"/>
      <c r="E469" s="13"/>
      <c r="F469" s="4"/>
      <c r="G469" s="97"/>
      <c r="H469" s="103" t="s">
        <v>4420</v>
      </c>
      <c r="I469" s="102"/>
      <c r="J469" s="102"/>
      <c r="K469" s="13"/>
    </row>
    <row r="470" ht="8.25" customHeight="1">
      <c r="A470" s="13"/>
      <c r="B470" s="97"/>
      <c r="C470" s="104"/>
      <c r="D470" s="104"/>
      <c r="E470" s="13"/>
      <c r="F470" s="4"/>
      <c r="G470" s="97"/>
      <c r="H470" s="105"/>
      <c r="I470" s="106"/>
      <c r="J470" s="106"/>
      <c r="K470" s="13"/>
    </row>
    <row r="471">
      <c r="A471" s="13"/>
      <c r="B471" s="107"/>
      <c r="C471" s="108"/>
      <c r="D471" s="108"/>
      <c r="E471" s="109"/>
      <c r="F471" s="13"/>
      <c r="G471" s="97"/>
      <c r="H471" s="110" t="s">
        <v>4421</v>
      </c>
      <c r="I471" s="106"/>
      <c r="J471" s="106"/>
      <c r="K471" s="13"/>
    </row>
    <row r="472">
      <c r="A472" s="13"/>
      <c r="B472" s="99"/>
      <c r="C472" s="111"/>
      <c r="D472" s="111"/>
      <c r="E472" s="112"/>
      <c r="F472" s="13"/>
      <c r="G472" s="97"/>
      <c r="H472" s="102" t="s">
        <v>4438</v>
      </c>
      <c r="I472" s="106"/>
      <c r="J472" s="106"/>
      <c r="K472" s="13"/>
    </row>
    <row r="473" ht="8.25" customHeight="1">
      <c r="A473" s="13"/>
      <c r="B473" s="97"/>
      <c r="C473" s="13"/>
      <c r="D473" s="13"/>
      <c r="E473" s="13"/>
      <c r="F473" s="4"/>
      <c r="G473" s="97"/>
      <c r="H473" s="106"/>
      <c r="I473" s="106"/>
      <c r="J473" s="106"/>
      <c r="K473" s="13"/>
    </row>
    <row r="474">
      <c r="A474" s="13"/>
      <c r="B474" s="107"/>
      <c r="C474" s="100"/>
      <c r="D474" s="100"/>
      <c r="E474" s="13"/>
      <c r="F474" s="13"/>
      <c r="G474" s="97"/>
      <c r="H474" s="113" t="s">
        <v>4422</v>
      </c>
      <c r="I474" s="106"/>
      <c r="J474" s="106"/>
      <c r="K474" s="13"/>
    </row>
    <row r="475">
      <c r="A475" s="13"/>
      <c r="B475" s="99"/>
      <c r="C475" s="100"/>
      <c r="D475" s="100"/>
      <c r="E475" s="13"/>
      <c r="F475" s="13"/>
      <c r="G475" s="97"/>
      <c r="H475" s="102" t="s">
        <v>4423</v>
      </c>
      <c r="I475" s="106"/>
      <c r="J475" s="106"/>
      <c r="K475" s="13"/>
    </row>
    <row r="476">
      <c r="A476" s="13"/>
      <c r="B476" s="99"/>
      <c r="C476" s="100"/>
      <c r="D476" s="100"/>
      <c r="E476" s="13"/>
      <c r="F476" s="13"/>
      <c r="G476" s="97"/>
      <c r="H476" s="106"/>
      <c r="I476" s="106"/>
      <c r="J476" s="106"/>
      <c r="K476" s="13"/>
    </row>
    <row r="477" ht="21.75" customHeight="1">
      <c r="A477" s="13"/>
      <c r="B477" s="114"/>
      <c r="C477" s="13"/>
      <c r="D477" s="13"/>
      <c r="E477" s="13"/>
      <c r="F477" s="115"/>
      <c r="G477" s="114"/>
      <c r="H477" s="105"/>
      <c r="I477" s="106"/>
      <c r="J477" s="106"/>
      <c r="K477" s="13"/>
    </row>
    <row r="478" ht="14.25" customHeight="1">
      <c r="A478" s="13"/>
      <c r="B478" s="13"/>
      <c r="C478" s="13"/>
      <c r="D478" s="13"/>
      <c r="E478" s="13"/>
      <c r="F478" s="4"/>
      <c r="G478" s="4"/>
      <c r="H478" s="100"/>
      <c r="I478" s="116"/>
      <c r="J478" s="116"/>
      <c r="K478" s="13"/>
    </row>
    <row r="479" ht="9.0" customHeight="1">
      <c r="A479" s="117"/>
      <c r="B479" s="118"/>
      <c r="C479" s="118"/>
      <c r="D479" s="118"/>
      <c r="E479" s="118"/>
      <c r="F479" s="88"/>
      <c r="G479" s="118"/>
      <c r="H479" s="118"/>
      <c r="I479" s="118"/>
      <c r="J479" s="118"/>
      <c r="K479" s="117"/>
    </row>
    <row r="480" ht="9.0" customHeight="1">
      <c r="A480" s="13"/>
      <c r="B480" s="13"/>
      <c r="C480" s="13"/>
      <c r="D480" s="13"/>
      <c r="E480" s="13"/>
      <c r="F480" s="119"/>
      <c r="G480" s="13"/>
      <c r="H480" s="13"/>
      <c r="I480" s="13"/>
      <c r="J480" s="13"/>
      <c r="K480" s="13"/>
    </row>
    <row r="481" ht="30.0" customHeight="1">
      <c r="A481" s="13"/>
      <c r="B481" s="90" t="s">
        <v>4417</v>
      </c>
      <c r="C481" s="90"/>
      <c r="D481" s="91"/>
      <c r="E481" s="13"/>
      <c r="F481" s="13"/>
      <c r="G481" s="92" t="s">
        <v>4418</v>
      </c>
      <c r="H481" s="93"/>
      <c r="I481" s="13"/>
      <c r="J481" s="13"/>
      <c r="K481" s="13"/>
    </row>
    <row r="482">
      <c r="A482" s="13"/>
      <c r="B482" s="94"/>
      <c r="C482" s="95"/>
      <c r="D482" s="95"/>
      <c r="E482" s="95"/>
      <c r="F482" s="13"/>
      <c r="G482" s="96"/>
      <c r="H482" s="95"/>
      <c r="I482" s="95"/>
      <c r="J482" s="95"/>
      <c r="K482" s="13"/>
    </row>
    <row r="483" ht="12.0" customHeight="1">
      <c r="A483" s="13"/>
      <c r="B483" s="97"/>
      <c r="C483" s="13"/>
      <c r="D483" s="13"/>
      <c r="E483" s="98"/>
      <c r="F483" s="13"/>
      <c r="G483" s="99"/>
      <c r="H483" s="13"/>
      <c r="I483" s="13"/>
      <c r="J483" s="98"/>
      <c r="K483" s="13"/>
    </row>
    <row r="484">
      <c r="A484" s="13"/>
      <c r="B484" s="99"/>
      <c r="C484" s="100"/>
      <c r="D484" s="100"/>
      <c r="E484" s="13"/>
      <c r="F484" s="4"/>
      <c r="G484" s="97"/>
      <c r="H484" s="101" t="s">
        <v>4419</v>
      </c>
      <c r="I484" s="102"/>
      <c r="J484" s="102"/>
      <c r="K484" s="13"/>
    </row>
    <row r="485">
      <c r="A485" s="13"/>
      <c r="B485" s="99"/>
      <c r="C485" s="100"/>
      <c r="D485" s="100"/>
      <c r="E485" s="13"/>
      <c r="F485" s="4"/>
      <c r="G485" s="97"/>
      <c r="H485" s="103" t="s">
        <v>4420</v>
      </c>
      <c r="I485" s="102"/>
      <c r="J485" s="102"/>
      <c r="K485" s="13"/>
    </row>
    <row r="486" ht="8.25" customHeight="1">
      <c r="A486" s="13"/>
      <c r="B486" s="97"/>
      <c r="C486" s="104"/>
      <c r="D486" s="104"/>
      <c r="E486" s="13"/>
      <c r="F486" s="4"/>
      <c r="G486" s="97"/>
      <c r="H486" s="105"/>
      <c r="I486" s="106"/>
      <c r="J486" s="106"/>
      <c r="K486" s="13"/>
    </row>
    <row r="487">
      <c r="A487" s="13"/>
      <c r="B487" s="107"/>
      <c r="C487" s="108"/>
      <c r="D487" s="108"/>
      <c r="E487" s="109"/>
      <c r="F487" s="13"/>
      <c r="G487" s="97"/>
      <c r="H487" s="110" t="s">
        <v>4421</v>
      </c>
      <c r="I487" s="106"/>
      <c r="J487" s="106"/>
      <c r="K487" s="13"/>
    </row>
    <row r="488">
      <c r="A488" s="13"/>
      <c r="B488" s="99"/>
      <c r="C488" s="111"/>
      <c r="D488" s="111"/>
      <c r="E488" s="112"/>
      <c r="F488" s="13"/>
      <c r="G488" s="97"/>
      <c r="H488" s="102" t="s">
        <v>4439</v>
      </c>
      <c r="I488" s="106"/>
      <c r="J488" s="106"/>
      <c r="K488" s="13"/>
    </row>
    <row r="489" ht="8.25" customHeight="1">
      <c r="A489" s="13"/>
      <c r="B489" s="97"/>
      <c r="C489" s="13"/>
      <c r="D489" s="13"/>
      <c r="E489" s="13"/>
      <c r="F489" s="4"/>
      <c r="G489" s="97"/>
      <c r="H489" s="106"/>
      <c r="I489" s="106"/>
      <c r="J489" s="106"/>
      <c r="K489" s="13"/>
    </row>
    <row r="490">
      <c r="A490" s="13"/>
      <c r="B490" s="107"/>
      <c r="C490" s="100"/>
      <c r="D490" s="100"/>
      <c r="E490" s="13"/>
      <c r="F490" s="13"/>
      <c r="G490" s="97"/>
      <c r="H490" s="113" t="s">
        <v>4422</v>
      </c>
      <c r="I490" s="106"/>
      <c r="J490" s="106"/>
      <c r="K490" s="13"/>
    </row>
    <row r="491">
      <c r="A491" s="13"/>
      <c r="B491" s="99"/>
      <c r="C491" s="100"/>
      <c r="D491" s="100"/>
      <c r="E491" s="13"/>
      <c r="F491" s="13"/>
      <c r="G491" s="97"/>
      <c r="H491" s="102" t="s">
        <v>4423</v>
      </c>
      <c r="I491" s="106"/>
      <c r="J491" s="106"/>
      <c r="K491" s="13"/>
    </row>
    <row r="492">
      <c r="A492" s="13"/>
      <c r="B492" s="99"/>
      <c r="C492" s="100"/>
      <c r="D492" s="100"/>
      <c r="E492" s="13"/>
      <c r="F492" s="13"/>
      <c r="G492" s="97"/>
      <c r="H492" s="106"/>
      <c r="I492" s="106"/>
      <c r="J492" s="106"/>
      <c r="K492" s="13"/>
    </row>
    <row r="493" ht="21.75" customHeight="1">
      <c r="A493" s="13"/>
      <c r="B493" s="114"/>
      <c r="C493" s="13"/>
      <c r="D493" s="13"/>
      <c r="E493" s="13"/>
      <c r="F493" s="115"/>
      <c r="G493" s="114"/>
      <c r="H493" s="105"/>
      <c r="I493" s="106"/>
      <c r="J493" s="106"/>
      <c r="K493" s="13"/>
    </row>
    <row r="494" ht="14.25" customHeight="1">
      <c r="A494" s="13"/>
      <c r="B494" s="13"/>
      <c r="C494" s="13"/>
      <c r="D494" s="13"/>
      <c r="E494" s="13"/>
      <c r="F494" s="4"/>
      <c r="G494" s="4"/>
      <c r="H494" s="100"/>
      <c r="I494" s="116"/>
      <c r="J494" s="116"/>
      <c r="K494" s="13"/>
    </row>
    <row r="495" ht="9.0" customHeight="1">
      <c r="A495" s="117"/>
      <c r="B495" s="118"/>
      <c r="C495" s="118"/>
      <c r="D495" s="118"/>
      <c r="E495" s="118"/>
      <c r="F495" s="88"/>
      <c r="G495" s="118"/>
      <c r="H495" s="118"/>
      <c r="I495" s="118"/>
      <c r="J495" s="118"/>
      <c r="K495" s="117"/>
    </row>
    <row r="496" ht="9.0" customHeight="1">
      <c r="A496" s="13"/>
      <c r="B496" s="13"/>
      <c r="C496" s="13"/>
      <c r="D496" s="13"/>
      <c r="E496" s="13"/>
      <c r="F496" s="119"/>
      <c r="G496" s="13"/>
      <c r="H496" s="13"/>
      <c r="I496" s="13"/>
      <c r="J496" s="13"/>
      <c r="K496" s="13"/>
    </row>
    <row r="497" ht="30.0" customHeight="1">
      <c r="A497" s="13"/>
      <c r="B497" s="90" t="s">
        <v>4417</v>
      </c>
      <c r="C497" s="90"/>
      <c r="D497" s="91"/>
      <c r="E497" s="13"/>
      <c r="F497" s="13"/>
      <c r="G497" s="92" t="s">
        <v>4418</v>
      </c>
      <c r="H497" s="93"/>
      <c r="I497" s="13"/>
      <c r="J497" s="13"/>
      <c r="K497" s="13"/>
    </row>
    <row r="498">
      <c r="A498" s="13"/>
      <c r="B498" s="94"/>
      <c r="C498" s="95"/>
      <c r="D498" s="95"/>
      <c r="E498" s="95"/>
      <c r="F498" s="13"/>
      <c r="G498" s="96"/>
      <c r="H498" s="95"/>
      <c r="I498" s="95"/>
      <c r="J498" s="95"/>
      <c r="K498" s="13"/>
    </row>
    <row r="499" ht="12.0" customHeight="1">
      <c r="A499" s="13"/>
      <c r="B499" s="97"/>
      <c r="C499" s="13"/>
      <c r="D499" s="13"/>
      <c r="E499" s="98"/>
      <c r="F499" s="13"/>
      <c r="G499" s="99"/>
      <c r="H499" s="13"/>
      <c r="I499" s="13"/>
      <c r="J499" s="98"/>
      <c r="K499" s="13"/>
    </row>
    <row r="500">
      <c r="A500" s="13"/>
      <c r="B500" s="99"/>
      <c r="C500" s="100"/>
      <c r="D500" s="100"/>
      <c r="E500" s="13"/>
      <c r="F500" s="4"/>
      <c r="G500" s="97"/>
      <c r="H500" s="101" t="s">
        <v>4419</v>
      </c>
      <c r="I500" s="102"/>
      <c r="J500" s="102"/>
      <c r="K500" s="13"/>
    </row>
    <row r="501">
      <c r="A501" s="13"/>
      <c r="B501" s="99"/>
      <c r="C501" s="100"/>
      <c r="D501" s="100"/>
      <c r="E501" s="13"/>
      <c r="F501" s="4"/>
      <c r="G501" s="97"/>
      <c r="H501" s="103" t="s">
        <v>4420</v>
      </c>
      <c r="I501" s="102"/>
      <c r="J501" s="102"/>
      <c r="K501" s="13"/>
    </row>
    <row r="502" ht="8.25" customHeight="1">
      <c r="A502" s="13"/>
      <c r="B502" s="97"/>
      <c r="C502" s="104"/>
      <c r="D502" s="104"/>
      <c r="E502" s="13"/>
      <c r="F502" s="4"/>
      <c r="G502" s="97"/>
      <c r="H502" s="105"/>
      <c r="I502" s="106"/>
      <c r="J502" s="106"/>
      <c r="K502" s="13"/>
    </row>
    <row r="503">
      <c r="A503" s="13"/>
      <c r="B503" s="107"/>
      <c r="C503" s="108"/>
      <c r="D503" s="108"/>
      <c r="E503" s="109"/>
      <c r="F503" s="13"/>
      <c r="G503" s="97"/>
      <c r="H503" s="110" t="s">
        <v>4421</v>
      </c>
      <c r="I503" s="106"/>
      <c r="J503" s="106"/>
      <c r="K503" s="13"/>
    </row>
    <row r="504">
      <c r="A504" s="13"/>
      <c r="B504" s="99"/>
      <c r="C504" s="111"/>
      <c r="D504" s="111"/>
      <c r="E504" s="112"/>
      <c r="F504" s="13"/>
      <c r="G504" s="97"/>
      <c r="H504" s="102" t="s">
        <v>1586</v>
      </c>
      <c r="I504" s="106"/>
      <c r="J504" s="106"/>
      <c r="K504" s="13"/>
    </row>
    <row r="505" ht="8.25" customHeight="1">
      <c r="A505" s="13"/>
      <c r="B505" s="97"/>
      <c r="C505" s="13"/>
      <c r="D505" s="13"/>
      <c r="E505" s="13"/>
      <c r="F505" s="4"/>
      <c r="G505" s="97"/>
      <c r="H505" s="106"/>
      <c r="I505" s="106"/>
      <c r="J505" s="106"/>
      <c r="K505" s="13"/>
    </row>
    <row r="506">
      <c r="A506" s="13"/>
      <c r="B506" s="107"/>
      <c r="C506" s="100"/>
      <c r="D506" s="100"/>
      <c r="E506" s="13"/>
      <c r="F506" s="13"/>
      <c r="G506" s="97"/>
      <c r="H506" s="113" t="s">
        <v>4422</v>
      </c>
      <c r="I506" s="106"/>
      <c r="J506" s="106"/>
      <c r="K506" s="13"/>
    </row>
    <row r="507">
      <c r="A507" s="13"/>
      <c r="B507" s="99"/>
      <c r="C507" s="100"/>
      <c r="D507" s="100"/>
      <c r="E507" s="13"/>
      <c r="F507" s="13"/>
      <c r="G507" s="97"/>
      <c r="H507" s="102" t="s">
        <v>4423</v>
      </c>
      <c r="I507" s="106"/>
      <c r="J507" s="106"/>
      <c r="K507" s="13"/>
    </row>
    <row r="508">
      <c r="A508" s="13"/>
      <c r="B508" s="99"/>
      <c r="C508" s="100"/>
      <c r="D508" s="100"/>
      <c r="E508" s="13"/>
      <c r="F508" s="13"/>
      <c r="G508" s="97"/>
      <c r="H508" s="106"/>
      <c r="I508" s="106"/>
      <c r="J508" s="106"/>
      <c r="K508" s="13"/>
    </row>
    <row r="509" ht="21.75" customHeight="1">
      <c r="A509" s="13"/>
      <c r="B509" s="114"/>
      <c r="C509" s="13"/>
      <c r="D509" s="13"/>
      <c r="E509" s="13"/>
      <c r="F509" s="115"/>
      <c r="G509" s="114"/>
      <c r="H509" s="105"/>
      <c r="I509" s="106"/>
      <c r="J509" s="106"/>
      <c r="K509" s="13"/>
    </row>
    <row r="510" ht="14.25" customHeight="1">
      <c r="A510" s="13"/>
      <c r="B510" s="13"/>
      <c r="C510" s="13"/>
      <c r="D510" s="13"/>
      <c r="E510" s="13"/>
      <c r="F510" s="4"/>
      <c r="G510" s="4"/>
      <c r="H510" s="100"/>
      <c r="I510" s="116"/>
      <c r="J510" s="116"/>
      <c r="K510" s="13"/>
    </row>
    <row r="511" ht="9.0" customHeight="1">
      <c r="A511" s="117"/>
      <c r="B511" s="118"/>
      <c r="C511" s="118"/>
      <c r="D511" s="118"/>
      <c r="E511" s="118"/>
      <c r="F511" s="88"/>
      <c r="G511" s="118"/>
      <c r="H511" s="118"/>
      <c r="I511" s="118"/>
      <c r="J511" s="118"/>
      <c r="K511" s="117"/>
    </row>
    <row r="512" ht="9.0" customHeight="1">
      <c r="A512" s="13"/>
      <c r="B512" s="13"/>
      <c r="C512" s="13"/>
      <c r="D512" s="13"/>
      <c r="E512" s="13"/>
      <c r="F512" s="119"/>
      <c r="G512" s="13"/>
      <c r="H512" s="13"/>
      <c r="I512" s="13"/>
      <c r="J512" s="13"/>
      <c r="K512" s="13"/>
    </row>
    <row r="513" ht="30.0" customHeight="1">
      <c r="A513" s="13"/>
      <c r="B513" s="90" t="s">
        <v>4417</v>
      </c>
      <c r="C513" s="90"/>
      <c r="D513" s="91"/>
      <c r="E513" s="13"/>
      <c r="F513" s="13"/>
      <c r="G513" s="92" t="s">
        <v>4418</v>
      </c>
      <c r="H513" s="93"/>
      <c r="I513" s="13"/>
      <c r="J513" s="13"/>
      <c r="K513" s="13"/>
    </row>
    <row r="514">
      <c r="A514" s="13"/>
      <c r="B514" s="94"/>
      <c r="C514" s="95"/>
      <c r="D514" s="95"/>
      <c r="E514" s="95"/>
      <c r="F514" s="13"/>
      <c r="G514" s="96"/>
      <c r="H514" s="95"/>
      <c r="I514" s="95"/>
      <c r="J514" s="95"/>
      <c r="K514" s="13"/>
    </row>
    <row r="515" ht="12.0" customHeight="1">
      <c r="A515" s="13"/>
      <c r="B515" s="97"/>
      <c r="C515" s="13"/>
      <c r="D515" s="13"/>
      <c r="E515" s="98"/>
      <c r="F515" s="13"/>
      <c r="G515" s="99"/>
      <c r="H515" s="13"/>
      <c r="I515" s="13"/>
      <c r="J515" s="98"/>
      <c r="K515" s="13"/>
    </row>
    <row r="516">
      <c r="A516" s="13"/>
      <c r="B516" s="99"/>
      <c r="C516" s="100"/>
      <c r="D516" s="100"/>
      <c r="E516" s="13"/>
      <c r="F516" s="4"/>
      <c r="G516" s="97"/>
      <c r="H516" s="101" t="s">
        <v>4419</v>
      </c>
      <c r="I516" s="102"/>
      <c r="J516" s="102"/>
      <c r="K516" s="13"/>
    </row>
    <row r="517">
      <c r="A517" s="13"/>
      <c r="B517" s="99"/>
      <c r="C517" s="100"/>
      <c r="D517" s="100"/>
      <c r="E517" s="13"/>
      <c r="F517" s="4"/>
      <c r="G517" s="97"/>
      <c r="H517" s="103" t="s">
        <v>4420</v>
      </c>
      <c r="I517" s="102"/>
      <c r="J517" s="102"/>
      <c r="K517" s="13"/>
    </row>
    <row r="518" ht="8.25" customHeight="1">
      <c r="A518" s="13"/>
      <c r="B518" s="97"/>
      <c r="C518" s="104"/>
      <c r="D518" s="104"/>
      <c r="E518" s="13"/>
      <c r="F518" s="4"/>
      <c r="G518" s="97"/>
      <c r="H518" s="105"/>
      <c r="I518" s="106"/>
      <c r="J518" s="106"/>
      <c r="K518" s="13"/>
    </row>
    <row r="519">
      <c r="A519" s="13"/>
      <c r="B519" s="107"/>
      <c r="C519" s="108"/>
      <c r="D519" s="108"/>
      <c r="E519" s="109"/>
      <c r="F519" s="13"/>
      <c r="G519" s="97"/>
      <c r="H519" s="110" t="s">
        <v>4421</v>
      </c>
      <c r="I519" s="106"/>
      <c r="J519" s="106"/>
      <c r="K519" s="13"/>
    </row>
    <row r="520">
      <c r="A520" s="13"/>
      <c r="B520" s="99"/>
      <c r="C520" s="111"/>
      <c r="D520" s="111"/>
      <c r="E520" s="112"/>
      <c r="F520" s="13"/>
      <c r="G520" s="97"/>
      <c r="H520" s="102" t="s">
        <v>4440</v>
      </c>
      <c r="I520" s="106"/>
      <c r="J520" s="106"/>
      <c r="K520" s="13"/>
    </row>
    <row r="521" ht="8.25" customHeight="1">
      <c r="A521" s="13"/>
      <c r="B521" s="97"/>
      <c r="C521" s="13"/>
      <c r="D521" s="13"/>
      <c r="E521" s="13"/>
      <c r="F521" s="4"/>
      <c r="G521" s="97"/>
      <c r="H521" s="106"/>
      <c r="I521" s="106"/>
      <c r="J521" s="106"/>
      <c r="K521" s="13"/>
    </row>
    <row r="522">
      <c r="A522" s="13"/>
      <c r="B522" s="107"/>
      <c r="C522" s="100"/>
      <c r="D522" s="100"/>
      <c r="E522" s="13"/>
      <c r="F522" s="13"/>
      <c r="G522" s="97"/>
      <c r="H522" s="113" t="s">
        <v>4422</v>
      </c>
      <c r="I522" s="106"/>
      <c r="J522" s="106"/>
      <c r="K522" s="13"/>
    </row>
    <row r="523">
      <c r="A523" s="13"/>
      <c r="B523" s="99"/>
      <c r="C523" s="100"/>
      <c r="D523" s="100"/>
      <c r="E523" s="13"/>
      <c r="F523" s="13"/>
      <c r="G523" s="97"/>
      <c r="H523" s="102" t="s">
        <v>4423</v>
      </c>
      <c r="I523" s="106"/>
      <c r="J523" s="106"/>
      <c r="K523" s="13"/>
    </row>
    <row r="524">
      <c r="A524" s="13"/>
      <c r="B524" s="99"/>
      <c r="C524" s="100"/>
      <c r="D524" s="100"/>
      <c r="E524" s="13"/>
      <c r="F524" s="13"/>
      <c r="G524" s="97"/>
      <c r="H524" s="106"/>
      <c r="I524" s="106"/>
      <c r="J524" s="106"/>
      <c r="K524" s="13"/>
    </row>
    <row r="525" ht="21.75" customHeight="1">
      <c r="A525" s="13"/>
      <c r="B525" s="114"/>
      <c r="C525" s="13"/>
      <c r="D525" s="13"/>
      <c r="E525" s="13"/>
      <c r="F525" s="115"/>
      <c r="G525" s="114"/>
      <c r="H525" s="105"/>
      <c r="I525" s="106"/>
      <c r="J525" s="106"/>
      <c r="K525" s="13"/>
    </row>
    <row r="526" ht="14.25" customHeight="1">
      <c r="A526" s="13"/>
      <c r="B526" s="13"/>
      <c r="C526" s="13"/>
      <c r="D526" s="13"/>
      <c r="E526" s="13"/>
      <c r="F526" s="4"/>
      <c r="G526" s="4"/>
      <c r="H526" s="100"/>
      <c r="I526" s="116"/>
      <c r="J526" s="116"/>
      <c r="K526" s="13"/>
    </row>
    <row r="527" ht="9.0" customHeight="1">
      <c r="A527" s="117"/>
      <c r="B527" s="118"/>
      <c r="C527" s="118"/>
      <c r="D527" s="118"/>
      <c r="E527" s="118"/>
      <c r="F527" s="88"/>
      <c r="G527" s="118"/>
      <c r="H527" s="118"/>
      <c r="I527" s="118"/>
      <c r="J527" s="118"/>
      <c r="K527" s="117"/>
    </row>
    <row r="528" ht="9.0" customHeight="1">
      <c r="A528" s="13"/>
      <c r="B528" s="13"/>
      <c r="C528" s="13"/>
      <c r="D528" s="13"/>
      <c r="E528" s="13"/>
      <c r="F528" s="119"/>
      <c r="G528" s="13"/>
      <c r="H528" s="13"/>
      <c r="I528" s="13"/>
      <c r="J528" s="13"/>
      <c r="K528" s="13"/>
    </row>
    <row r="529" ht="30.0" customHeight="1">
      <c r="A529" s="13"/>
      <c r="B529" s="90" t="s">
        <v>4417</v>
      </c>
      <c r="C529" s="90"/>
      <c r="D529" s="91"/>
      <c r="E529" s="13"/>
      <c r="F529" s="13"/>
      <c r="G529" s="92" t="s">
        <v>4418</v>
      </c>
      <c r="H529" s="93"/>
      <c r="I529" s="13"/>
      <c r="J529" s="13"/>
      <c r="K529" s="13"/>
    </row>
    <row r="530">
      <c r="A530" s="13"/>
      <c r="B530" s="94"/>
      <c r="C530" s="95"/>
      <c r="D530" s="95"/>
      <c r="E530" s="95"/>
      <c r="F530" s="13"/>
      <c r="G530" s="96"/>
      <c r="H530" s="95"/>
      <c r="I530" s="95"/>
      <c r="J530" s="95"/>
      <c r="K530" s="13"/>
    </row>
    <row r="531" ht="12.0" customHeight="1">
      <c r="A531" s="13"/>
      <c r="B531" s="97"/>
      <c r="C531" s="13"/>
      <c r="D531" s="13"/>
      <c r="E531" s="98"/>
      <c r="F531" s="13"/>
      <c r="G531" s="99"/>
      <c r="H531" s="13"/>
      <c r="I531" s="13"/>
      <c r="J531" s="98"/>
      <c r="K531" s="13"/>
    </row>
    <row r="532">
      <c r="A532" s="13"/>
      <c r="B532" s="99"/>
      <c r="C532" s="100"/>
      <c r="D532" s="100"/>
      <c r="E532" s="13"/>
      <c r="F532" s="4"/>
      <c r="G532" s="97"/>
      <c r="H532" s="101" t="s">
        <v>4419</v>
      </c>
      <c r="I532" s="102"/>
      <c r="J532" s="102"/>
      <c r="K532" s="13"/>
    </row>
    <row r="533">
      <c r="A533" s="13"/>
      <c r="B533" s="99"/>
      <c r="C533" s="100"/>
      <c r="D533" s="100"/>
      <c r="E533" s="13"/>
      <c r="F533" s="4"/>
      <c r="G533" s="97"/>
      <c r="H533" s="103" t="s">
        <v>4420</v>
      </c>
      <c r="I533" s="102"/>
      <c r="J533" s="102"/>
      <c r="K533" s="13"/>
    </row>
    <row r="534" ht="8.25" customHeight="1">
      <c r="A534" s="13"/>
      <c r="B534" s="97"/>
      <c r="C534" s="104"/>
      <c r="D534" s="104"/>
      <c r="E534" s="13"/>
      <c r="F534" s="4"/>
      <c r="G534" s="97"/>
      <c r="H534" s="105"/>
      <c r="I534" s="106"/>
      <c r="J534" s="106"/>
      <c r="K534" s="13"/>
    </row>
    <row r="535">
      <c r="A535" s="13"/>
      <c r="B535" s="107"/>
      <c r="C535" s="108"/>
      <c r="D535" s="108"/>
      <c r="E535" s="109"/>
      <c r="F535" s="13"/>
      <c r="G535" s="97"/>
      <c r="H535" s="110" t="s">
        <v>4421</v>
      </c>
      <c r="I535" s="106"/>
      <c r="J535" s="106"/>
      <c r="K535" s="13"/>
    </row>
    <row r="536">
      <c r="A536" s="13"/>
      <c r="B536" s="99"/>
      <c r="C536" s="111"/>
      <c r="D536" s="111"/>
      <c r="E536" s="112"/>
      <c r="F536" s="13"/>
      <c r="G536" s="97"/>
      <c r="H536" s="102" t="s">
        <v>2075</v>
      </c>
      <c r="I536" s="106"/>
      <c r="J536" s="106"/>
      <c r="K536" s="13"/>
    </row>
    <row r="537" ht="8.25" customHeight="1">
      <c r="A537" s="13"/>
      <c r="B537" s="97"/>
      <c r="C537" s="13"/>
      <c r="D537" s="13"/>
      <c r="E537" s="13"/>
      <c r="F537" s="4"/>
      <c r="G537" s="97"/>
      <c r="H537" s="106"/>
      <c r="I537" s="106"/>
      <c r="J537" s="106"/>
      <c r="K537" s="13"/>
    </row>
    <row r="538">
      <c r="A538" s="13"/>
      <c r="B538" s="107"/>
      <c r="C538" s="100"/>
      <c r="D538" s="100"/>
      <c r="E538" s="13"/>
      <c r="F538" s="13"/>
      <c r="G538" s="97"/>
      <c r="H538" s="113" t="s">
        <v>4422</v>
      </c>
      <c r="I538" s="106"/>
      <c r="J538" s="106"/>
      <c r="K538" s="13"/>
    </row>
    <row r="539">
      <c r="A539" s="13"/>
      <c r="B539" s="99"/>
      <c r="C539" s="100"/>
      <c r="D539" s="100"/>
      <c r="E539" s="13"/>
      <c r="F539" s="13"/>
      <c r="G539" s="97"/>
      <c r="H539" s="102" t="s">
        <v>4423</v>
      </c>
      <c r="I539" s="106"/>
      <c r="J539" s="106"/>
      <c r="K539" s="13"/>
    </row>
    <row r="540">
      <c r="A540" s="13"/>
      <c r="B540" s="99"/>
      <c r="C540" s="100"/>
      <c r="D540" s="100"/>
      <c r="E540" s="13"/>
      <c r="F540" s="13"/>
      <c r="G540" s="97"/>
      <c r="H540" s="106"/>
      <c r="I540" s="106"/>
      <c r="J540" s="106"/>
      <c r="K540" s="13"/>
    </row>
    <row r="541" ht="21.75" customHeight="1">
      <c r="A541" s="13"/>
      <c r="B541" s="114"/>
      <c r="C541" s="13"/>
      <c r="D541" s="13"/>
      <c r="E541" s="13"/>
      <c r="F541" s="115"/>
      <c r="G541" s="114"/>
      <c r="H541" s="105"/>
      <c r="I541" s="106"/>
      <c r="J541" s="106"/>
      <c r="K541" s="13"/>
    </row>
    <row r="542" ht="14.25" customHeight="1">
      <c r="A542" s="13"/>
      <c r="B542" s="13"/>
      <c r="C542" s="13"/>
      <c r="D542" s="13"/>
      <c r="E542" s="13"/>
      <c r="F542" s="4"/>
      <c r="G542" s="4"/>
      <c r="H542" s="100"/>
      <c r="I542" s="116"/>
      <c r="J542" s="116"/>
      <c r="K542" s="13"/>
    </row>
    <row r="543" ht="9.0" customHeight="1">
      <c r="A543" s="117"/>
      <c r="B543" s="118"/>
      <c r="C543" s="118"/>
      <c r="D543" s="118"/>
      <c r="E543" s="118"/>
      <c r="F543" s="88"/>
      <c r="G543" s="118"/>
      <c r="H543" s="118"/>
      <c r="I543" s="118"/>
      <c r="J543" s="118"/>
      <c r="K543" s="117"/>
    </row>
    <row r="544" ht="9.0" customHeight="1">
      <c r="A544" s="13"/>
      <c r="B544" s="13"/>
      <c r="C544" s="13"/>
      <c r="D544" s="13"/>
      <c r="E544" s="13"/>
      <c r="F544" s="119"/>
      <c r="G544" s="13"/>
      <c r="H544" s="13"/>
      <c r="I544" s="13"/>
      <c r="J544" s="13"/>
      <c r="K544" s="13"/>
    </row>
    <row r="545" ht="30.0" customHeight="1">
      <c r="A545" s="13"/>
      <c r="B545" s="90" t="s">
        <v>4417</v>
      </c>
      <c r="C545" s="90"/>
      <c r="D545" s="91"/>
      <c r="E545" s="13"/>
      <c r="F545" s="13"/>
      <c r="G545" s="92" t="s">
        <v>4418</v>
      </c>
      <c r="H545" s="93"/>
      <c r="I545" s="13"/>
      <c r="J545" s="13"/>
      <c r="K545" s="13"/>
    </row>
    <row r="546">
      <c r="A546" s="13"/>
      <c r="B546" s="94"/>
      <c r="C546" s="95"/>
      <c r="D546" s="95"/>
      <c r="E546" s="95"/>
      <c r="F546" s="13"/>
      <c r="G546" s="96"/>
      <c r="H546" s="95"/>
      <c r="I546" s="95"/>
      <c r="J546" s="95"/>
      <c r="K546" s="13"/>
    </row>
    <row r="547" ht="12.0" customHeight="1">
      <c r="A547" s="13"/>
      <c r="B547" s="97"/>
      <c r="C547" s="13"/>
      <c r="D547" s="13"/>
      <c r="E547" s="98"/>
      <c r="F547" s="13"/>
      <c r="G547" s="99"/>
      <c r="H547" s="13"/>
      <c r="I547" s="13"/>
      <c r="J547" s="98"/>
      <c r="K547" s="13"/>
    </row>
    <row r="548">
      <c r="A548" s="13"/>
      <c r="B548" s="99"/>
      <c r="C548" s="100"/>
      <c r="D548" s="100"/>
      <c r="E548" s="13"/>
      <c r="F548" s="4"/>
      <c r="G548" s="97"/>
      <c r="H548" s="101" t="s">
        <v>4419</v>
      </c>
      <c r="I548" s="102"/>
      <c r="J548" s="102"/>
      <c r="K548" s="13"/>
    </row>
    <row r="549">
      <c r="A549" s="13"/>
      <c r="B549" s="99"/>
      <c r="C549" s="100"/>
      <c r="D549" s="100"/>
      <c r="E549" s="13"/>
      <c r="F549" s="4"/>
      <c r="G549" s="97"/>
      <c r="H549" s="103" t="s">
        <v>4420</v>
      </c>
      <c r="I549" s="102"/>
      <c r="J549" s="102"/>
      <c r="K549" s="13"/>
    </row>
    <row r="550" ht="8.25" customHeight="1">
      <c r="A550" s="13"/>
      <c r="B550" s="97"/>
      <c r="C550" s="104"/>
      <c r="D550" s="104"/>
      <c r="E550" s="13"/>
      <c r="F550" s="4"/>
      <c r="G550" s="97"/>
      <c r="H550" s="105"/>
      <c r="I550" s="106"/>
      <c r="J550" s="106"/>
      <c r="K550" s="13"/>
    </row>
    <row r="551">
      <c r="A551" s="13"/>
      <c r="B551" s="107"/>
      <c r="C551" s="108"/>
      <c r="D551" s="108"/>
      <c r="E551" s="109"/>
      <c r="F551" s="13"/>
      <c r="G551" s="97"/>
      <c r="H551" s="110" t="s">
        <v>4421</v>
      </c>
      <c r="I551" s="106"/>
      <c r="J551" s="106"/>
      <c r="K551" s="13"/>
    </row>
    <row r="552">
      <c r="A552" s="13"/>
      <c r="B552" s="99"/>
      <c r="C552" s="111"/>
      <c r="D552" s="111"/>
      <c r="E552" s="112"/>
      <c r="F552" s="13"/>
      <c r="G552" s="97"/>
      <c r="H552" s="102" t="s">
        <v>4441</v>
      </c>
      <c r="I552" s="106"/>
      <c r="J552" s="106"/>
      <c r="K552" s="13"/>
    </row>
    <row r="553" ht="8.25" customHeight="1">
      <c r="A553" s="13"/>
      <c r="B553" s="97"/>
      <c r="C553" s="13"/>
      <c r="D553" s="13"/>
      <c r="E553" s="13"/>
      <c r="F553" s="4"/>
      <c r="G553" s="97"/>
      <c r="H553" s="106"/>
      <c r="I553" s="106"/>
      <c r="J553" s="106"/>
      <c r="K553" s="13"/>
    </row>
    <row r="554">
      <c r="A554" s="13"/>
      <c r="B554" s="107"/>
      <c r="C554" s="100"/>
      <c r="D554" s="100"/>
      <c r="E554" s="13"/>
      <c r="F554" s="13"/>
      <c r="G554" s="97"/>
      <c r="H554" s="113" t="s">
        <v>4422</v>
      </c>
      <c r="I554" s="106"/>
      <c r="J554" s="106"/>
      <c r="K554" s="13"/>
    </row>
    <row r="555">
      <c r="A555" s="13"/>
      <c r="B555" s="99"/>
      <c r="C555" s="100"/>
      <c r="D555" s="100"/>
      <c r="E555" s="13"/>
      <c r="F555" s="13"/>
      <c r="G555" s="97"/>
      <c r="H555" s="102" t="s">
        <v>4423</v>
      </c>
      <c r="I555" s="106"/>
      <c r="J555" s="106"/>
      <c r="K555" s="13"/>
    </row>
    <row r="556">
      <c r="A556" s="13"/>
      <c r="B556" s="99"/>
      <c r="C556" s="100"/>
      <c r="D556" s="100"/>
      <c r="E556" s="13"/>
      <c r="F556" s="13"/>
      <c r="G556" s="97"/>
      <c r="H556" s="106"/>
      <c r="I556" s="106"/>
      <c r="J556" s="106"/>
      <c r="K556" s="13"/>
    </row>
    <row r="557" ht="21.75" customHeight="1">
      <c r="A557" s="13"/>
      <c r="B557" s="114"/>
      <c r="C557" s="13"/>
      <c r="D557" s="13"/>
      <c r="E557" s="13"/>
      <c r="F557" s="115"/>
      <c r="G557" s="114"/>
      <c r="H557" s="105"/>
      <c r="I557" s="106"/>
      <c r="J557" s="106"/>
      <c r="K557" s="13"/>
    </row>
    <row r="558" ht="14.25" customHeight="1">
      <c r="A558" s="13"/>
      <c r="B558" s="13"/>
      <c r="C558" s="13"/>
      <c r="D558" s="13"/>
      <c r="E558" s="13"/>
      <c r="F558" s="4"/>
      <c r="G558" s="4"/>
      <c r="H558" s="100"/>
      <c r="I558" s="116"/>
      <c r="J558" s="116"/>
      <c r="K558" s="13"/>
    </row>
    <row r="559" ht="9.0" customHeight="1">
      <c r="A559" s="117"/>
      <c r="B559" s="118"/>
      <c r="C559" s="118"/>
      <c r="D559" s="118"/>
      <c r="E559" s="118"/>
      <c r="F559" s="88"/>
      <c r="G559" s="118"/>
      <c r="H559" s="118"/>
      <c r="I559" s="118"/>
      <c r="J559" s="118"/>
      <c r="K559" s="117"/>
    </row>
    <row r="560" ht="9.0" customHeight="1">
      <c r="A560" s="13"/>
      <c r="B560" s="13"/>
      <c r="C560" s="13"/>
      <c r="D560" s="13"/>
      <c r="E560" s="13"/>
      <c r="F560" s="119"/>
      <c r="G560" s="13"/>
      <c r="H560" s="13"/>
      <c r="I560" s="13"/>
      <c r="J560" s="13"/>
      <c r="K560" s="13"/>
    </row>
    <row r="561" ht="30.0" customHeight="1">
      <c r="A561" s="13"/>
      <c r="B561" s="90" t="s">
        <v>4417</v>
      </c>
      <c r="C561" s="90"/>
      <c r="D561" s="91"/>
      <c r="E561" s="13"/>
      <c r="F561" s="13"/>
      <c r="G561" s="92" t="s">
        <v>4418</v>
      </c>
      <c r="H561" s="93"/>
      <c r="I561" s="13"/>
      <c r="J561" s="13"/>
      <c r="K561" s="13"/>
    </row>
    <row r="562">
      <c r="A562" s="13"/>
      <c r="B562" s="94"/>
      <c r="C562" s="95"/>
      <c r="D562" s="95"/>
      <c r="E562" s="95"/>
      <c r="F562" s="13"/>
      <c r="G562" s="96"/>
      <c r="H562" s="95"/>
      <c r="I562" s="95"/>
      <c r="J562" s="95"/>
      <c r="K562" s="13"/>
    </row>
    <row r="563" ht="12.0" customHeight="1">
      <c r="A563" s="13"/>
      <c r="B563" s="97"/>
      <c r="C563" s="13"/>
      <c r="D563" s="13"/>
      <c r="E563" s="98"/>
      <c r="F563" s="13"/>
      <c r="G563" s="99"/>
      <c r="H563" s="13"/>
      <c r="I563" s="13"/>
      <c r="J563" s="98"/>
      <c r="K563" s="13"/>
    </row>
    <row r="564">
      <c r="A564" s="13"/>
      <c r="B564" s="99"/>
      <c r="C564" s="100"/>
      <c r="D564" s="100"/>
      <c r="E564" s="13"/>
      <c r="F564" s="4"/>
      <c r="G564" s="97"/>
      <c r="H564" s="101" t="s">
        <v>4419</v>
      </c>
      <c r="I564" s="102"/>
      <c r="J564" s="102"/>
      <c r="K564" s="13"/>
    </row>
    <row r="565">
      <c r="A565" s="13"/>
      <c r="B565" s="99"/>
      <c r="C565" s="100"/>
      <c r="D565" s="100"/>
      <c r="E565" s="13"/>
      <c r="F565" s="4"/>
      <c r="G565" s="97"/>
      <c r="H565" s="103" t="s">
        <v>4420</v>
      </c>
      <c r="I565" s="102"/>
      <c r="J565" s="102"/>
      <c r="K565" s="13"/>
    </row>
    <row r="566" ht="8.25" customHeight="1">
      <c r="A566" s="13"/>
      <c r="B566" s="97"/>
      <c r="C566" s="104"/>
      <c r="D566" s="104"/>
      <c r="E566" s="13"/>
      <c r="F566" s="4"/>
      <c r="G566" s="97"/>
      <c r="H566" s="105"/>
      <c r="I566" s="106"/>
      <c r="J566" s="106"/>
      <c r="K566" s="13"/>
    </row>
    <row r="567">
      <c r="A567" s="13"/>
      <c r="B567" s="107"/>
      <c r="C567" s="108"/>
      <c r="D567" s="108"/>
      <c r="E567" s="109"/>
      <c r="F567" s="13"/>
      <c r="G567" s="97"/>
      <c r="H567" s="110" t="s">
        <v>4421</v>
      </c>
      <c r="I567" s="106"/>
      <c r="J567" s="106"/>
      <c r="K567" s="13"/>
    </row>
    <row r="568">
      <c r="A568" s="13"/>
      <c r="B568" s="99"/>
      <c r="C568" s="111"/>
      <c r="D568" s="111"/>
      <c r="E568" s="112"/>
      <c r="F568" s="13"/>
      <c r="G568" s="97"/>
      <c r="H568" s="102" t="s">
        <v>2062</v>
      </c>
      <c r="I568" s="106"/>
      <c r="J568" s="106"/>
      <c r="K568" s="13"/>
    </row>
    <row r="569" ht="8.25" customHeight="1">
      <c r="A569" s="13"/>
      <c r="B569" s="97"/>
      <c r="C569" s="13"/>
      <c r="D569" s="13"/>
      <c r="E569" s="13"/>
      <c r="F569" s="4"/>
      <c r="G569" s="97"/>
      <c r="H569" s="106"/>
      <c r="I569" s="106"/>
      <c r="J569" s="106"/>
      <c r="K569" s="13"/>
    </row>
    <row r="570">
      <c r="A570" s="13"/>
      <c r="B570" s="107"/>
      <c r="C570" s="100"/>
      <c r="D570" s="100"/>
      <c r="E570" s="13"/>
      <c r="F570" s="13"/>
      <c r="G570" s="97"/>
      <c r="H570" s="113" t="s">
        <v>4422</v>
      </c>
      <c r="I570" s="106"/>
      <c r="J570" s="106"/>
      <c r="K570" s="13"/>
    </row>
    <row r="571">
      <c r="A571" s="13"/>
      <c r="B571" s="99"/>
      <c r="C571" s="100"/>
      <c r="D571" s="100"/>
      <c r="E571" s="13"/>
      <c r="F571" s="13"/>
      <c r="G571" s="97"/>
      <c r="H571" s="102" t="s">
        <v>4423</v>
      </c>
      <c r="I571" s="106"/>
      <c r="J571" s="106"/>
      <c r="K571" s="13"/>
    </row>
    <row r="572">
      <c r="A572" s="13"/>
      <c r="B572" s="99"/>
      <c r="C572" s="100"/>
      <c r="D572" s="100"/>
      <c r="E572" s="13"/>
      <c r="F572" s="13"/>
      <c r="G572" s="97"/>
      <c r="H572" s="106"/>
      <c r="I572" s="106"/>
      <c r="J572" s="106"/>
      <c r="K572" s="13"/>
    </row>
    <row r="573" ht="21.75" customHeight="1">
      <c r="A573" s="13"/>
      <c r="B573" s="114"/>
      <c r="C573" s="13"/>
      <c r="D573" s="13"/>
      <c r="E573" s="13"/>
      <c r="F573" s="115"/>
      <c r="G573" s="114"/>
      <c r="H573" s="105"/>
      <c r="I573" s="106"/>
      <c r="J573" s="106"/>
      <c r="K573" s="13"/>
    </row>
    <row r="574" ht="14.25" customHeight="1">
      <c r="A574" s="13"/>
      <c r="B574" s="13"/>
      <c r="C574" s="13"/>
      <c r="D574" s="13"/>
      <c r="E574" s="13"/>
      <c r="F574" s="4"/>
      <c r="G574" s="4"/>
      <c r="H574" s="100"/>
      <c r="I574" s="116"/>
      <c r="J574" s="116"/>
      <c r="K574" s="13"/>
    </row>
    <row r="575" ht="9.0" customHeight="1">
      <c r="A575" s="117"/>
      <c r="B575" s="118"/>
      <c r="C575" s="118"/>
      <c r="D575" s="118"/>
      <c r="E575" s="118"/>
      <c r="F575" s="88"/>
      <c r="G575" s="118"/>
      <c r="H575" s="118"/>
      <c r="I575" s="118"/>
      <c r="J575" s="118"/>
      <c r="K575" s="117"/>
    </row>
    <row r="576" ht="9.0" customHeight="1">
      <c r="A576" s="13"/>
      <c r="B576" s="13"/>
      <c r="C576" s="13"/>
      <c r="D576" s="13"/>
      <c r="E576" s="13"/>
      <c r="F576" s="119"/>
      <c r="G576" s="13"/>
      <c r="H576" s="13"/>
      <c r="I576" s="13"/>
      <c r="J576" s="13"/>
      <c r="K576" s="13"/>
    </row>
    <row r="577" ht="30.0" customHeight="1">
      <c r="A577" s="13"/>
      <c r="B577" s="90" t="s">
        <v>4417</v>
      </c>
      <c r="C577" s="90"/>
      <c r="D577" s="91"/>
      <c r="E577" s="13"/>
      <c r="F577" s="13"/>
      <c r="G577" s="92" t="s">
        <v>4418</v>
      </c>
      <c r="H577" s="93"/>
      <c r="I577" s="13"/>
      <c r="J577" s="13"/>
      <c r="K577" s="13"/>
    </row>
    <row r="578">
      <c r="A578" s="13"/>
      <c r="B578" s="94"/>
      <c r="C578" s="95"/>
      <c r="D578" s="95"/>
      <c r="E578" s="95"/>
      <c r="F578" s="13"/>
      <c r="G578" s="96"/>
      <c r="H578" s="95"/>
      <c r="I578" s="95"/>
      <c r="J578" s="95"/>
      <c r="K578" s="13"/>
    </row>
    <row r="579" ht="12.0" customHeight="1">
      <c r="A579" s="13"/>
      <c r="B579" s="97"/>
      <c r="C579" s="13"/>
      <c r="D579" s="13"/>
      <c r="E579" s="98"/>
      <c r="F579" s="13"/>
      <c r="G579" s="99"/>
      <c r="H579" s="13"/>
      <c r="I579" s="13"/>
      <c r="J579" s="98"/>
      <c r="K579" s="13"/>
    </row>
    <row r="580">
      <c r="A580" s="13"/>
      <c r="B580" s="99"/>
      <c r="C580" s="100"/>
      <c r="D580" s="100"/>
      <c r="E580" s="13"/>
      <c r="F580" s="4"/>
      <c r="G580" s="97"/>
      <c r="H580" s="101" t="s">
        <v>4419</v>
      </c>
      <c r="I580" s="102"/>
      <c r="J580" s="102"/>
      <c r="K580" s="13"/>
    </row>
    <row r="581">
      <c r="A581" s="13"/>
      <c r="B581" s="99"/>
      <c r="C581" s="100"/>
      <c r="D581" s="100"/>
      <c r="E581" s="13"/>
      <c r="F581" s="4"/>
      <c r="G581" s="97"/>
      <c r="H581" s="103" t="s">
        <v>4420</v>
      </c>
      <c r="I581" s="102"/>
      <c r="J581" s="102"/>
      <c r="K581" s="13"/>
    </row>
    <row r="582" ht="8.25" customHeight="1">
      <c r="A582" s="13"/>
      <c r="B582" s="97"/>
      <c r="C582" s="104"/>
      <c r="D582" s="104"/>
      <c r="E582" s="13"/>
      <c r="F582" s="4"/>
      <c r="G582" s="97"/>
      <c r="H582" s="105"/>
      <c r="I582" s="106"/>
      <c r="J582" s="106"/>
      <c r="K582" s="13"/>
    </row>
    <row r="583">
      <c r="A583" s="13"/>
      <c r="B583" s="107"/>
      <c r="C583" s="108"/>
      <c r="D583" s="108"/>
      <c r="E583" s="109"/>
      <c r="F583" s="13"/>
      <c r="G583" s="97"/>
      <c r="H583" s="110" t="s">
        <v>4421</v>
      </c>
      <c r="I583" s="106"/>
      <c r="J583" s="106"/>
      <c r="K583" s="13"/>
    </row>
    <row r="584">
      <c r="A584" s="13"/>
      <c r="B584" s="99"/>
      <c r="C584" s="111"/>
      <c r="D584" s="111"/>
      <c r="E584" s="112"/>
      <c r="F584" s="13"/>
      <c r="G584" s="97"/>
      <c r="H584" s="102" t="s">
        <v>1600</v>
      </c>
      <c r="I584" s="106"/>
      <c r="J584" s="106"/>
      <c r="K584" s="13"/>
    </row>
    <row r="585" ht="8.25" customHeight="1">
      <c r="A585" s="13"/>
      <c r="B585" s="97"/>
      <c r="C585" s="13"/>
      <c r="D585" s="13"/>
      <c r="E585" s="13"/>
      <c r="F585" s="4"/>
      <c r="G585" s="97"/>
      <c r="H585" s="106"/>
      <c r="I585" s="106"/>
      <c r="J585" s="106"/>
      <c r="K585" s="13"/>
    </row>
    <row r="586">
      <c r="A586" s="13"/>
      <c r="B586" s="107"/>
      <c r="C586" s="100"/>
      <c r="D586" s="100"/>
      <c r="E586" s="13"/>
      <c r="F586" s="13"/>
      <c r="G586" s="97"/>
      <c r="H586" s="113" t="s">
        <v>4422</v>
      </c>
      <c r="I586" s="106"/>
      <c r="J586" s="106"/>
      <c r="K586" s="13"/>
    </row>
    <row r="587">
      <c r="A587" s="13"/>
      <c r="B587" s="99"/>
      <c r="C587" s="100"/>
      <c r="D587" s="100"/>
      <c r="E587" s="13"/>
      <c r="F587" s="13"/>
      <c r="G587" s="97"/>
      <c r="H587" s="102" t="s">
        <v>4423</v>
      </c>
      <c r="I587" s="106"/>
      <c r="J587" s="106"/>
      <c r="K587" s="13"/>
    </row>
    <row r="588">
      <c r="A588" s="13"/>
      <c r="B588" s="99"/>
      <c r="C588" s="100"/>
      <c r="D588" s="100"/>
      <c r="E588" s="13"/>
      <c r="F588" s="13"/>
      <c r="G588" s="97"/>
      <c r="H588" s="106"/>
      <c r="I588" s="106"/>
      <c r="J588" s="106"/>
      <c r="K588" s="13"/>
    </row>
    <row r="589" ht="21.75" customHeight="1">
      <c r="A589" s="13"/>
      <c r="B589" s="114"/>
      <c r="C589" s="13"/>
      <c r="D589" s="13"/>
      <c r="E589" s="13"/>
      <c r="F589" s="115"/>
      <c r="G589" s="114"/>
      <c r="H589" s="105"/>
      <c r="I589" s="106"/>
      <c r="J589" s="106"/>
      <c r="K589" s="13"/>
    </row>
    <row r="590" ht="14.25" customHeight="1">
      <c r="A590" s="13"/>
      <c r="B590" s="13"/>
      <c r="C590" s="13"/>
      <c r="D590" s="13"/>
      <c r="E590" s="13"/>
      <c r="F590" s="4"/>
      <c r="G590" s="4"/>
      <c r="H590" s="100"/>
      <c r="I590" s="116"/>
      <c r="J590" s="116"/>
      <c r="K590" s="13"/>
    </row>
    <row r="591" ht="9.0" customHeight="1">
      <c r="A591" s="117"/>
      <c r="B591" s="118"/>
      <c r="C591" s="118"/>
      <c r="D591" s="118"/>
      <c r="E591" s="118"/>
      <c r="F591" s="88"/>
      <c r="G591" s="118"/>
      <c r="H591" s="118"/>
      <c r="I591" s="118"/>
      <c r="J591" s="118"/>
      <c r="K591" s="117"/>
    </row>
    <row r="592" ht="9.0" customHeight="1">
      <c r="A592" s="13"/>
      <c r="B592" s="13"/>
      <c r="C592" s="13"/>
      <c r="D592" s="13"/>
      <c r="E592" s="13"/>
      <c r="F592" s="119"/>
      <c r="G592" s="13"/>
      <c r="H592" s="13"/>
      <c r="I592" s="13"/>
      <c r="J592" s="13"/>
      <c r="K592" s="13"/>
    </row>
    <row r="593" ht="30.0" customHeight="1">
      <c r="A593" s="13"/>
      <c r="B593" s="90" t="s">
        <v>4417</v>
      </c>
      <c r="C593" s="90"/>
      <c r="D593" s="91"/>
      <c r="E593" s="13"/>
      <c r="F593" s="13"/>
      <c r="G593" s="92" t="s">
        <v>4418</v>
      </c>
      <c r="H593" s="93"/>
      <c r="I593" s="13"/>
      <c r="J593" s="13"/>
      <c r="K593" s="13"/>
    </row>
    <row r="594">
      <c r="A594" s="13"/>
      <c r="B594" s="94"/>
      <c r="C594" s="95"/>
      <c r="D594" s="95"/>
      <c r="E594" s="95"/>
      <c r="F594" s="13"/>
      <c r="G594" s="96"/>
      <c r="H594" s="95"/>
      <c r="I594" s="95"/>
      <c r="J594" s="95"/>
      <c r="K594" s="13"/>
    </row>
    <row r="595" ht="12.0" customHeight="1">
      <c r="A595" s="13"/>
      <c r="B595" s="97"/>
      <c r="C595" s="13"/>
      <c r="D595" s="13"/>
      <c r="E595" s="98"/>
      <c r="F595" s="13"/>
      <c r="G595" s="99"/>
      <c r="H595" s="13"/>
      <c r="I595" s="13"/>
      <c r="J595" s="98"/>
      <c r="K595" s="13"/>
    </row>
    <row r="596">
      <c r="A596" s="13"/>
      <c r="B596" s="99"/>
      <c r="C596" s="100"/>
      <c r="D596" s="100"/>
      <c r="E596" s="13"/>
      <c r="F596" s="4"/>
      <c r="G596" s="97"/>
      <c r="H596" s="101" t="s">
        <v>4419</v>
      </c>
      <c r="I596" s="102"/>
      <c r="J596" s="102"/>
      <c r="K596" s="13"/>
    </row>
    <row r="597">
      <c r="A597" s="13"/>
      <c r="B597" s="99"/>
      <c r="C597" s="100"/>
      <c r="D597" s="100"/>
      <c r="E597" s="13"/>
      <c r="F597" s="4"/>
      <c r="G597" s="97"/>
      <c r="H597" s="103" t="s">
        <v>4420</v>
      </c>
      <c r="I597" s="102"/>
      <c r="J597" s="102"/>
      <c r="K597" s="13"/>
    </row>
    <row r="598" ht="8.25" customHeight="1">
      <c r="A598" s="13"/>
      <c r="B598" s="97"/>
      <c r="C598" s="104"/>
      <c r="D598" s="104"/>
      <c r="E598" s="13"/>
      <c r="F598" s="4"/>
      <c r="G598" s="97"/>
      <c r="H598" s="105"/>
      <c r="I598" s="106"/>
      <c r="J598" s="106"/>
      <c r="K598" s="13"/>
    </row>
    <row r="599">
      <c r="A599" s="13"/>
      <c r="B599" s="107"/>
      <c r="C599" s="108"/>
      <c r="D599" s="108"/>
      <c r="E599" s="109"/>
      <c r="F599" s="13"/>
      <c r="G599" s="97"/>
      <c r="H599" s="110" t="s">
        <v>4421</v>
      </c>
      <c r="I599" s="106"/>
      <c r="J599" s="106"/>
      <c r="K599" s="13"/>
    </row>
    <row r="600">
      <c r="A600" s="13"/>
      <c r="B600" s="99"/>
      <c r="C600" s="111"/>
      <c r="D600" s="111"/>
      <c r="E600" s="112"/>
      <c r="F600" s="13"/>
      <c r="G600" s="97"/>
      <c r="H600" s="102" t="s">
        <v>2103</v>
      </c>
      <c r="I600" s="106"/>
      <c r="J600" s="106"/>
      <c r="K600" s="13"/>
    </row>
    <row r="601" ht="8.25" customHeight="1">
      <c r="A601" s="13"/>
      <c r="B601" s="97"/>
      <c r="C601" s="13"/>
      <c r="D601" s="13"/>
      <c r="E601" s="13"/>
      <c r="F601" s="4"/>
      <c r="G601" s="97"/>
      <c r="H601" s="106"/>
      <c r="I601" s="106"/>
      <c r="J601" s="106"/>
      <c r="K601" s="13"/>
    </row>
    <row r="602">
      <c r="A602" s="13"/>
      <c r="B602" s="107"/>
      <c r="C602" s="100"/>
      <c r="D602" s="100"/>
      <c r="E602" s="13"/>
      <c r="F602" s="13"/>
      <c r="G602" s="97"/>
      <c r="H602" s="113" t="s">
        <v>4422</v>
      </c>
      <c r="I602" s="106"/>
      <c r="J602" s="106"/>
      <c r="K602" s="13"/>
    </row>
    <row r="603">
      <c r="A603" s="13"/>
      <c r="B603" s="99"/>
      <c r="C603" s="100"/>
      <c r="D603" s="100"/>
      <c r="E603" s="13"/>
      <c r="F603" s="13"/>
      <c r="G603" s="97"/>
      <c r="H603" s="102" t="s">
        <v>4423</v>
      </c>
      <c r="I603" s="106"/>
      <c r="J603" s="106"/>
      <c r="K603" s="13"/>
    </row>
    <row r="604">
      <c r="A604" s="13"/>
      <c r="B604" s="99"/>
      <c r="C604" s="100"/>
      <c r="D604" s="100"/>
      <c r="E604" s="13"/>
      <c r="F604" s="13"/>
      <c r="G604" s="97"/>
      <c r="H604" s="106"/>
      <c r="I604" s="106"/>
      <c r="J604" s="106"/>
      <c r="K604" s="13"/>
    </row>
    <row r="605" ht="21.75" customHeight="1">
      <c r="A605" s="13"/>
      <c r="B605" s="114"/>
      <c r="C605" s="13"/>
      <c r="D605" s="13"/>
      <c r="E605" s="13"/>
      <c r="F605" s="115"/>
      <c r="G605" s="114"/>
      <c r="H605" s="105"/>
      <c r="I605" s="106"/>
      <c r="J605" s="106"/>
      <c r="K605" s="13"/>
    </row>
    <row r="606" ht="14.25" customHeight="1">
      <c r="A606" s="13"/>
      <c r="B606" s="13"/>
      <c r="C606" s="13"/>
      <c r="D606" s="13"/>
      <c r="E606" s="13"/>
      <c r="F606" s="4"/>
      <c r="G606" s="4"/>
      <c r="H606" s="100"/>
      <c r="I606" s="116"/>
      <c r="J606" s="116"/>
      <c r="K606" s="13"/>
    </row>
    <row r="607" ht="9.0" customHeight="1">
      <c r="A607" s="117"/>
      <c r="B607" s="118"/>
      <c r="C607" s="118"/>
      <c r="D607" s="118"/>
      <c r="E607" s="118"/>
      <c r="F607" s="88"/>
      <c r="G607" s="118"/>
      <c r="H607" s="118"/>
      <c r="I607" s="118"/>
      <c r="J607" s="118"/>
      <c r="K607" s="117"/>
    </row>
    <row r="608" ht="9.0" customHeight="1">
      <c r="A608" s="13"/>
      <c r="B608" s="13"/>
      <c r="C608" s="13"/>
      <c r="D608" s="13"/>
      <c r="E608" s="13"/>
      <c r="F608" s="119"/>
      <c r="G608" s="13"/>
      <c r="H608" s="13"/>
      <c r="I608" s="13"/>
      <c r="J608" s="13"/>
      <c r="K608" s="13"/>
    </row>
    <row r="609" ht="30.0" customHeight="1">
      <c r="A609" s="13"/>
      <c r="B609" s="90" t="s">
        <v>4417</v>
      </c>
      <c r="C609" s="90"/>
      <c r="D609" s="91"/>
      <c r="E609" s="13"/>
      <c r="F609" s="13"/>
      <c r="G609" s="92" t="s">
        <v>4418</v>
      </c>
      <c r="H609" s="93"/>
      <c r="I609" s="13"/>
      <c r="J609" s="13"/>
      <c r="K609" s="13"/>
    </row>
    <row r="610">
      <c r="A610" s="13"/>
      <c r="B610" s="94"/>
      <c r="C610" s="95"/>
      <c r="D610" s="95"/>
      <c r="E610" s="95"/>
      <c r="F610" s="13"/>
      <c r="G610" s="96"/>
      <c r="H610" s="95"/>
      <c r="I610" s="95"/>
      <c r="J610" s="95"/>
      <c r="K610" s="13"/>
    </row>
    <row r="611" ht="12.0" customHeight="1">
      <c r="A611" s="13"/>
      <c r="B611" s="97"/>
      <c r="C611" s="13"/>
      <c r="D611" s="13"/>
      <c r="E611" s="98"/>
      <c r="F611" s="13"/>
      <c r="G611" s="99"/>
      <c r="H611" s="13"/>
      <c r="I611" s="13"/>
      <c r="J611" s="98"/>
      <c r="K611" s="13"/>
    </row>
    <row r="612">
      <c r="A612" s="13"/>
      <c r="B612" s="99"/>
      <c r="C612" s="100"/>
      <c r="D612" s="100"/>
      <c r="E612" s="13"/>
      <c r="F612" s="4"/>
      <c r="G612" s="97"/>
      <c r="H612" s="101" t="s">
        <v>4419</v>
      </c>
      <c r="I612" s="102"/>
      <c r="J612" s="102"/>
      <c r="K612" s="13"/>
    </row>
    <row r="613">
      <c r="A613" s="13"/>
      <c r="B613" s="99"/>
      <c r="C613" s="100"/>
      <c r="D613" s="100"/>
      <c r="E613" s="13"/>
      <c r="F613" s="4"/>
      <c r="G613" s="97"/>
      <c r="H613" s="103" t="s">
        <v>4420</v>
      </c>
      <c r="I613" s="102"/>
      <c r="J613" s="102"/>
      <c r="K613" s="13"/>
    </row>
    <row r="614" ht="8.25" customHeight="1">
      <c r="A614" s="13"/>
      <c r="B614" s="97"/>
      <c r="C614" s="104"/>
      <c r="D614" s="104"/>
      <c r="E614" s="13"/>
      <c r="F614" s="4"/>
      <c r="G614" s="97"/>
      <c r="H614" s="105"/>
      <c r="I614" s="106"/>
      <c r="J614" s="106"/>
      <c r="K614" s="13"/>
    </row>
    <row r="615">
      <c r="A615" s="13"/>
      <c r="B615" s="107"/>
      <c r="C615" s="108"/>
      <c r="D615" s="108"/>
      <c r="E615" s="109"/>
      <c r="F615" s="13"/>
      <c r="G615" s="97"/>
      <c r="H615" s="110" t="s">
        <v>4421</v>
      </c>
      <c r="I615" s="106"/>
      <c r="J615" s="106"/>
      <c r="K615" s="13"/>
    </row>
    <row r="616">
      <c r="A616" s="13"/>
      <c r="B616" s="99"/>
      <c r="C616" s="111"/>
      <c r="D616" s="111"/>
      <c r="E616" s="112"/>
      <c r="F616" s="13"/>
      <c r="G616" s="97"/>
      <c r="H616" s="102" t="s">
        <v>4442</v>
      </c>
      <c r="I616" s="106"/>
      <c r="J616" s="106"/>
      <c r="K616" s="13"/>
    </row>
    <row r="617" ht="8.25" customHeight="1">
      <c r="A617" s="13"/>
      <c r="B617" s="97"/>
      <c r="C617" s="13"/>
      <c r="D617" s="13"/>
      <c r="E617" s="13"/>
      <c r="F617" s="4"/>
      <c r="G617" s="97"/>
      <c r="H617" s="106"/>
      <c r="I617" s="106"/>
      <c r="J617" s="106"/>
      <c r="K617" s="13"/>
    </row>
    <row r="618">
      <c r="A618" s="13"/>
      <c r="B618" s="107"/>
      <c r="C618" s="100"/>
      <c r="D618" s="100"/>
      <c r="E618" s="13"/>
      <c r="F618" s="13"/>
      <c r="G618" s="97"/>
      <c r="H618" s="113" t="s">
        <v>4422</v>
      </c>
      <c r="I618" s="106"/>
      <c r="J618" s="106"/>
      <c r="K618" s="13"/>
    </row>
    <row r="619">
      <c r="A619" s="13"/>
      <c r="B619" s="99"/>
      <c r="C619" s="100"/>
      <c r="D619" s="100"/>
      <c r="E619" s="13"/>
      <c r="F619" s="13"/>
      <c r="G619" s="97"/>
      <c r="H619" s="102" t="s">
        <v>4423</v>
      </c>
      <c r="I619" s="106"/>
      <c r="J619" s="106"/>
      <c r="K619" s="13"/>
    </row>
    <row r="620">
      <c r="A620" s="13"/>
      <c r="B620" s="99"/>
      <c r="C620" s="100"/>
      <c r="D620" s="100"/>
      <c r="E620" s="13"/>
      <c r="F620" s="13"/>
      <c r="G620" s="97"/>
      <c r="H620" s="106"/>
      <c r="I620" s="106"/>
      <c r="J620" s="106"/>
      <c r="K620" s="13"/>
    </row>
    <row r="621" ht="21.75" customHeight="1">
      <c r="A621" s="13"/>
      <c r="B621" s="114"/>
      <c r="C621" s="13"/>
      <c r="D621" s="13"/>
      <c r="E621" s="13"/>
      <c r="F621" s="115"/>
      <c r="G621" s="114"/>
      <c r="H621" s="105"/>
      <c r="I621" s="106"/>
      <c r="J621" s="106"/>
      <c r="K621" s="13"/>
    </row>
    <row r="622" ht="14.25" customHeight="1">
      <c r="A622" s="13"/>
      <c r="B622" s="13"/>
      <c r="C622" s="13"/>
      <c r="D622" s="13"/>
      <c r="E622" s="13"/>
      <c r="F622" s="4"/>
      <c r="G622" s="4"/>
      <c r="H622" s="100"/>
      <c r="I622" s="116"/>
      <c r="J622" s="116"/>
      <c r="K622" s="13"/>
    </row>
    <row r="623" ht="9.0" customHeight="1">
      <c r="A623" s="117"/>
      <c r="B623" s="118"/>
      <c r="C623" s="118"/>
      <c r="D623" s="118"/>
      <c r="E623" s="118"/>
      <c r="F623" s="88"/>
      <c r="G623" s="118"/>
      <c r="H623" s="118"/>
      <c r="I623" s="118"/>
      <c r="J623" s="118"/>
      <c r="K623" s="117"/>
    </row>
    <row r="624" ht="9.0" customHeight="1">
      <c r="A624" s="13"/>
      <c r="B624" s="13"/>
      <c r="C624" s="13"/>
      <c r="D624" s="13"/>
      <c r="E624" s="13"/>
      <c r="F624" s="119"/>
      <c r="G624" s="13"/>
      <c r="H624" s="13"/>
      <c r="I624" s="13"/>
      <c r="J624" s="13"/>
      <c r="K624" s="13"/>
    </row>
    <row r="625" ht="30.0" customHeight="1">
      <c r="A625" s="13"/>
      <c r="B625" s="90" t="s">
        <v>4417</v>
      </c>
      <c r="C625" s="90"/>
      <c r="D625" s="91"/>
      <c r="E625" s="13"/>
      <c r="F625" s="13"/>
      <c r="G625" s="92" t="s">
        <v>4418</v>
      </c>
      <c r="H625" s="93"/>
      <c r="I625" s="13"/>
      <c r="J625" s="13"/>
      <c r="K625" s="13"/>
    </row>
    <row r="626">
      <c r="A626" s="13"/>
      <c r="B626" s="94"/>
      <c r="C626" s="95"/>
      <c r="D626" s="95"/>
      <c r="E626" s="95"/>
      <c r="F626" s="13"/>
      <c r="G626" s="96"/>
      <c r="H626" s="95"/>
      <c r="I626" s="95"/>
      <c r="J626" s="95"/>
      <c r="K626" s="13"/>
    </row>
    <row r="627" ht="12.0" customHeight="1">
      <c r="A627" s="13"/>
      <c r="B627" s="97"/>
      <c r="C627" s="13"/>
      <c r="D627" s="13"/>
      <c r="E627" s="98"/>
      <c r="F627" s="13"/>
      <c r="G627" s="99"/>
      <c r="H627" s="13"/>
      <c r="I627" s="13"/>
      <c r="J627" s="98"/>
      <c r="K627" s="13"/>
    </row>
    <row r="628">
      <c r="A628" s="13"/>
      <c r="B628" s="99"/>
      <c r="C628" s="100"/>
      <c r="D628" s="100"/>
      <c r="E628" s="13"/>
      <c r="F628" s="4"/>
      <c r="G628" s="97"/>
      <c r="H628" s="101" t="s">
        <v>4419</v>
      </c>
      <c r="I628" s="102"/>
      <c r="J628" s="102"/>
      <c r="K628" s="13"/>
    </row>
    <row r="629">
      <c r="A629" s="13"/>
      <c r="B629" s="99"/>
      <c r="C629" s="100"/>
      <c r="D629" s="100"/>
      <c r="E629" s="13"/>
      <c r="F629" s="4"/>
      <c r="G629" s="97"/>
      <c r="H629" s="103" t="s">
        <v>4420</v>
      </c>
      <c r="I629" s="102"/>
      <c r="J629" s="102"/>
      <c r="K629" s="13"/>
    </row>
    <row r="630" ht="8.25" customHeight="1">
      <c r="A630" s="13"/>
      <c r="B630" s="97"/>
      <c r="C630" s="104"/>
      <c r="D630" s="104"/>
      <c r="E630" s="13"/>
      <c r="F630" s="4"/>
      <c r="G630" s="97"/>
      <c r="H630" s="105"/>
      <c r="I630" s="106"/>
      <c r="J630" s="106"/>
      <c r="K630" s="13"/>
    </row>
    <row r="631">
      <c r="A631" s="13"/>
      <c r="B631" s="107"/>
      <c r="C631" s="108"/>
      <c r="D631" s="108"/>
      <c r="E631" s="109"/>
      <c r="F631" s="13"/>
      <c r="G631" s="97"/>
      <c r="H631" s="110" t="s">
        <v>4421</v>
      </c>
      <c r="I631" s="106"/>
      <c r="J631" s="106"/>
      <c r="K631" s="13"/>
    </row>
    <row r="632">
      <c r="A632" s="13"/>
      <c r="B632" s="99"/>
      <c r="C632" s="111"/>
      <c r="D632" s="111"/>
      <c r="E632" s="112"/>
      <c r="F632" s="13"/>
      <c r="G632" s="97"/>
      <c r="H632" s="102" t="s">
        <v>4443</v>
      </c>
      <c r="I632" s="106"/>
      <c r="J632" s="106"/>
      <c r="K632" s="13"/>
    </row>
    <row r="633" ht="8.25" customHeight="1">
      <c r="A633" s="13"/>
      <c r="B633" s="97"/>
      <c r="C633" s="13"/>
      <c r="D633" s="13"/>
      <c r="E633" s="13"/>
      <c r="F633" s="4"/>
      <c r="G633" s="97"/>
      <c r="H633" s="106"/>
      <c r="I633" s="106"/>
      <c r="J633" s="106"/>
      <c r="K633" s="13"/>
    </row>
    <row r="634">
      <c r="A634" s="13"/>
      <c r="B634" s="107"/>
      <c r="C634" s="100"/>
      <c r="D634" s="100"/>
      <c r="E634" s="13"/>
      <c r="F634" s="13"/>
      <c r="G634" s="97"/>
      <c r="H634" s="113" t="s">
        <v>4422</v>
      </c>
      <c r="I634" s="106"/>
      <c r="J634" s="106"/>
      <c r="K634" s="13"/>
    </row>
    <row r="635">
      <c r="A635" s="13"/>
      <c r="B635" s="99"/>
      <c r="C635" s="100"/>
      <c r="D635" s="100"/>
      <c r="E635" s="13"/>
      <c r="F635" s="13"/>
      <c r="G635" s="97"/>
      <c r="H635" s="120" t="s">
        <v>4444</v>
      </c>
      <c r="I635" s="121"/>
      <c r="J635" s="106"/>
      <c r="K635" s="13"/>
    </row>
    <row r="636">
      <c r="A636" s="13"/>
      <c r="B636" s="99"/>
      <c r="C636" s="100"/>
      <c r="D636" s="100"/>
      <c r="E636" s="13"/>
      <c r="F636" s="13"/>
      <c r="G636" s="97"/>
      <c r="H636" s="120" t="s">
        <v>4445</v>
      </c>
      <c r="I636" s="121"/>
      <c r="J636" s="106"/>
      <c r="K636" s="13"/>
    </row>
    <row r="637" ht="21.75" customHeight="1">
      <c r="A637" s="13"/>
      <c r="B637" s="114"/>
      <c r="C637" s="13"/>
      <c r="D637" s="13"/>
      <c r="E637" s="13"/>
      <c r="F637" s="115"/>
      <c r="G637" s="114"/>
      <c r="H637" s="122" t="s">
        <v>4446</v>
      </c>
      <c r="I637" s="121"/>
      <c r="J637" s="106"/>
      <c r="K637" s="13"/>
    </row>
    <row r="638" ht="14.25" customHeight="1">
      <c r="A638" s="13"/>
      <c r="B638" s="13"/>
      <c r="C638" s="13"/>
      <c r="D638" s="13"/>
      <c r="E638" s="13"/>
      <c r="F638" s="4"/>
      <c r="G638" s="4"/>
      <c r="H638" s="100"/>
      <c r="I638" s="116"/>
      <c r="J638" s="116"/>
      <c r="K638" s="13"/>
    </row>
    <row r="639" ht="9.0" customHeight="1">
      <c r="A639" s="117"/>
      <c r="B639" s="118"/>
      <c r="C639" s="118"/>
      <c r="D639" s="118"/>
      <c r="E639" s="118"/>
      <c r="F639" s="88"/>
      <c r="G639" s="118"/>
      <c r="H639" s="118"/>
      <c r="I639" s="118"/>
      <c r="J639" s="118"/>
      <c r="K639" s="117"/>
    </row>
    <row r="640" ht="9.0" customHeight="1">
      <c r="A640" s="13"/>
      <c r="B640" s="13"/>
      <c r="C640" s="13"/>
      <c r="D640" s="13"/>
      <c r="E640" s="13"/>
      <c r="F640" s="119"/>
      <c r="G640" s="13"/>
      <c r="H640" s="13"/>
      <c r="I640" s="13"/>
      <c r="J640" s="13"/>
      <c r="K640" s="13"/>
    </row>
    <row r="641" ht="30.0" customHeight="1">
      <c r="A641" s="13"/>
      <c r="B641" s="90" t="s">
        <v>4417</v>
      </c>
      <c r="C641" s="90"/>
      <c r="D641" s="91"/>
      <c r="E641" s="13"/>
      <c r="F641" s="13"/>
      <c r="G641" s="92" t="s">
        <v>4418</v>
      </c>
      <c r="H641" s="93"/>
      <c r="I641" s="13"/>
      <c r="J641" s="13"/>
      <c r="K641" s="13"/>
    </row>
    <row r="642">
      <c r="A642" s="13"/>
      <c r="B642" s="94"/>
      <c r="C642" s="95"/>
      <c r="D642" s="95"/>
      <c r="E642" s="95"/>
      <c r="F642" s="13"/>
      <c r="G642" s="96"/>
      <c r="H642" s="95"/>
      <c r="I642" s="95"/>
      <c r="J642" s="95"/>
      <c r="K642" s="13"/>
    </row>
    <row r="643" ht="12.0" customHeight="1">
      <c r="A643" s="13"/>
      <c r="B643" s="97"/>
      <c r="C643" s="13"/>
      <c r="D643" s="13"/>
      <c r="E643" s="98"/>
      <c r="F643" s="13"/>
      <c r="G643" s="99"/>
      <c r="H643" s="13"/>
      <c r="I643" s="13"/>
      <c r="J643" s="98"/>
      <c r="K643" s="13"/>
    </row>
    <row r="644">
      <c r="A644" s="13"/>
      <c r="B644" s="99"/>
      <c r="C644" s="100"/>
      <c r="D644" s="100"/>
      <c r="E644" s="13"/>
      <c r="F644" s="4"/>
      <c r="G644" s="97"/>
      <c r="H644" s="101" t="s">
        <v>4419</v>
      </c>
      <c r="I644" s="102"/>
      <c r="J644" s="102"/>
      <c r="K644" s="13"/>
    </row>
    <row r="645">
      <c r="A645" s="13"/>
      <c r="B645" s="99"/>
      <c r="C645" s="100"/>
      <c r="D645" s="100"/>
      <c r="E645" s="13"/>
      <c r="F645" s="4"/>
      <c r="G645" s="97"/>
      <c r="H645" s="103" t="s">
        <v>4420</v>
      </c>
      <c r="I645" s="102"/>
      <c r="J645" s="102"/>
      <c r="K645" s="13"/>
    </row>
    <row r="646" ht="8.25" customHeight="1">
      <c r="A646" s="13"/>
      <c r="B646" s="97"/>
      <c r="C646" s="104"/>
      <c r="D646" s="104"/>
      <c r="E646" s="13"/>
      <c r="F646" s="4"/>
      <c r="G646" s="97"/>
      <c r="H646" s="105"/>
      <c r="I646" s="106"/>
      <c r="J646" s="106"/>
      <c r="K646" s="13"/>
    </row>
    <row r="647">
      <c r="A647" s="13"/>
      <c r="B647" s="107"/>
      <c r="C647" s="108"/>
      <c r="D647" s="108"/>
      <c r="E647" s="109"/>
      <c r="F647" s="13"/>
      <c r="G647" s="97"/>
      <c r="H647" s="110" t="s">
        <v>4421</v>
      </c>
      <c r="I647" s="106"/>
      <c r="J647" s="106"/>
      <c r="K647" s="13"/>
    </row>
    <row r="648">
      <c r="A648" s="13"/>
      <c r="B648" s="99"/>
      <c r="C648" s="111"/>
      <c r="D648" s="111"/>
      <c r="E648" s="112"/>
      <c r="F648" s="13"/>
      <c r="G648" s="97"/>
      <c r="H648" s="102" t="s">
        <v>4447</v>
      </c>
      <c r="I648" s="106"/>
      <c r="J648" s="106"/>
      <c r="K648" s="13"/>
    </row>
    <row r="649" ht="8.25" customHeight="1">
      <c r="A649" s="13"/>
      <c r="B649" s="97"/>
      <c r="C649" s="13"/>
      <c r="D649" s="13"/>
      <c r="E649" s="13"/>
      <c r="F649" s="4"/>
      <c r="G649" s="97"/>
      <c r="H649" s="106"/>
      <c r="I649" s="106"/>
      <c r="J649" s="106"/>
      <c r="K649" s="13"/>
    </row>
    <row r="650">
      <c r="A650" s="13"/>
      <c r="B650" s="107"/>
      <c r="C650" s="100"/>
      <c r="D650" s="100"/>
      <c r="E650" s="13"/>
      <c r="F650" s="13"/>
      <c r="G650" s="97"/>
      <c r="H650" s="113" t="s">
        <v>4422</v>
      </c>
      <c r="I650" s="106"/>
      <c r="J650" s="106"/>
      <c r="K650" s="13"/>
    </row>
    <row r="651">
      <c r="A651" s="13"/>
      <c r="B651" s="99"/>
      <c r="C651" s="100"/>
      <c r="D651" s="100"/>
      <c r="E651" s="13"/>
      <c r="F651" s="13"/>
      <c r="G651" s="97"/>
      <c r="H651" s="120" t="s">
        <v>4444</v>
      </c>
      <c r="I651" s="106"/>
      <c r="J651" s="106"/>
      <c r="K651" s="13"/>
    </row>
    <row r="652">
      <c r="A652" s="13"/>
      <c r="B652" s="99"/>
      <c r="C652" s="100"/>
      <c r="D652" s="100"/>
      <c r="E652" s="13"/>
      <c r="F652" s="13"/>
      <c r="G652" s="97"/>
      <c r="H652" s="120" t="s">
        <v>4445</v>
      </c>
      <c r="I652" s="106"/>
      <c r="J652" s="106"/>
      <c r="K652" s="13"/>
    </row>
    <row r="653" ht="21.75" customHeight="1">
      <c r="A653" s="13"/>
      <c r="B653" s="114"/>
      <c r="C653" s="13"/>
      <c r="D653" s="13"/>
      <c r="E653" s="13"/>
      <c r="F653" s="115"/>
      <c r="G653" s="114"/>
      <c r="H653" s="122" t="s">
        <v>4446</v>
      </c>
      <c r="I653" s="106"/>
      <c r="J653" s="106"/>
      <c r="K653" s="13"/>
    </row>
    <row r="654" ht="14.25" customHeight="1">
      <c r="A654" s="13"/>
      <c r="B654" s="13"/>
      <c r="C654" s="13"/>
      <c r="D654" s="13"/>
      <c r="E654" s="13"/>
      <c r="F654" s="4"/>
      <c r="G654" s="4"/>
      <c r="H654" s="100"/>
      <c r="I654" s="116"/>
      <c r="J654" s="116"/>
      <c r="K654" s="13"/>
    </row>
    <row r="655" ht="9.0" customHeight="1">
      <c r="A655" s="117"/>
      <c r="B655" s="118"/>
      <c r="C655" s="118"/>
      <c r="D655" s="118"/>
      <c r="E655" s="118"/>
      <c r="F655" s="88"/>
      <c r="G655" s="118"/>
      <c r="H655" s="118"/>
      <c r="I655" s="118"/>
      <c r="J655" s="118"/>
      <c r="K655" s="117"/>
    </row>
    <row r="656" ht="9.0" customHeight="1">
      <c r="A656" s="13"/>
      <c r="B656" s="13"/>
      <c r="C656" s="13"/>
      <c r="D656" s="13"/>
      <c r="E656" s="13"/>
      <c r="F656" s="119"/>
      <c r="G656" s="13"/>
      <c r="H656" s="13"/>
      <c r="I656" s="13"/>
      <c r="J656" s="13"/>
      <c r="K656" s="13"/>
    </row>
    <row r="657" ht="30.0" customHeight="1">
      <c r="A657" s="13"/>
      <c r="B657" s="90" t="s">
        <v>4417</v>
      </c>
      <c r="C657" s="90"/>
      <c r="D657" s="91"/>
      <c r="E657" s="13"/>
      <c r="F657" s="13"/>
      <c r="G657" s="92" t="s">
        <v>4418</v>
      </c>
      <c r="H657" s="93"/>
      <c r="I657" s="13"/>
      <c r="J657" s="13"/>
      <c r="K657" s="13"/>
    </row>
    <row r="658">
      <c r="A658" s="13"/>
      <c r="B658" s="94"/>
      <c r="C658" s="95"/>
      <c r="D658" s="95"/>
      <c r="E658" s="95"/>
      <c r="F658" s="13"/>
      <c r="G658" s="96"/>
      <c r="H658" s="95"/>
      <c r="I658" s="95"/>
      <c r="J658" s="95"/>
      <c r="K658" s="13"/>
    </row>
    <row r="659" ht="12.0" customHeight="1">
      <c r="A659" s="13"/>
      <c r="B659" s="97"/>
      <c r="C659" s="13"/>
      <c r="D659" s="13"/>
      <c r="E659" s="98"/>
      <c r="F659" s="13"/>
      <c r="G659" s="99"/>
      <c r="H659" s="13"/>
      <c r="I659" s="13"/>
      <c r="J659" s="98"/>
      <c r="K659" s="13"/>
    </row>
    <row r="660">
      <c r="A660" s="13"/>
      <c r="B660" s="99"/>
      <c r="C660" s="100"/>
      <c r="D660" s="100"/>
      <c r="E660" s="13"/>
      <c r="F660" s="4"/>
      <c r="G660" s="97"/>
      <c r="H660" s="101" t="s">
        <v>4419</v>
      </c>
      <c r="I660" s="102"/>
      <c r="J660" s="102"/>
      <c r="K660" s="13"/>
    </row>
    <row r="661">
      <c r="A661" s="13"/>
      <c r="B661" s="99"/>
      <c r="C661" s="100"/>
      <c r="D661" s="100"/>
      <c r="E661" s="13"/>
      <c r="F661" s="4"/>
      <c r="G661" s="97"/>
      <c r="H661" s="103" t="s">
        <v>4420</v>
      </c>
      <c r="I661" s="102"/>
      <c r="J661" s="102"/>
      <c r="K661" s="13"/>
    </row>
    <row r="662" ht="8.25" customHeight="1">
      <c r="A662" s="13"/>
      <c r="B662" s="97"/>
      <c r="C662" s="104"/>
      <c r="D662" s="104"/>
      <c r="E662" s="13"/>
      <c r="F662" s="4"/>
      <c r="G662" s="97"/>
      <c r="H662" s="105"/>
      <c r="I662" s="106"/>
      <c r="J662" s="106"/>
      <c r="K662" s="13"/>
    </row>
    <row r="663">
      <c r="A663" s="13"/>
      <c r="B663" s="107"/>
      <c r="C663" s="108"/>
      <c r="D663" s="108"/>
      <c r="E663" s="109"/>
      <c r="F663" s="13"/>
      <c r="G663" s="97"/>
      <c r="H663" s="110" t="s">
        <v>4421</v>
      </c>
      <c r="I663" s="106"/>
      <c r="J663" s="106"/>
      <c r="K663" s="13"/>
    </row>
    <row r="664">
      <c r="A664" s="13"/>
      <c r="B664" s="99"/>
      <c r="C664" s="111"/>
      <c r="D664" s="111"/>
      <c r="E664" s="112"/>
      <c r="F664" s="13"/>
      <c r="G664" s="97"/>
      <c r="H664" s="102" t="s">
        <v>1595</v>
      </c>
      <c r="I664" s="106"/>
      <c r="J664" s="106"/>
      <c r="K664" s="13"/>
    </row>
    <row r="665" ht="8.25" customHeight="1">
      <c r="A665" s="13"/>
      <c r="B665" s="97"/>
      <c r="C665" s="13"/>
      <c r="D665" s="13"/>
      <c r="E665" s="13"/>
      <c r="F665" s="4"/>
      <c r="G665" s="97"/>
      <c r="H665" s="106"/>
      <c r="I665" s="106"/>
      <c r="J665" s="106"/>
      <c r="K665" s="13"/>
    </row>
    <row r="666">
      <c r="A666" s="13"/>
      <c r="B666" s="107"/>
      <c r="C666" s="100"/>
      <c r="D666" s="100"/>
      <c r="E666" s="13"/>
      <c r="F666" s="13"/>
      <c r="G666" s="97"/>
      <c r="H666" s="113" t="s">
        <v>4422</v>
      </c>
      <c r="I666" s="106"/>
      <c r="J666" s="106"/>
      <c r="K666" s="13"/>
    </row>
    <row r="667">
      <c r="A667" s="13"/>
      <c r="B667" s="99"/>
      <c r="C667" s="100"/>
      <c r="D667" s="100"/>
      <c r="E667" s="13"/>
      <c r="F667" s="13"/>
      <c r="G667" s="97"/>
      <c r="H667" s="120" t="s">
        <v>4444</v>
      </c>
      <c r="I667" s="106"/>
      <c r="J667" s="106"/>
      <c r="K667" s="13"/>
    </row>
    <row r="668">
      <c r="A668" s="13"/>
      <c r="B668" s="99"/>
      <c r="C668" s="100"/>
      <c r="D668" s="100"/>
      <c r="E668" s="13"/>
      <c r="F668" s="13"/>
      <c r="G668" s="97"/>
      <c r="H668" s="120" t="s">
        <v>4445</v>
      </c>
      <c r="I668" s="106"/>
      <c r="J668" s="106"/>
      <c r="K668" s="13"/>
    </row>
    <row r="669" ht="21.75" customHeight="1">
      <c r="A669" s="13"/>
      <c r="B669" s="114"/>
      <c r="C669" s="13"/>
      <c r="D669" s="13"/>
      <c r="E669" s="13"/>
      <c r="F669" s="115"/>
      <c r="G669" s="114"/>
      <c r="H669" s="122" t="s">
        <v>4446</v>
      </c>
      <c r="I669" s="106"/>
      <c r="J669" s="106"/>
      <c r="K669" s="13"/>
    </row>
    <row r="670" ht="14.25" customHeight="1">
      <c r="A670" s="13"/>
      <c r="B670" s="13"/>
      <c r="C670" s="13"/>
      <c r="D670" s="13"/>
      <c r="E670" s="13"/>
      <c r="F670" s="4"/>
      <c r="G670" s="4"/>
      <c r="H670" s="100"/>
      <c r="I670" s="116"/>
      <c r="J670" s="116"/>
      <c r="K670" s="13"/>
    </row>
    <row r="671" ht="9.0" customHeight="1">
      <c r="A671" s="117"/>
      <c r="B671" s="118"/>
      <c r="C671" s="118"/>
      <c r="D671" s="118"/>
      <c r="E671" s="118"/>
      <c r="F671" s="88"/>
      <c r="G671" s="118"/>
      <c r="H671" s="118"/>
      <c r="I671" s="118"/>
      <c r="J671" s="118"/>
      <c r="K671" s="117"/>
    </row>
    <row r="672" ht="9.0" customHeight="1">
      <c r="A672" s="13"/>
      <c r="B672" s="13"/>
      <c r="C672" s="13"/>
      <c r="D672" s="13"/>
      <c r="E672" s="13"/>
      <c r="F672" s="119"/>
      <c r="G672" s="13"/>
      <c r="H672" s="13"/>
      <c r="I672" s="13"/>
      <c r="J672" s="13"/>
      <c r="K672" s="13"/>
    </row>
    <row r="673" ht="30.0" customHeight="1">
      <c r="A673" s="13"/>
      <c r="B673" s="90" t="s">
        <v>4417</v>
      </c>
      <c r="C673" s="90"/>
      <c r="D673" s="91"/>
      <c r="E673" s="13"/>
      <c r="F673" s="13"/>
      <c r="G673" s="92" t="s">
        <v>4418</v>
      </c>
      <c r="H673" s="93"/>
      <c r="I673" s="13"/>
      <c r="J673" s="13"/>
      <c r="K673" s="13"/>
    </row>
    <row r="674">
      <c r="A674" s="13"/>
      <c r="B674" s="94"/>
      <c r="C674" s="95"/>
      <c r="D674" s="95"/>
      <c r="E674" s="95"/>
      <c r="F674" s="13"/>
      <c r="G674" s="96"/>
      <c r="H674" s="95"/>
      <c r="I674" s="95"/>
      <c r="J674" s="95"/>
      <c r="K674" s="13"/>
    </row>
    <row r="675" ht="12.0" customHeight="1">
      <c r="A675" s="13"/>
      <c r="B675" s="97"/>
      <c r="C675" s="13"/>
      <c r="D675" s="13"/>
      <c r="E675" s="98"/>
      <c r="F675" s="13"/>
      <c r="G675" s="99"/>
      <c r="H675" s="13"/>
      <c r="I675" s="13"/>
      <c r="J675" s="98"/>
      <c r="K675" s="13"/>
    </row>
    <row r="676">
      <c r="A676" s="13"/>
      <c r="B676" s="99"/>
      <c r="C676" s="100"/>
      <c r="D676" s="100"/>
      <c r="E676" s="13"/>
      <c r="F676" s="4"/>
      <c r="G676" s="97"/>
      <c r="H676" s="101" t="s">
        <v>4419</v>
      </c>
      <c r="I676" s="102"/>
      <c r="J676" s="102"/>
      <c r="K676" s="13"/>
    </row>
    <row r="677">
      <c r="A677" s="13"/>
      <c r="B677" s="99"/>
      <c r="C677" s="100"/>
      <c r="D677" s="100"/>
      <c r="E677" s="13"/>
      <c r="F677" s="4"/>
      <c r="G677" s="97"/>
      <c r="H677" s="103" t="s">
        <v>4420</v>
      </c>
      <c r="I677" s="102"/>
      <c r="J677" s="102"/>
      <c r="K677" s="13"/>
    </row>
    <row r="678" ht="8.25" customHeight="1">
      <c r="A678" s="13"/>
      <c r="B678" s="97"/>
      <c r="C678" s="104"/>
      <c r="D678" s="104"/>
      <c r="E678" s="13"/>
      <c r="F678" s="4"/>
      <c r="G678" s="97"/>
      <c r="H678" s="105"/>
      <c r="I678" s="106"/>
      <c r="J678" s="106"/>
      <c r="K678" s="13"/>
    </row>
    <row r="679">
      <c r="A679" s="13"/>
      <c r="B679" s="107"/>
      <c r="C679" s="108"/>
      <c r="D679" s="108"/>
      <c r="E679" s="109"/>
      <c r="F679" s="13"/>
      <c r="G679" s="97"/>
      <c r="H679" s="110" t="s">
        <v>4421</v>
      </c>
      <c r="I679" s="106"/>
      <c r="J679" s="106"/>
      <c r="K679" s="13"/>
    </row>
    <row r="680">
      <c r="A680" s="13"/>
      <c r="B680" s="99"/>
      <c r="C680" s="111"/>
      <c r="D680" s="111"/>
      <c r="E680" s="112"/>
      <c r="F680" s="13"/>
      <c r="G680" s="97"/>
      <c r="H680" s="102" t="s">
        <v>4448</v>
      </c>
      <c r="I680" s="106"/>
      <c r="J680" s="106"/>
      <c r="K680" s="13"/>
    </row>
    <row r="681" ht="8.25" customHeight="1">
      <c r="A681" s="13"/>
      <c r="B681" s="97"/>
      <c r="C681" s="13"/>
      <c r="D681" s="13"/>
      <c r="E681" s="13"/>
      <c r="F681" s="4"/>
      <c r="G681" s="97"/>
      <c r="H681" s="106"/>
      <c r="I681" s="106"/>
      <c r="J681" s="106"/>
      <c r="K681" s="13"/>
    </row>
    <row r="682">
      <c r="A682" s="13"/>
      <c r="B682" s="107"/>
      <c r="C682" s="100"/>
      <c r="D682" s="100"/>
      <c r="E682" s="13"/>
      <c r="F682" s="13"/>
      <c r="G682" s="97"/>
      <c r="H682" s="113" t="s">
        <v>4422</v>
      </c>
      <c r="I682" s="106"/>
      <c r="J682" s="106"/>
      <c r="K682" s="13"/>
    </row>
    <row r="683">
      <c r="A683" s="13"/>
      <c r="B683" s="99"/>
      <c r="C683" s="100"/>
      <c r="D683" s="100"/>
      <c r="E683" s="13"/>
      <c r="F683" s="13"/>
      <c r="G683" s="97"/>
      <c r="H683" s="120" t="s">
        <v>4444</v>
      </c>
      <c r="I683" s="106"/>
      <c r="J683" s="106"/>
      <c r="K683" s="13"/>
    </row>
    <row r="684">
      <c r="A684" s="13"/>
      <c r="B684" s="99"/>
      <c r="C684" s="100"/>
      <c r="D684" s="100"/>
      <c r="E684" s="13"/>
      <c r="F684" s="13"/>
      <c r="G684" s="97"/>
      <c r="H684" s="120" t="s">
        <v>4445</v>
      </c>
      <c r="I684" s="106"/>
      <c r="J684" s="106"/>
      <c r="K684" s="13"/>
    </row>
    <row r="685" ht="21.75" customHeight="1">
      <c r="A685" s="13"/>
      <c r="B685" s="114"/>
      <c r="C685" s="13"/>
      <c r="D685" s="13"/>
      <c r="E685" s="13"/>
      <c r="F685" s="115"/>
      <c r="G685" s="114"/>
      <c r="H685" s="122" t="s">
        <v>4446</v>
      </c>
      <c r="I685" s="106"/>
      <c r="J685" s="106"/>
      <c r="K685" s="13"/>
    </row>
    <row r="686" ht="14.25" customHeight="1">
      <c r="A686" s="13"/>
      <c r="B686" s="13"/>
      <c r="C686" s="13"/>
      <c r="D686" s="13"/>
      <c r="E686" s="13"/>
      <c r="F686" s="4"/>
      <c r="G686" s="4"/>
      <c r="H686" s="100"/>
      <c r="I686" s="116"/>
      <c r="J686" s="116"/>
      <c r="K686" s="13"/>
    </row>
    <row r="687" ht="9.0" customHeight="1">
      <c r="A687" s="117"/>
      <c r="B687" s="118"/>
      <c r="C687" s="118"/>
      <c r="D687" s="118"/>
      <c r="E687" s="118"/>
      <c r="F687" s="88"/>
      <c r="G687" s="118"/>
      <c r="H687" s="118"/>
      <c r="I687" s="118"/>
      <c r="J687" s="118"/>
      <c r="K687" s="117"/>
    </row>
    <row r="688" ht="9.0" customHeight="1">
      <c r="A688" s="13"/>
      <c r="B688" s="13"/>
      <c r="C688" s="13"/>
      <c r="D688" s="13"/>
      <c r="E688" s="13"/>
      <c r="F688" s="119"/>
      <c r="G688" s="13"/>
      <c r="H688" s="13"/>
      <c r="I688" s="13"/>
      <c r="J688" s="13"/>
      <c r="K688" s="13"/>
    </row>
    <row r="689" ht="30.0" customHeight="1">
      <c r="A689" s="13"/>
      <c r="B689" s="90" t="s">
        <v>4417</v>
      </c>
      <c r="C689" s="90"/>
      <c r="D689" s="91"/>
      <c r="E689" s="13"/>
      <c r="F689" s="13"/>
      <c r="G689" s="92" t="s">
        <v>4418</v>
      </c>
      <c r="H689" s="93"/>
      <c r="I689" s="13"/>
      <c r="J689" s="13"/>
      <c r="K689" s="13"/>
    </row>
    <row r="690">
      <c r="A690" s="13"/>
      <c r="B690" s="94"/>
      <c r="C690" s="95"/>
      <c r="D690" s="95"/>
      <c r="E690" s="95"/>
      <c r="F690" s="13"/>
      <c r="G690" s="96"/>
      <c r="H690" s="95"/>
      <c r="I690" s="95"/>
      <c r="J690" s="95"/>
      <c r="K690" s="13"/>
    </row>
    <row r="691" ht="12.0" customHeight="1">
      <c r="A691" s="13"/>
      <c r="B691" s="97"/>
      <c r="C691" s="13"/>
      <c r="D691" s="13"/>
      <c r="E691" s="98"/>
      <c r="F691" s="13"/>
      <c r="G691" s="99"/>
      <c r="H691" s="13"/>
      <c r="I691" s="13"/>
      <c r="J691" s="98"/>
      <c r="K691" s="13"/>
    </row>
    <row r="692">
      <c r="A692" s="13"/>
      <c r="B692" s="99"/>
      <c r="C692" s="100"/>
      <c r="D692" s="100"/>
      <c r="E692" s="13"/>
      <c r="F692" s="4"/>
      <c r="G692" s="97"/>
      <c r="H692" s="101" t="s">
        <v>4419</v>
      </c>
      <c r="I692" s="102"/>
      <c r="J692" s="102"/>
      <c r="K692" s="13"/>
    </row>
    <row r="693">
      <c r="A693" s="13"/>
      <c r="B693" s="99"/>
      <c r="C693" s="100"/>
      <c r="D693" s="100"/>
      <c r="E693" s="13"/>
      <c r="F693" s="4"/>
      <c r="G693" s="97"/>
      <c r="H693" s="103" t="s">
        <v>4420</v>
      </c>
      <c r="I693" s="102"/>
      <c r="J693" s="102"/>
      <c r="K693" s="13"/>
    </row>
    <row r="694" ht="8.25" customHeight="1">
      <c r="A694" s="13"/>
      <c r="B694" s="97"/>
      <c r="C694" s="104"/>
      <c r="D694" s="104"/>
      <c r="E694" s="13"/>
      <c r="F694" s="4"/>
      <c r="G694" s="97"/>
      <c r="H694" s="105"/>
      <c r="I694" s="106"/>
      <c r="J694" s="106"/>
      <c r="K694" s="13"/>
    </row>
    <row r="695">
      <c r="A695" s="13"/>
      <c r="B695" s="107"/>
      <c r="C695" s="108"/>
      <c r="D695" s="108"/>
      <c r="E695" s="109"/>
      <c r="F695" s="13"/>
      <c r="G695" s="97"/>
      <c r="H695" s="110" t="s">
        <v>4421</v>
      </c>
      <c r="I695" s="106"/>
      <c r="J695" s="106"/>
      <c r="K695" s="13"/>
    </row>
    <row r="696">
      <c r="A696" s="13"/>
      <c r="B696" s="99"/>
      <c r="C696" s="111"/>
      <c r="D696" s="111"/>
      <c r="E696" s="112"/>
      <c r="F696" s="13"/>
      <c r="G696" s="97"/>
      <c r="H696" s="102" t="s">
        <v>4449</v>
      </c>
      <c r="I696" s="106"/>
      <c r="J696" s="106"/>
      <c r="K696" s="13"/>
    </row>
    <row r="697" ht="8.25" customHeight="1">
      <c r="A697" s="13"/>
      <c r="B697" s="97"/>
      <c r="C697" s="13"/>
      <c r="D697" s="13"/>
      <c r="E697" s="13"/>
      <c r="F697" s="4"/>
      <c r="G697" s="97"/>
      <c r="H697" s="106"/>
      <c r="I697" s="106"/>
      <c r="J697" s="106"/>
      <c r="K697" s="13"/>
    </row>
    <row r="698">
      <c r="A698" s="13"/>
      <c r="B698" s="107"/>
      <c r="C698" s="100"/>
      <c r="D698" s="100"/>
      <c r="E698" s="13"/>
      <c r="F698" s="13"/>
      <c r="G698" s="97"/>
      <c r="H698" s="113" t="s">
        <v>4422</v>
      </c>
      <c r="I698" s="106"/>
      <c r="J698" s="106"/>
      <c r="K698" s="13"/>
    </row>
    <row r="699">
      <c r="A699" s="13"/>
      <c r="B699" s="99"/>
      <c r="C699" s="100"/>
      <c r="D699" s="100"/>
      <c r="E699" s="13"/>
      <c r="F699" s="13"/>
      <c r="G699" s="97"/>
      <c r="H699" s="102" t="s">
        <v>4423</v>
      </c>
      <c r="I699" s="106"/>
      <c r="J699" s="106"/>
      <c r="K699" s="13"/>
    </row>
    <row r="700">
      <c r="A700" s="13"/>
      <c r="B700" s="99"/>
      <c r="C700" s="100"/>
      <c r="D700" s="100"/>
      <c r="E700" s="13"/>
      <c r="F700" s="13"/>
      <c r="G700" s="97"/>
      <c r="H700" s="106"/>
      <c r="I700" s="106"/>
      <c r="J700" s="106"/>
      <c r="K700" s="13"/>
    </row>
    <row r="701" ht="21.75" customHeight="1">
      <c r="A701" s="13"/>
      <c r="B701" s="114"/>
      <c r="C701" s="13"/>
      <c r="D701" s="13"/>
      <c r="E701" s="13"/>
      <c r="F701" s="115"/>
      <c r="G701" s="114"/>
      <c r="H701" s="105"/>
      <c r="I701" s="106"/>
      <c r="J701" s="106"/>
      <c r="K701" s="13"/>
    </row>
    <row r="702" ht="14.25" customHeight="1">
      <c r="A702" s="13"/>
      <c r="B702" s="13"/>
      <c r="C702" s="13"/>
      <c r="D702" s="13"/>
      <c r="E702" s="13"/>
      <c r="F702" s="4"/>
      <c r="G702" s="4"/>
      <c r="H702" s="100"/>
      <c r="I702" s="116"/>
      <c r="J702" s="116"/>
      <c r="K702" s="13"/>
    </row>
    <row r="703" ht="9.0" customHeight="1">
      <c r="A703" s="117"/>
      <c r="B703" s="118"/>
      <c r="C703" s="118"/>
      <c r="D703" s="118"/>
      <c r="E703" s="118"/>
      <c r="F703" s="88"/>
      <c r="G703" s="118"/>
      <c r="H703" s="118"/>
      <c r="I703" s="118"/>
      <c r="J703" s="118"/>
      <c r="K703" s="117"/>
    </row>
    <row r="704" ht="9.0" customHeight="1">
      <c r="A704" s="13"/>
      <c r="B704" s="13"/>
      <c r="C704" s="13"/>
      <c r="D704" s="13"/>
      <c r="E704" s="13"/>
      <c r="F704" s="119"/>
      <c r="G704" s="13"/>
      <c r="H704" s="13"/>
      <c r="I704" s="13"/>
      <c r="J704" s="13"/>
      <c r="K704" s="13"/>
    </row>
    <row r="705" ht="30.0" customHeight="1">
      <c r="A705" s="13"/>
      <c r="B705" s="90" t="s">
        <v>4417</v>
      </c>
      <c r="C705" s="90"/>
      <c r="D705" s="91"/>
      <c r="E705" s="13"/>
      <c r="F705" s="13"/>
      <c r="G705" s="92" t="s">
        <v>4418</v>
      </c>
      <c r="H705" s="93"/>
      <c r="I705" s="13"/>
      <c r="J705" s="13"/>
      <c r="K705" s="13"/>
    </row>
    <row r="706">
      <c r="A706" s="13"/>
      <c r="B706" s="94"/>
      <c r="C706" s="95"/>
      <c r="D706" s="95"/>
      <c r="E706" s="95"/>
      <c r="F706" s="13"/>
      <c r="G706" s="96"/>
      <c r="H706" s="95"/>
      <c r="I706" s="95"/>
      <c r="J706" s="95"/>
      <c r="K706" s="13"/>
    </row>
    <row r="707" ht="12.0" customHeight="1">
      <c r="A707" s="13"/>
      <c r="B707" s="97"/>
      <c r="C707" s="13"/>
      <c r="D707" s="13"/>
      <c r="E707" s="98"/>
      <c r="F707" s="13"/>
      <c r="G707" s="99"/>
      <c r="H707" s="13"/>
      <c r="I707" s="13"/>
      <c r="J707" s="98"/>
      <c r="K707" s="13"/>
    </row>
    <row r="708">
      <c r="A708" s="13"/>
      <c r="B708" s="99"/>
      <c r="C708" s="100"/>
      <c r="D708" s="100"/>
      <c r="E708" s="13"/>
      <c r="F708" s="4"/>
      <c r="G708" s="97"/>
      <c r="H708" s="101" t="s">
        <v>4419</v>
      </c>
      <c r="I708" s="102"/>
      <c r="J708" s="102"/>
      <c r="K708" s="13"/>
    </row>
    <row r="709">
      <c r="A709" s="13"/>
      <c r="B709" s="99"/>
      <c r="C709" s="100"/>
      <c r="D709" s="100"/>
      <c r="E709" s="13"/>
      <c r="F709" s="4"/>
      <c r="G709" s="97"/>
      <c r="H709" s="103" t="s">
        <v>4420</v>
      </c>
      <c r="I709" s="102"/>
      <c r="J709" s="102"/>
      <c r="K709" s="13"/>
    </row>
    <row r="710" ht="8.25" customHeight="1">
      <c r="A710" s="13"/>
      <c r="B710" s="97"/>
      <c r="C710" s="104"/>
      <c r="D710" s="104"/>
      <c r="E710" s="13"/>
      <c r="F710" s="4"/>
      <c r="G710" s="97"/>
      <c r="H710" s="105"/>
      <c r="I710" s="106"/>
      <c r="J710" s="106"/>
      <c r="K710" s="13"/>
    </row>
    <row r="711">
      <c r="A711" s="13"/>
      <c r="B711" s="107"/>
      <c r="C711" s="108"/>
      <c r="D711" s="108"/>
      <c r="E711" s="109"/>
      <c r="F711" s="13"/>
      <c r="G711" s="97"/>
      <c r="H711" s="110" t="s">
        <v>4421</v>
      </c>
      <c r="I711" s="106"/>
      <c r="J711" s="106"/>
      <c r="K711" s="13"/>
    </row>
    <row r="712">
      <c r="A712" s="13"/>
      <c r="B712" s="99"/>
      <c r="C712" s="111"/>
      <c r="D712" s="111"/>
      <c r="E712" s="112"/>
      <c r="F712" s="13"/>
      <c r="G712" s="97"/>
      <c r="H712" s="102" t="s">
        <v>4450</v>
      </c>
      <c r="I712" s="106"/>
      <c r="J712" s="106"/>
      <c r="K712" s="13"/>
    </row>
    <row r="713" ht="8.25" customHeight="1">
      <c r="A713" s="13"/>
      <c r="B713" s="97"/>
      <c r="C713" s="13"/>
      <c r="D713" s="13"/>
      <c r="E713" s="13"/>
      <c r="F713" s="4"/>
      <c r="G713" s="97"/>
      <c r="H713" s="106"/>
      <c r="I713" s="106"/>
      <c r="J713" s="106"/>
      <c r="K713" s="13"/>
    </row>
    <row r="714">
      <c r="A714" s="13"/>
      <c r="B714" s="107"/>
      <c r="C714" s="100"/>
      <c r="D714" s="100"/>
      <c r="E714" s="13"/>
      <c r="F714" s="13"/>
      <c r="G714" s="97"/>
      <c r="H714" s="113" t="s">
        <v>4422</v>
      </c>
      <c r="I714" s="106"/>
      <c r="J714" s="106"/>
      <c r="K714" s="13"/>
    </row>
    <row r="715">
      <c r="A715" s="13"/>
      <c r="B715" s="99"/>
      <c r="C715" s="100"/>
      <c r="D715" s="100"/>
      <c r="E715" s="13"/>
      <c r="F715" s="13"/>
      <c r="G715" s="97"/>
      <c r="H715" s="120" t="s">
        <v>4451</v>
      </c>
      <c r="I715" s="106"/>
      <c r="J715" s="106"/>
      <c r="K715" s="13"/>
    </row>
    <row r="716">
      <c r="A716" s="13"/>
      <c r="B716" s="99"/>
      <c r="C716" s="100"/>
      <c r="D716" s="100"/>
      <c r="E716" s="13"/>
      <c r="F716" s="13"/>
      <c r="G716" s="97"/>
      <c r="H716" s="120" t="s">
        <v>4452</v>
      </c>
      <c r="I716" s="106"/>
      <c r="J716" s="106"/>
      <c r="K716" s="13"/>
    </row>
    <row r="717" ht="21.75" customHeight="1">
      <c r="A717" s="13"/>
      <c r="B717" s="114"/>
      <c r="C717" s="13"/>
      <c r="D717" s="13"/>
      <c r="E717" s="13"/>
      <c r="F717" s="115"/>
      <c r="G717" s="114"/>
      <c r="H717" s="122" t="s">
        <v>4453</v>
      </c>
      <c r="I717" s="106"/>
      <c r="J717" s="106"/>
      <c r="K717" s="13"/>
    </row>
    <row r="718" ht="14.25" customHeight="1">
      <c r="A718" s="13"/>
      <c r="B718" s="13"/>
      <c r="C718" s="13"/>
      <c r="D718" s="13"/>
      <c r="E718" s="13"/>
      <c r="F718" s="4"/>
      <c r="G718" s="4"/>
      <c r="H718" s="100"/>
      <c r="I718" s="116"/>
      <c r="J718" s="116"/>
      <c r="K718" s="13"/>
    </row>
    <row r="719" ht="9.0" customHeight="1">
      <c r="A719" s="117"/>
      <c r="B719" s="118"/>
      <c r="C719" s="118"/>
      <c r="D719" s="118"/>
      <c r="E719" s="118"/>
      <c r="F719" s="88"/>
      <c r="G719" s="118"/>
      <c r="H719" s="118"/>
      <c r="I719" s="118"/>
      <c r="J719" s="118"/>
      <c r="K719" s="117"/>
    </row>
    <row r="720" ht="9.0" customHeight="1">
      <c r="A720" s="13"/>
      <c r="B720" s="13"/>
      <c r="C720" s="13"/>
      <c r="D720" s="13"/>
      <c r="E720" s="13"/>
      <c r="F720" s="119"/>
      <c r="G720" s="13"/>
      <c r="H720" s="13"/>
      <c r="I720" s="13"/>
      <c r="J720" s="13"/>
      <c r="K720" s="13"/>
    </row>
    <row r="721" ht="30.0" customHeight="1">
      <c r="A721" s="13"/>
      <c r="B721" s="90" t="s">
        <v>4417</v>
      </c>
      <c r="C721" s="90"/>
      <c r="D721" s="91"/>
      <c r="E721" s="13"/>
      <c r="F721" s="13"/>
      <c r="G721" s="92" t="s">
        <v>4418</v>
      </c>
      <c r="H721" s="93"/>
      <c r="I721" s="13"/>
      <c r="J721" s="13"/>
      <c r="K721" s="13"/>
    </row>
    <row r="722">
      <c r="A722" s="13"/>
      <c r="B722" s="94"/>
      <c r="C722" s="95"/>
      <c r="D722" s="95"/>
      <c r="E722" s="95"/>
      <c r="F722" s="13"/>
      <c r="G722" s="96"/>
      <c r="H722" s="95"/>
      <c r="I722" s="95"/>
      <c r="J722" s="95"/>
      <c r="K722" s="13"/>
    </row>
    <row r="723" ht="12.0" customHeight="1">
      <c r="A723" s="13"/>
      <c r="B723" s="97"/>
      <c r="C723" s="13"/>
      <c r="D723" s="13"/>
      <c r="E723" s="98"/>
      <c r="F723" s="13"/>
      <c r="G723" s="99"/>
      <c r="H723" s="13"/>
      <c r="I723" s="13"/>
      <c r="J723" s="98"/>
      <c r="K723" s="13"/>
    </row>
    <row r="724">
      <c r="A724" s="13"/>
      <c r="B724" s="99"/>
      <c r="C724" s="100"/>
      <c r="D724" s="100"/>
      <c r="E724" s="13"/>
      <c r="F724" s="4"/>
      <c r="G724" s="97"/>
      <c r="H724" s="101" t="s">
        <v>4419</v>
      </c>
      <c r="I724" s="102"/>
      <c r="J724" s="102"/>
      <c r="K724" s="13"/>
    </row>
    <row r="725">
      <c r="A725" s="13"/>
      <c r="B725" s="99"/>
      <c r="C725" s="100"/>
      <c r="D725" s="100"/>
      <c r="E725" s="13"/>
      <c r="F725" s="4"/>
      <c r="G725" s="97"/>
      <c r="H725" s="103" t="s">
        <v>4420</v>
      </c>
      <c r="I725" s="102"/>
      <c r="J725" s="102"/>
      <c r="K725" s="13"/>
    </row>
    <row r="726" ht="8.25" customHeight="1">
      <c r="A726" s="13"/>
      <c r="B726" s="97"/>
      <c r="C726" s="104"/>
      <c r="D726" s="104"/>
      <c r="E726" s="13"/>
      <c r="F726" s="4"/>
      <c r="G726" s="97"/>
      <c r="H726" s="105"/>
      <c r="I726" s="106"/>
      <c r="J726" s="106"/>
      <c r="K726" s="13"/>
    </row>
    <row r="727">
      <c r="A727" s="13"/>
      <c r="B727" s="107"/>
      <c r="C727" s="108"/>
      <c r="D727" s="108"/>
      <c r="E727" s="109"/>
      <c r="F727" s="13"/>
      <c r="G727" s="97"/>
      <c r="H727" s="110" t="s">
        <v>4421</v>
      </c>
      <c r="I727" s="106"/>
      <c r="J727" s="106"/>
      <c r="K727" s="13"/>
    </row>
    <row r="728">
      <c r="A728" s="13"/>
      <c r="B728" s="99"/>
      <c r="C728" s="111"/>
      <c r="D728" s="111"/>
      <c r="E728" s="112"/>
      <c r="F728" s="13"/>
      <c r="G728" s="97"/>
      <c r="H728" s="102" t="s">
        <v>4454</v>
      </c>
      <c r="I728" s="106"/>
      <c r="J728" s="106"/>
      <c r="K728" s="13"/>
    </row>
    <row r="729" ht="8.25" customHeight="1">
      <c r="A729" s="13"/>
      <c r="B729" s="97"/>
      <c r="C729" s="13"/>
      <c r="D729" s="13"/>
      <c r="E729" s="13"/>
      <c r="F729" s="4"/>
      <c r="G729" s="97"/>
      <c r="H729" s="106"/>
      <c r="I729" s="106"/>
      <c r="J729" s="106"/>
      <c r="K729" s="13"/>
    </row>
    <row r="730">
      <c r="A730" s="13"/>
      <c r="B730" s="107"/>
      <c r="C730" s="100"/>
      <c r="D730" s="100"/>
      <c r="E730" s="13"/>
      <c r="F730" s="13"/>
      <c r="G730" s="97"/>
      <c r="H730" s="113" t="s">
        <v>4422</v>
      </c>
      <c r="I730" s="106"/>
      <c r="J730" s="106"/>
      <c r="K730" s="13"/>
    </row>
    <row r="731">
      <c r="A731" s="13"/>
      <c r="B731" s="99"/>
      <c r="C731" s="100"/>
      <c r="D731" s="100"/>
      <c r="E731" s="13"/>
      <c r="F731" s="13"/>
      <c r="G731" s="97"/>
      <c r="H731" s="102" t="s">
        <v>4423</v>
      </c>
      <c r="I731" s="106"/>
      <c r="J731" s="106"/>
      <c r="K731" s="13"/>
    </row>
    <row r="732">
      <c r="A732" s="13"/>
      <c r="B732" s="99"/>
      <c r="C732" s="100"/>
      <c r="D732" s="100"/>
      <c r="E732" s="13"/>
      <c r="F732" s="13"/>
      <c r="G732" s="97"/>
      <c r="H732" s="106"/>
      <c r="I732" s="106"/>
      <c r="J732" s="106"/>
      <c r="K732" s="13"/>
    </row>
    <row r="733" ht="21.75" customHeight="1">
      <c r="A733" s="13"/>
      <c r="B733" s="114"/>
      <c r="C733" s="13"/>
      <c r="D733" s="13"/>
      <c r="E733" s="13"/>
      <c r="F733" s="115"/>
      <c r="G733" s="114"/>
      <c r="H733" s="105"/>
      <c r="I733" s="106"/>
      <c r="J733" s="106"/>
      <c r="K733" s="13"/>
    </row>
    <row r="734" ht="14.25" customHeight="1">
      <c r="A734" s="13"/>
      <c r="B734" s="13"/>
      <c r="C734" s="13"/>
      <c r="D734" s="13"/>
      <c r="E734" s="13"/>
      <c r="F734" s="4"/>
      <c r="G734" s="4"/>
      <c r="H734" s="100"/>
      <c r="I734" s="116"/>
      <c r="J734" s="116"/>
      <c r="K734" s="13"/>
    </row>
    <row r="735" ht="9.0" customHeight="1">
      <c r="A735" s="117"/>
      <c r="B735" s="118"/>
      <c r="C735" s="118"/>
      <c r="D735" s="118"/>
      <c r="E735" s="118"/>
      <c r="F735" s="88"/>
      <c r="G735" s="118"/>
      <c r="H735" s="118"/>
      <c r="I735" s="118"/>
      <c r="J735" s="118"/>
      <c r="K735" s="117"/>
    </row>
    <row r="736" ht="9.0" customHeight="1">
      <c r="A736" s="13"/>
      <c r="B736" s="13"/>
      <c r="C736" s="13"/>
      <c r="D736" s="13"/>
      <c r="E736" s="13"/>
      <c r="F736" s="119"/>
      <c r="G736" s="13"/>
      <c r="H736" s="13"/>
      <c r="I736" s="13"/>
      <c r="J736" s="13"/>
      <c r="K736" s="13"/>
    </row>
    <row r="737" ht="30.0" customHeight="1">
      <c r="A737" s="13"/>
      <c r="B737" s="90" t="s">
        <v>4417</v>
      </c>
      <c r="C737" s="90"/>
      <c r="D737" s="91"/>
      <c r="E737" s="13"/>
      <c r="F737" s="13"/>
      <c r="G737" s="92" t="s">
        <v>4418</v>
      </c>
      <c r="H737" s="93"/>
      <c r="I737" s="13"/>
      <c r="J737" s="13"/>
      <c r="K737" s="13"/>
    </row>
    <row r="738">
      <c r="A738" s="13"/>
      <c r="B738" s="94"/>
      <c r="C738" s="95"/>
      <c r="D738" s="95"/>
      <c r="E738" s="95"/>
      <c r="F738" s="13"/>
      <c r="G738" s="96"/>
      <c r="H738" s="95"/>
      <c r="I738" s="95"/>
      <c r="J738" s="95"/>
      <c r="K738" s="13"/>
    </row>
    <row r="739" ht="12.0" customHeight="1">
      <c r="A739" s="13"/>
      <c r="B739" s="97"/>
      <c r="C739" s="13"/>
      <c r="D739" s="13"/>
      <c r="E739" s="98"/>
      <c r="F739" s="13"/>
      <c r="G739" s="99"/>
      <c r="H739" s="13"/>
      <c r="I739" s="13"/>
      <c r="J739" s="98"/>
      <c r="K739" s="13"/>
    </row>
    <row r="740">
      <c r="A740" s="13"/>
      <c r="B740" s="99"/>
      <c r="C740" s="100"/>
      <c r="D740" s="100"/>
      <c r="E740" s="13"/>
      <c r="F740" s="4"/>
      <c r="G740" s="97"/>
      <c r="H740" s="101" t="s">
        <v>4419</v>
      </c>
      <c r="I740" s="102"/>
      <c r="J740" s="102"/>
      <c r="K740" s="13"/>
    </row>
    <row r="741">
      <c r="A741" s="13"/>
      <c r="B741" s="99"/>
      <c r="C741" s="100"/>
      <c r="D741" s="100"/>
      <c r="E741" s="13"/>
      <c r="F741" s="4"/>
      <c r="G741" s="97"/>
      <c r="H741" s="103" t="s">
        <v>4420</v>
      </c>
      <c r="I741" s="102"/>
      <c r="J741" s="102"/>
      <c r="K741" s="13"/>
    </row>
    <row r="742" ht="8.25" customHeight="1">
      <c r="A742" s="13"/>
      <c r="B742" s="97"/>
      <c r="C742" s="104"/>
      <c r="D742" s="104"/>
      <c r="E742" s="13"/>
      <c r="F742" s="4"/>
      <c r="G742" s="97"/>
      <c r="H742" s="105"/>
      <c r="I742" s="106"/>
      <c r="J742" s="106"/>
      <c r="K742" s="13"/>
    </row>
    <row r="743">
      <c r="A743" s="13"/>
      <c r="B743" s="107"/>
      <c r="C743" s="108"/>
      <c r="D743" s="108"/>
      <c r="E743" s="109"/>
      <c r="F743" s="13"/>
      <c r="G743" s="97"/>
      <c r="H743" s="110" t="s">
        <v>4421</v>
      </c>
      <c r="I743" s="106"/>
      <c r="J743" s="106"/>
      <c r="K743" s="13"/>
    </row>
    <row r="744">
      <c r="A744" s="13"/>
      <c r="B744" s="99"/>
      <c r="C744" s="111"/>
      <c r="D744" s="111"/>
      <c r="E744" s="112"/>
      <c r="F744" s="13"/>
      <c r="G744" s="97"/>
      <c r="H744" s="102" t="s">
        <v>1861</v>
      </c>
      <c r="I744" s="106"/>
      <c r="J744" s="106"/>
      <c r="K744" s="13"/>
    </row>
    <row r="745" ht="8.25" customHeight="1">
      <c r="A745" s="13"/>
      <c r="B745" s="97"/>
      <c r="C745" s="13"/>
      <c r="D745" s="13"/>
      <c r="E745" s="13"/>
      <c r="F745" s="4"/>
      <c r="G745" s="97"/>
      <c r="H745" s="106"/>
      <c r="I745" s="106"/>
      <c r="J745" s="106"/>
      <c r="K745" s="13"/>
    </row>
    <row r="746">
      <c r="A746" s="13"/>
      <c r="B746" s="107"/>
      <c r="C746" s="100"/>
      <c r="D746" s="100"/>
      <c r="E746" s="13"/>
      <c r="F746" s="13"/>
      <c r="G746" s="97"/>
      <c r="H746" s="113" t="s">
        <v>4422</v>
      </c>
      <c r="I746" s="106"/>
      <c r="J746" s="106"/>
      <c r="K746" s="13"/>
    </row>
    <row r="747">
      <c r="A747" s="13"/>
      <c r="B747" s="99"/>
      <c r="C747" s="100"/>
      <c r="D747" s="100"/>
      <c r="E747" s="13"/>
      <c r="F747" s="13"/>
      <c r="G747" s="97"/>
      <c r="H747" s="102" t="s">
        <v>4455</v>
      </c>
      <c r="I747" s="106"/>
      <c r="J747" s="106"/>
      <c r="K747" s="13"/>
    </row>
    <row r="748">
      <c r="A748" s="13"/>
      <c r="B748" s="99"/>
      <c r="C748" s="100"/>
      <c r="D748" s="100"/>
      <c r="E748" s="13"/>
      <c r="F748" s="13"/>
      <c r="G748" s="97"/>
      <c r="H748" s="102" t="s">
        <v>4456</v>
      </c>
      <c r="I748" s="106"/>
      <c r="J748" s="106"/>
      <c r="K748" s="13"/>
    </row>
    <row r="749" ht="21.75" customHeight="1">
      <c r="A749" s="13"/>
      <c r="B749" s="114"/>
      <c r="C749" s="13"/>
      <c r="D749" s="13"/>
      <c r="E749" s="13"/>
      <c r="F749" s="115"/>
      <c r="G749" s="114"/>
      <c r="H749" s="105"/>
      <c r="I749" s="106"/>
      <c r="J749" s="106"/>
      <c r="K749" s="13"/>
    </row>
    <row r="750" ht="14.25" customHeight="1">
      <c r="A750" s="13"/>
      <c r="B750" s="13"/>
      <c r="C750" s="13"/>
      <c r="D750" s="13"/>
      <c r="E750" s="13"/>
      <c r="F750" s="4"/>
      <c r="G750" s="4"/>
      <c r="H750" s="100"/>
      <c r="I750" s="116"/>
      <c r="J750" s="116"/>
      <c r="K750" s="13"/>
    </row>
    <row r="751" ht="9.0" customHeight="1">
      <c r="A751" s="117"/>
      <c r="B751" s="118"/>
      <c r="C751" s="118"/>
      <c r="D751" s="118"/>
      <c r="E751" s="118"/>
      <c r="F751" s="88"/>
      <c r="G751" s="118"/>
      <c r="H751" s="118"/>
      <c r="I751" s="118"/>
      <c r="J751" s="118"/>
      <c r="K751" s="117"/>
    </row>
    <row r="752" ht="9.0" customHeight="1">
      <c r="A752" s="13"/>
      <c r="B752" s="13"/>
      <c r="C752" s="13"/>
      <c r="D752" s="13"/>
      <c r="E752" s="13"/>
      <c r="F752" s="119"/>
      <c r="G752" s="13"/>
      <c r="H752" s="13"/>
      <c r="I752" s="13"/>
      <c r="J752" s="13"/>
      <c r="K752" s="13"/>
    </row>
    <row r="753" ht="30.0" customHeight="1">
      <c r="A753" s="13"/>
      <c r="B753" s="90" t="s">
        <v>4417</v>
      </c>
      <c r="C753" s="90"/>
      <c r="D753" s="91"/>
      <c r="E753" s="13"/>
      <c r="F753" s="13"/>
      <c r="G753" s="92" t="s">
        <v>4418</v>
      </c>
      <c r="H753" s="93"/>
      <c r="I753" s="13"/>
      <c r="J753" s="13"/>
      <c r="K753" s="13"/>
    </row>
    <row r="754">
      <c r="A754" s="13"/>
      <c r="B754" s="94"/>
      <c r="C754" s="95"/>
      <c r="D754" s="95"/>
      <c r="E754" s="95"/>
      <c r="F754" s="13"/>
      <c r="G754" s="96"/>
      <c r="H754" s="95"/>
      <c r="I754" s="95"/>
      <c r="J754" s="95"/>
      <c r="K754" s="13"/>
    </row>
    <row r="755" ht="12.0" customHeight="1">
      <c r="A755" s="13"/>
      <c r="B755" s="97"/>
      <c r="C755" s="13"/>
      <c r="D755" s="13"/>
      <c r="E755" s="98"/>
      <c r="F755" s="13"/>
      <c r="G755" s="99"/>
      <c r="H755" s="13"/>
      <c r="I755" s="13"/>
      <c r="J755" s="98"/>
      <c r="K755" s="13"/>
    </row>
    <row r="756">
      <c r="A756" s="13"/>
      <c r="B756" s="99"/>
      <c r="C756" s="100"/>
      <c r="D756" s="100"/>
      <c r="E756" s="13"/>
      <c r="F756" s="4"/>
      <c r="G756" s="97"/>
      <c r="H756" s="101" t="s">
        <v>4419</v>
      </c>
      <c r="I756" s="102"/>
      <c r="J756" s="102"/>
      <c r="K756" s="13"/>
    </row>
    <row r="757">
      <c r="A757" s="13"/>
      <c r="B757" s="99"/>
      <c r="C757" s="100"/>
      <c r="D757" s="100"/>
      <c r="E757" s="13"/>
      <c r="F757" s="4"/>
      <c r="G757" s="97"/>
      <c r="H757" s="103" t="s">
        <v>4420</v>
      </c>
      <c r="I757" s="102"/>
      <c r="J757" s="102"/>
      <c r="K757" s="13"/>
    </row>
    <row r="758" ht="8.25" customHeight="1">
      <c r="A758" s="13"/>
      <c r="B758" s="97"/>
      <c r="C758" s="104"/>
      <c r="D758" s="104"/>
      <c r="E758" s="13"/>
      <c r="F758" s="4"/>
      <c r="G758" s="97"/>
      <c r="H758" s="105"/>
      <c r="I758" s="106"/>
      <c r="J758" s="106"/>
      <c r="K758" s="13"/>
    </row>
    <row r="759">
      <c r="A759" s="13"/>
      <c r="B759" s="107"/>
      <c r="C759" s="108"/>
      <c r="D759" s="108"/>
      <c r="E759" s="109"/>
      <c r="F759" s="13"/>
      <c r="G759" s="97"/>
      <c r="H759" s="110" t="s">
        <v>4421</v>
      </c>
      <c r="I759" s="106"/>
      <c r="J759" s="106"/>
      <c r="K759" s="13"/>
    </row>
    <row r="760">
      <c r="A760" s="13"/>
      <c r="B760" s="99"/>
      <c r="C760" s="111"/>
      <c r="D760" s="111"/>
      <c r="E760" s="112"/>
      <c r="F760" s="13"/>
      <c r="G760" s="97"/>
      <c r="H760" s="102" t="s">
        <v>2166</v>
      </c>
      <c r="I760" s="106"/>
      <c r="J760" s="106"/>
      <c r="K760" s="13"/>
    </row>
    <row r="761" ht="8.25" customHeight="1">
      <c r="A761" s="13"/>
      <c r="B761" s="97"/>
      <c r="C761" s="13"/>
      <c r="D761" s="13"/>
      <c r="E761" s="13"/>
      <c r="F761" s="4"/>
      <c r="G761" s="97"/>
      <c r="H761" s="106"/>
      <c r="I761" s="106"/>
      <c r="J761" s="106"/>
      <c r="K761" s="13"/>
    </row>
    <row r="762">
      <c r="A762" s="13"/>
      <c r="B762" s="107"/>
      <c r="C762" s="100"/>
      <c r="D762" s="100"/>
      <c r="E762" s="13"/>
      <c r="F762" s="13"/>
      <c r="G762" s="97"/>
      <c r="H762" s="113" t="s">
        <v>4422</v>
      </c>
      <c r="I762" s="106"/>
      <c r="J762" s="106"/>
      <c r="K762" s="13"/>
    </row>
    <row r="763">
      <c r="A763" s="13"/>
      <c r="B763" s="99"/>
      <c r="C763" s="100"/>
      <c r="D763" s="100"/>
      <c r="E763" s="13"/>
      <c r="F763" s="13"/>
      <c r="G763" s="97"/>
      <c r="H763" s="102" t="s">
        <v>4455</v>
      </c>
      <c r="I763" s="106"/>
      <c r="J763" s="106"/>
      <c r="K763" s="13"/>
    </row>
    <row r="764">
      <c r="A764" s="13"/>
      <c r="B764" s="99"/>
      <c r="C764" s="100"/>
      <c r="D764" s="100"/>
      <c r="E764" s="13"/>
      <c r="F764" s="13"/>
      <c r="G764" s="97"/>
      <c r="H764" s="102" t="s">
        <v>4456</v>
      </c>
      <c r="I764" s="106"/>
      <c r="J764" s="106"/>
      <c r="K764" s="13"/>
    </row>
    <row r="765" ht="21.75" customHeight="1">
      <c r="A765" s="13"/>
      <c r="B765" s="114"/>
      <c r="C765" s="13"/>
      <c r="D765" s="13"/>
      <c r="E765" s="13"/>
      <c r="F765" s="115"/>
      <c r="G765" s="114"/>
      <c r="H765" s="105"/>
      <c r="I765" s="106"/>
      <c r="J765" s="106"/>
      <c r="K765" s="13"/>
    </row>
    <row r="766" ht="14.25" customHeight="1">
      <c r="A766" s="13"/>
      <c r="B766" s="13"/>
      <c r="C766" s="13"/>
      <c r="D766" s="13"/>
      <c r="E766" s="13"/>
      <c r="F766" s="4"/>
      <c r="G766" s="4"/>
      <c r="H766" s="100"/>
      <c r="I766" s="116"/>
      <c r="J766" s="116"/>
      <c r="K766" s="13"/>
    </row>
    <row r="767" ht="9.0" customHeight="1">
      <c r="A767" s="117"/>
      <c r="B767" s="118"/>
      <c r="C767" s="118"/>
      <c r="D767" s="118"/>
      <c r="E767" s="118"/>
      <c r="F767" s="88"/>
      <c r="G767" s="118"/>
      <c r="H767" s="118"/>
      <c r="I767" s="118"/>
      <c r="J767" s="118"/>
      <c r="K767" s="117"/>
    </row>
    <row r="768" ht="9.0" customHeight="1">
      <c r="A768" s="13"/>
      <c r="B768" s="13"/>
      <c r="C768" s="13"/>
      <c r="D768" s="13"/>
      <c r="E768" s="13"/>
      <c r="F768" s="119"/>
      <c r="G768" s="13"/>
      <c r="H768" s="13"/>
      <c r="I768" s="13"/>
      <c r="J768" s="13"/>
      <c r="K768" s="13"/>
    </row>
    <row r="769" ht="30.0" customHeight="1">
      <c r="A769" s="13"/>
      <c r="B769" s="90" t="s">
        <v>4417</v>
      </c>
      <c r="C769" s="90"/>
      <c r="D769" s="91"/>
      <c r="E769" s="13"/>
      <c r="F769" s="13"/>
      <c r="G769" s="92" t="s">
        <v>4418</v>
      </c>
      <c r="H769" s="93"/>
      <c r="I769" s="13"/>
      <c r="J769" s="13"/>
      <c r="K769" s="13"/>
    </row>
    <row r="770">
      <c r="A770" s="13"/>
      <c r="B770" s="94"/>
      <c r="C770" s="95"/>
      <c r="D770" s="95"/>
      <c r="E770" s="95"/>
      <c r="F770" s="13"/>
      <c r="G770" s="96"/>
      <c r="H770" s="95"/>
      <c r="I770" s="95"/>
      <c r="J770" s="95"/>
      <c r="K770" s="13"/>
    </row>
    <row r="771" ht="12.0" customHeight="1">
      <c r="A771" s="13"/>
      <c r="B771" s="97"/>
      <c r="C771" s="13"/>
      <c r="D771" s="13"/>
      <c r="E771" s="98"/>
      <c r="F771" s="13"/>
      <c r="G771" s="99"/>
      <c r="H771" s="13"/>
      <c r="I771" s="13"/>
      <c r="J771" s="98"/>
      <c r="K771" s="13"/>
    </row>
    <row r="772">
      <c r="A772" s="13"/>
      <c r="B772" s="99"/>
      <c r="C772" s="100"/>
      <c r="D772" s="100"/>
      <c r="E772" s="13"/>
      <c r="F772" s="4"/>
      <c r="G772" s="97"/>
      <c r="H772" s="101" t="s">
        <v>4419</v>
      </c>
      <c r="I772" s="102"/>
      <c r="J772" s="102"/>
      <c r="K772" s="13"/>
    </row>
    <row r="773">
      <c r="A773" s="13"/>
      <c r="B773" s="99"/>
      <c r="C773" s="100"/>
      <c r="D773" s="100"/>
      <c r="E773" s="13"/>
      <c r="F773" s="4"/>
      <c r="G773" s="97"/>
      <c r="H773" s="103" t="s">
        <v>4420</v>
      </c>
      <c r="I773" s="102"/>
      <c r="J773" s="102"/>
      <c r="K773" s="13"/>
    </row>
    <row r="774" ht="8.25" customHeight="1">
      <c r="A774" s="13"/>
      <c r="B774" s="97"/>
      <c r="C774" s="104"/>
      <c r="D774" s="104"/>
      <c r="E774" s="13"/>
      <c r="F774" s="4"/>
      <c r="G774" s="97"/>
      <c r="H774" s="105"/>
      <c r="I774" s="106"/>
      <c r="J774" s="106"/>
      <c r="K774" s="13"/>
    </row>
    <row r="775">
      <c r="A775" s="13"/>
      <c r="B775" s="107"/>
      <c r="C775" s="108"/>
      <c r="D775" s="108"/>
      <c r="E775" s="109"/>
      <c r="F775" s="13"/>
      <c r="G775" s="97"/>
      <c r="H775" s="110" t="s">
        <v>4421</v>
      </c>
      <c r="I775" s="106"/>
      <c r="J775" s="106"/>
      <c r="K775" s="13"/>
    </row>
    <row r="776">
      <c r="A776" s="13"/>
      <c r="B776" s="99"/>
      <c r="C776" s="111"/>
      <c r="D776" s="111"/>
      <c r="E776" s="112"/>
      <c r="F776" s="13"/>
      <c r="G776" s="97"/>
      <c r="H776" s="102" t="s">
        <v>4457</v>
      </c>
      <c r="I776" s="106"/>
      <c r="J776" s="106"/>
      <c r="K776" s="13"/>
    </row>
    <row r="777" ht="8.25" customHeight="1">
      <c r="A777" s="13"/>
      <c r="B777" s="97"/>
      <c r="C777" s="13"/>
      <c r="D777" s="13"/>
      <c r="E777" s="13"/>
      <c r="F777" s="4"/>
      <c r="G777" s="97"/>
      <c r="H777" s="106"/>
      <c r="I777" s="106"/>
      <c r="J777" s="106"/>
      <c r="K777" s="13"/>
    </row>
    <row r="778">
      <c r="A778" s="13"/>
      <c r="B778" s="107"/>
      <c r="C778" s="100"/>
      <c r="D778" s="100"/>
      <c r="E778" s="13"/>
      <c r="F778" s="13"/>
      <c r="G778" s="97"/>
      <c r="H778" s="113" t="s">
        <v>4422</v>
      </c>
      <c r="I778" s="106"/>
      <c r="J778" s="106"/>
      <c r="K778" s="13"/>
    </row>
    <row r="779">
      <c r="A779" s="13"/>
      <c r="B779" s="99"/>
      <c r="C779" s="100"/>
      <c r="D779" s="100"/>
      <c r="E779" s="13"/>
      <c r="F779" s="13"/>
      <c r="G779" s="97"/>
      <c r="H779" s="102" t="s">
        <v>4455</v>
      </c>
      <c r="I779" s="106"/>
      <c r="J779" s="106"/>
      <c r="K779" s="13"/>
    </row>
    <row r="780">
      <c r="A780" s="13"/>
      <c r="B780" s="99"/>
      <c r="C780" s="100"/>
      <c r="D780" s="100"/>
      <c r="E780" s="13"/>
      <c r="F780" s="13"/>
      <c r="G780" s="97"/>
      <c r="H780" s="102" t="s">
        <v>4456</v>
      </c>
      <c r="I780" s="106"/>
      <c r="J780" s="106"/>
      <c r="K780" s="13"/>
    </row>
    <row r="781" ht="21.75" customHeight="1">
      <c r="A781" s="13"/>
      <c r="B781" s="114"/>
      <c r="C781" s="13"/>
      <c r="D781" s="13"/>
      <c r="E781" s="13"/>
      <c r="F781" s="115"/>
      <c r="G781" s="114"/>
      <c r="H781" s="105"/>
      <c r="I781" s="106"/>
      <c r="J781" s="106"/>
      <c r="K781" s="13"/>
    </row>
    <row r="782" ht="14.25" customHeight="1">
      <c r="A782" s="13"/>
      <c r="B782" s="13"/>
      <c r="C782" s="13"/>
      <c r="D782" s="13"/>
      <c r="E782" s="13"/>
      <c r="F782" s="4"/>
      <c r="G782" s="4"/>
      <c r="H782" s="100"/>
      <c r="I782" s="116"/>
      <c r="J782" s="116"/>
      <c r="K782" s="13"/>
    </row>
    <row r="783" ht="9.0" customHeight="1">
      <c r="A783" s="117"/>
      <c r="B783" s="118"/>
      <c r="C783" s="118"/>
      <c r="D783" s="118"/>
      <c r="E783" s="118"/>
      <c r="F783" s="88"/>
      <c r="G783" s="118"/>
      <c r="H783" s="118"/>
      <c r="I783" s="118"/>
      <c r="J783" s="118"/>
      <c r="K783" s="117"/>
    </row>
    <row r="784" ht="9.0" customHeight="1">
      <c r="A784" s="13"/>
      <c r="B784" s="13"/>
      <c r="C784" s="13"/>
      <c r="D784" s="13"/>
      <c r="E784" s="13"/>
      <c r="F784" s="119"/>
      <c r="G784" s="13"/>
      <c r="H784" s="13"/>
      <c r="I784" s="13"/>
      <c r="J784" s="13"/>
      <c r="K784" s="13"/>
    </row>
    <row r="785" ht="30.0" customHeight="1">
      <c r="A785" s="13"/>
      <c r="B785" s="90" t="s">
        <v>4417</v>
      </c>
      <c r="C785" s="90"/>
      <c r="D785" s="91"/>
      <c r="E785" s="13"/>
      <c r="F785" s="13"/>
      <c r="G785" s="92" t="s">
        <v>4418</v>
      </c>
      <c r="H785" s="93"/>
      <c r="I785" s="13"/>
      <c r="J785" s="13"/>
      <c r="K785" s="13"/>
    </row>
    <row r="786">
      <c r="A786" s="13"/>
      <c r="B786" s="94"/>
      <c r="C786" s="95"/>
      <c r="D786" s="95"/>
      <c r="E786" s="95"/>
      <c r="F786" s="13"/>
      <c r="G786" s="96"/>
      <c r="H786" s="95"/>
      <c r="I786" s="95"/>
      <c r="J786" s="95"/>
      <c r="K786" s="13"/>
    </row>
    <row r="787" ht="12.0" customHeight="1">
      <c r="A787" s="13"/>
      <c r="B787" s="97"/>
      <c r="C787" s="13"/>
      <c r="D787" s="13"/>
      <c r="E787" s="98"/>
      <c r="F787" s="13"/>
      <c r="G787" s="99"/>
      <c r="H787" s="13"/>
      <c r="I787" s="13"/>
      <c r="J787" s="98"/>
      <c r="K787" s="13"/>
    </row>
    <row r="788">
      <c r="A788" s="13"/>
      <c r="B788" s="99"/>
      <c r="C788" s="100"/>
      <c r="D788" s="100"/>
      <c r="E788" s="13"/>
      <c r="F788" s="4"/>
      <c r="G788" s="97"/>
      <c r="H788" s="101" t="s">
        <v>4419</v>
      </c>
      <c r="I788" s="102"/>
      <c r="J788" s="102"/>
      <c r="K788" s="13"/>
    </row>
    <row r="789">
      <c r="A789" s="13"/>
      <c r="B789" s="99"/>
      <c r="C789" s="100"/>
      <c r="D789" s="100"/>
      <c r="E789" s="13"/>
      <c r="F789" s="4"/>
      <c r="G789" s="97"/>
      <c r="H789" s="103" t="s">
        <v>4420</v>
      </c>
      <c r="I789" s="102"/>
      <c r="J789" s="102"/>
      <c r="K789" s="13"/>
    </row>
    <row r="790" ht="8.25" customHeight="1">
      <c r="A790" s="13"/>
      <c r="B790" s="97"/>
      <c r="C790" s="104"/>
      <c r="D790" s="104"/>
      <c r="E790" s="13"/>
      <c r="F790" s="4"/>
      <c r="G790" s="97"/>
      <c r="H790" s="105"/>
      <c r="I790" s="106"/>
      <c r="J790" s="106"/>
      <c r="K790" s="13"/>
    </row>
    <row r="791">
      <c r="A791" s="13"/>
      <c r="B791" s="107"/>
      <c r="C791" s="108"/>
      <c r="D791" s="108"/>
      <c r="E791" s="109"/>
      <c r="F791" s="13"/>
      <c r="G791" s="97"/>
      <c r="H791" s="110" t="s">
        <v>4421</v>
      </c>
      <c r="I791" s="106"/>
      <c r="J791" s="106"/>
      <c r="K791" s="13"/>
    </row>
    <row r="792">
      <c r="A792" s="13"/>
      <c r="B792" s="99"/>
      <c r="C792" s="111"/>
      <c r="D792" s="111"/>
      <c r="E792" s="112"/>
      <c r="F792" s="13"/>
      <c r="G792" s="97"/>
      <c r="H792" s="102" t="s">
        <v>4458</v>
      </c>
      <c r="I792" s="106"/>
      <c r="J792" s="106"/>
      <c r="K792" s="13"/>
    </row>
    <row r="793" ht="8.25" customHeight="1">
      <c r="A793" s="13"/>
      <c r="B793" s="97"/>
      <c r="C793" s="13"/>
      <c r="D793" s="13"/>
      <c r="E793" s="13"/>
      <c r="F793" s="4"/>
      <c r="G793" s="97"/>
      <c r="H793" s="106"/>
      <c r="I793" s="106"/>
      <c r="J793" s="106"/>
      <c r="K793" s="13"/>
    </row>
    <row r="794">
      <c r="A794" s="13"/>
      <c r="B794" s="107"/>
      <c r="C794" s="100"/>
      <c r="D794" s="100"/>
      <c r="E794" s="13"/>
      <c r="F794" s="13"/>
      <c r="G794" s="97"/>
      <c r="H794" s="113" t="s">
        <v>4422</v>
      </c>
      <c r="I794" s="106"/>
      <c r="J794" s="106"/>
      <c r="K794" s="13"/>
    </row>
    <row r="795">
      <c r="A795" s="13"/>
      <c r="B795" s="99"/>
      <c r="C795" s="100"/>
      <c r="D795" s="100"/>
      <c r="E795" s="13"/>
      <c r="F795" s="13"/>
      <c r="G795" s="97"/>
      <c r="H795" s="102" t="s">
        <v>4423</v>
      </c>
      <c r="I795" s="106"/>
      <c r="J795" s="106"/>
      <c r="K795" s="13"/>
    </row>
    <row r="796">
      <c r="A796" s="13"/>
      <c r="B796" s="99"/>
      <c r="C796" s="100"/>
      <c r="D796" s="100"/>
      <c r="E796" s="13"/>
      <c r="F796" s="13"/>
      <c r="G796" s="97"/>
      <c r="H796" s="106"/>
      <c r="I796" s="106"/>
      <c r="J796" s="106"/>
      <c r="K796" s="13"/>
    </row>
    <row r="797" ht="21.75" customHeight="1">
      <c r="A797" s="13"/>
      <c r="B797" s="114"/>
      <c r="C797" s="13"/>
      <c r="D797" s="13"/>
      <c r="E797" s="13"/>
      <c r="F797" s="115"/>
      <c r="G797" s="114"/>
      <c r="H797" s="105"/>
      <c r="I797" s="106"/>
      <c r="J797" s="106"/>
      <c r="K797" s="13"/>
    </row>
    <row r="798" ht="14.25" customHeight="1">
      <c r="A798" s="13"/>
      <c r="B798" s="13"/>
      <c r="C798" s="13"/>
      <c r="D798" s="13"/>
      <c r="E798" s="13"/>
      <c r="F798" s="4"/>
      <c r="G798" s="4"/>
      <c r="H798" s="100"/>
      <c r="I798" s="116"/>
      <c r="J798" s="116"/>
      <c r="K798" s="13"/>
    </row>
    <row r="799" ht="9.0" customHeight="1">
      <c r="A799" s="117"/>
      <c r="B799" s="118"/>
      <c r="C799" s="118"/>
      <c r="D799" s="118"/>
      <c r="E799" s="118"/>
      <c r="F799" s="88"/>
      <c r="G799" s="118"/>
      <c r="H799" s="118"/>
      <c r="I799" s="118"/>
      <c r="J799" s="118"/>
      <c r="K799" s="117"/>
    </row>
    <row r="800" ht="9.0" customHeight="1">
      <c r="A800" s="13"/>
      <c r="B800" s="13"/>
      <c r="C800" s="13"/>
      <c r="D800" s="13"/>
      <c r="E800" s="13"/>
      <c r="F800" s="119"/>
      <c r="G800" s="13"/>
      <c r="H800" s="13"/>
      <c r="I800" s="13"/>
      <c r="J800" s="13"/>
      <c r="K800" s="13"/>
    </row>
    <row r="801" ht="30.0" customHeight="1">
      <c r="A801" s="13"/>
      <c r="B801" s="90" t="s">
        <v>4417</v>
      </c>
      <c r="C801" s="90"/>
      <c r="D801" s="91"/>
      <c r="E801" s="13"/>
      <c r="F801" s="13"/>
      <c r="G801" s="92" t="s">
        <v>4418</v>
      </c>
      <c r="H801" s="93"/>
      <c r="I801" s="13"/>
      <c r="J801" s="13"/>
      <c r="K801" s="13"/>
    </row>
    <row r="802">
      <c r="A802" s="13"/>
      <c r="B802" s="94"/>
      <c r="C802" s="95"/>
      <c r="D802" s="95"/>
      <c r="E802" s="95"/>
      <c r="F802" s="13"/>
      <c r="G802" s="96"/>
      <c r="H802" s="95"/>
      <c r="I802" s="95"/>
      <c r="J802" s="95"/>
      <c r="K802" s="13"/>
    </row>
    <row r="803" ht="12.0" customHeight="1">
      <c r="A803" s="13"/>
      <c r="B803" s="97"/>
      <c r="C803" s="13"/>
      <c r="D803" s="13"/>
      <c r="E803" s="98"/>
      <c r="F803" s="13"/>
      <c r="G803" s="99"/>
      <c r="H803" s="13"/>
      <c r="I803" s="13"/>
      <c r="J803" s="98"/>
      <c r="K803" s="13"/>
    </row>
    <row r="804">
      <c r="A804" s="13"/>
      <c r="B804" s="99"/>
      <c r="C804" s="100"/>
      <c r="D804" s="100"/>
      <c r="E804" s="13"/>
      <c r="F804" s="4"/>
      <c r="G804" s="97"/>
      <c r="H804" s="101" t="s">
        <v>4419</v>
      </c>
      <c r="I804" s="102"/>
      <c r="J804" s="102"/>
      <c r="K804" s="13"/>
    </row>
    <row r="805">
      <c r="A805" s="13"/>
      <c r="B805" s="99"/>
      <c r="C805" s="100"/>
      <c r="D805" s="100"/>
      <c r="E805" s="13"/>
      <c r="F805" s="4"/>
      <c r="G805" s="97"/>
      <c r="H805" s="103" t="s">
        <v>4420</v>
      </c>
      <c r="I805" s="102"/>
      <c r="J805" s="102"/>
      <c r="K805" s="13"/>
    </row>
    <row r="806" ht="8.25" customHeight="1">
      <c r="A806" s="13"/>
      <c r="B806" s="97"/>
      <c r="C806" s="104"/>
      <c r="D806" s="104"/>
      <c r="E806" s="13"/>
      <c r="F806" s="4"/>
      <c r="G806" s="97"/>
      <c r="H806" s="105"/>
      <c r="I806" s="106"/>
      <c r="J806" s="106"/>
      <c r="K806" s="13"/>
    </row>
    <row r="807">
      <c r="A807" s="13"/>
      <c r="B807" s="107"/>
      <c r="C807" s="108"/>
      <c r="D807" s="108"/>
      <c r="E807" s="109"/>
      <c r="F807" s="13"/>
      <c r="G807" s="97"/>
      <c r="H807" s="110" t="s">
        <v>4421</v>
      </c>
      <c r="I807" s="106"/>
      <c r="J807" s="106"/>
      <c r="K807" s="13"/>
    </row>
    <row r="808">
      <c r="A808" s="13"/>
      <c r="B808" s="99"/>
      <c r="C808" s="111"/>
      <c r="D808" s="111"/>
      <c r="E808" s="112"/>
      <c r="F808" s="13"/>
      <c r="G808" s="97"/>
      <c r="H808" s="102" t="s">
        <v>4459</v>
      </c>
      <c r="I808" s="106"/>
      <c r="J808" s="106"/>
      <c r="K808" s="13"/>
    </row>
    <row r="809" ht="8.25" customHeight="1">
      <c r="A809" s="13"/>
      <c r="B809" s="97"/>
      <c r="C809" s="13"/>
      <c r="D809" s="13"/>
      <c r="E809" s="13"/>
      <c r="F809" s="4"/>
      <c r="G809" s="97"/>
      <c r="H809" s="106"/>
      <c r="I809" s="106"/>
      <c r="J809" s="106"/>
      <c r="K809" s="13"/>
    </row>
    <row r="810">
      <c r="A810" s="13"/>
      <c r="B810" s="107"/>
      <c r="C810" s="100"/>
      <c r="D810" s="100"/>
      <c r="E810" s="13"/>
      <c r="F810" s="13"/>
      <c r="G810" s="97"/>
      <c r="H810" s="113" t="s">
        <v>4422</v>
      </c>
      <c r="I810" s="106"/>
      <c r="J810" s="106"/>
      <c r="K810" s="13"/>
    </row>
    <row r="811">
      <c r="A811" s="13"/>
      <c r="B811" s="99"/>
      <c r="C811" s="100"/>
      <c r="D811" s="100"/>
      <c r="E811" s="13"/>
      <c r="F811" s="13"/>
      <c r="G811" s="97"/>
      <c r="H811" s="102" t="s">
        <v>4423</v>
      </c>
      <c r="I811" s="106"/>
      <c r="J811" s="106"/>
      <c r="K811" s="13"/>
    </row>
    <row r="812">
      <c r="A812" s="13"/>
      <c r="B812" s="99"/>
      <c r="C812" s="100"/>
      <c r="D812" s="100"/>
      <c r="E812" s="13"/>
      <c r="F812" s="13"/>
      <c r="G812" s="97"/>
      <c r="H812" s="106"/>
      <c r="I812" s="106"/>
      <c r="J812" s="106"/>
      <c r="K812" s="13"/>
    </row>
    <row r="813" ht="21.75" customHeight="1">
      <c r="A813" s="13"/>
      <c r="B813" s="114"/>
      <c r="C813" s="13"/>
      <c r="D813" s="13"/>
      <c r="E813" s="13"/>
      <c r="F813" s="115"/>
      <c r="G813" s="114"/>
      <c r="H813" s="105"/>
      <c r="I813" s="106"/>
      <c r="J813" s="106"/>
      <c r="K813" s="13"/>
    </row>
    <row r="814" ht="14.25" customHeight="1">
      <c r="A814" s="13"/>
      <c r="B814" s="13"/>
      <c r="C814" s="13"/>
      <c r="D814" s="13"/>
      <c r="E814" s="13"/>
      <c r="F814" s="4"/>
      <c r="G814" s="4"/>
      <c r="H814" s="100"/>
      <c r="I814" s="116"/>
      <c r="J814" s="116"/>
      <c r="K814" s="13"/>
    </row>
    <row r="815" ht="9.0" customHeight="1">
      <c r="A815" s="117"/>
      <c r="B815" s="118"/>
      <c r="C815" s="118"/>
      <c r="D815" s="118"/>
      <c r="E815" s="118"/>
      <c r="F815" s="88"/>
      <c r="G815" s="118"/>
      <c r="H815" s="118"/>
      <c r="I815" s="118"/>
      <c r="J815" s="118"/>
      <c r="K815" s="117"/>
    </row>
    <row r="816" ht="9.0" customHeight="1">
      <c r="A816" s="13"/>
      <c r="B816" s="13"/>
      <c r="C816" s="13"/>
      <c r="D816" s="13"/>
      <c r="E816" s="13"/>
      <c r="F816" s="119"/>
      <c r="G816" s="13"/>
      <c r="H816" s="13"/>
      <c r="I816" s="13"/>
      <c r="J816" s="13"/>
      <c r="K816" s="13"/>
    </row>
    <row r="817" ht="30.0" customHeight="1">
      <c r="A817" s="13"/>
      <c r="B817" s="90" t="s">
        <v>4417</v>
      </c>
      <c r="C817" s="90"/>
      <c r="D817" s="91"/>
      <c r="E817" s="13"/>
      <c r="F817" s="13"/>
      <c r="G817" s="92" t="s">
        <v>4418</v>
      </c>
      <c r="H817" s="93"/>
      <c r="I817" s="13"/>
      <c r="J817" s="13"/>
      <c r="K817" s="13"/>
    </row>
    <row r="818">
      <c r="A818" s="13"/>
      <c r="B818" s="94"/>
      <c r="C818" s="95"/>
      <c r="D818" s="95"/>
      <c r="E818" s="95"/>
      <c r="F818" s="13"/>
      <c r="G818" s="96"/>
      <c r="H818" s="95"/>
      <c r="I818" s="95"/>
      <c r="J818" s="95"/>
      <c r="K818" s="13"/>
    </row>
    <row r="819" ht="12.0" customHeight="1">
      <c r="A819" s="13"/>
      <c r="B819" s="97"/>
      <c r="C819" s="13"/>
      <c r="D819" s="13"/>
      <c r="E819" s="98"/>
      <c r="F819" s="13"/>
      <c r="G819" s="99"/>
      <c r="H819" s="13"/>
      <c r="I819" s="13"/>
      <c r="J819" s="98"/>
      <c r="K819" s="13"/>
    </row>
    <row r="820">
      <c r="A820" s="13"/>
      <c r="B820" s="99"/>
      <c r="C820" s="100"/>
      <c r="D820" s="100"/>
      <c r="E820" s="13"/>
      <c r="F820" s="4"/>
      <c r="G820" s="97"/>
      <c r="H820" s="101" t="s">
        <v>4419</v>
      </c>
      <c r="I820" s="102"/>
      <c r="J820" s="102"/>
      <c r="K820" s="13"/>
    </row>
    <row r="821">
      <c r="A821" s="13"/>
      <c r="B821" s="99"/>
      <c r="C821" s="100"/>
      <c r="D821" s="100"/>
      <c r="E821" s="13"/>
      <c r="F821" s="4"/>
      <c r="G821" s="97"/>
      <c r="H821" s="103" t="s">
        <v>4420</v>
      </c>
      <c r="I821" s="102"/>
      <c r="J821" s="102"/>
      <c r="K821" s="13"/>
    </row>
    <row r="822" ht="8.25" customHeight="1">
      <c r="A822" s="13"/>
      <c r="B822" s="97"/>
      <c r="C822" s="104"/>
      <c r="D822" s="104"/>
      <c r="E822" s="13"/>
      <c r="F822" s="4"/>
      <c r="G822" s="97"/>
      <c r="H822" s="105"/>
      <c r="I822" s="106"/>
      <c r="J822" s="106"/>
      <c r="K822" s="13"/>
    </row>
    <row r="823">
      <c r="A823" s="13"/>
      <c r="B823" s="107"/>
      <c r="C823" s="108"/>
      <c r="D823" s="108"/>
      <c r="E823" s="109"/>
      <c r="F823" s="13"/>
      <c r="G823" s="97"/>
      <c r="H823" s="110" t="s">
        <v>4421</v>
      </c>
      <c r="I823" s="106"/>
      <c r="J823" s="106"/>
      <c r="K823" s="13"/>
    </row>
    <row r="824">
      <c r="A824" s="13"/>
      <c r="B824" s="99"/>
      <c r="C824" s="111"/>
      <c r="D824" s="111"/>
      <c r="E824" s="112"/>
      <c r="F824" s="13"/>
      <c r="G824" s="97"/>
      <c r="H824" s="102" t="s">
        <v>1580</v>
      </c>
      <c r="I824" s="106"/>
      <c r="J824" s="106"/>
      <c r="K824" s="13"/>
    </row>
    <row r="825" ht="8.25" customHeight="1">
      <c r="A825" s="13"/>
      <c r="B825" s="97"/>
      <c r="C825" s="13"/>
      <c r="D825" s="13"/>
      <c r="E825" s="13"/>
      <c r="F825" s="4"/>
      <c r="G825" s="97"/>
      <c r="H825" s="106"/>
      <c r="I825" s="106"/>
      <c r="J825" s="106"/>
      <c r="K825" s="13"/>
    </row>
    <row r="826">
      <c r="A826" s="13"/>
      <c r="B826" s="107"/>
      <c r="C826" s="100"/>
      <c r="D826" s="100"/>
      <c r="E826" s="13"/>
      <c r="F826" s="13"/>
      <c r="G826" s="97"/>
      <c r="H826" s="113" t="s">
        <v>4422</v>
      </c>
      <c r="I826" s="106"/>
      <c r="J826" s="106"/>
      <c r="K826" s="13"/>
    </row>
    <row r="827">
      <c r="A827" s="13"/>
      <c r="B827" s="99"/>
      <c r="C827" s="100"/>
      <c r="D827" s="100"/>
      <c r="E827" s="13"/>
      <c r="F827" s="13"/>
      <c r="G827" s="97"/>
      <c r="H827" s="102" t="s">
        <v>4423</v>
      </c>
      <c r="I827" s="106"/>
      <c r="J827" s="106"/>
      <c r="K827" s="13"/>
    </row>
    <row r="828">
      <c r="A828" s="13"/>
      <c r="B828" s="99"/>
      <c r="C828" s="100"/>
      <c r="D828" s="100"/>
      <c r="E828" s="13"/>
      <c r="F828" s="13"/>
      <c r="G828" s="97"/>
      <c r="H828" s="106"/>
      <c r="I828" s="106"/>
      <c r="J828" s="106"/>
      <c r="K828" s="13"/>
    </row>
    <row r="829" ht="21.75" customHeight="1">
      <c r="A829" s="13"/>
      <c r="B829" s="114"/>
      <c r="C829" s="13"/>
      <c r="D829" s="13"/>
      <c r="E829" s="13"/>
      <c r="F829" s="115"/>
      <c r="G829" s="114"/>
      <c r="H829" s="105"/>
      <c r="I829" s="106"/>
      <c r="J829" s="106"/>
      <c r="K829" s="13"/>
    </row>
    <row r="830" ht="14.25" customHeight="1">
      <c r="A830" s="13"/>
      <c r="B830" s="13"/>
      <c r="C830" s="13"/>
      <c r="D830" s="13"/>
      <c r="E830" s="13"/>
      <c r="F830" s="4"/>
      <c r="G830" s="4"/>
      <c r="H830" s="100"/>
      <c r="I830" s="116"/>
      <c r="J830" s="116"/>
      <c r="K830" s="13"/>
    </row>
    <row r="831" ht="9.0" customHeight="1">
      <c r="A831" s="117"/>
      <c r="B831" s="118"/>
      <c r="C831" s="118"/>
      <c r="D831" s="118"/>
      <c r="E831" s="118"/>
      <c r="F831" s="88"/>
      <c r="G831" s="118"/>
      <c r="H831" s="118"/>
      <c r="I831" s="118"/>
      <c r="J831" s="118"/>
      <c r="K831" s="117"/>
    </row>
    <row r="832" ht="9.0" customHeight="1">
      <c r="A832" s="13"/>
      <c r="B832" s="13"/>
      <c r="C832" s="13"/>
      <c r="D832" s="13"/>
      <c r="E832" s="13"/>
      <c r="F832" s="119"/>
      <c r="G832" s="13"/>
      <c r="H832" s="13"/>
      <c r="I832" s="13"/>
      <c r="J832" s="13"/>
      <c r="K832" s="13"/>
    </row>
    <row r="833" ht="30.0" customHeight="1">
      <c r="A833" s="13"/>
      <c r="B833" s="90" t="s">
        <v>4417</v>
      </c>
      <c r="C833" s="90"/>
      <c r="D833" s="91"/>
      <c r="E833" s="13"/>
      <c r="F833" s="13"/>
      <c r="G833" s="92" t="s">
        <v>4418</v>
      </c>
      <c r="H833" s="93"/>
      <c r="I833" s="13"/>
      <c r="J833" s="13"/>
      <c r="K833" s="13"/>
    </row>
    <row r="834">
      <c r="A834" s="13"/>
      <c r="B834" s="94"/>
      <c r="C834" s="95"/>
      <c r="D834" s="95"/>
      <c r="E834" s="95"/>
      <c r="F834" s="13"/>
      <c r="G834" s="96"/>
      <c r="H834" s="95"/>
      <c r="I834" s="95"/>
      <c r="J834" s="95"/>
      <c r="K834" s="13"/>
    </row>
    <row r="835" ht="12.0" customHeight="1">
      <c r="A835" s="13"/>
      <c r="B835" s="97"/>
      <c r="C835" s="13"/>
      <c r="D835" s="13"/>
      <c r="E835" s="98"/>
      <c r="F835" s="13"/>
      <c r="G835" s="99"/>
      <c r="H835" s="13"/>
      <c r="I835" s="13"/>
      <c r="J835" s="98"/>
      <c r="K835" s="13"/>
    </row>
    <row r="836">
      <c r="A836" s="13"/>
      <c r="B836" s="99"/>
      <c r="C836" s="100"/>
      <c r="D836" s="100"/>
      <c r="E836" s="13"/>
      <c r="F836" s="4"/>
      <c r="G836" s="97"/>
      <c r="H836" s="101" t="s">
        <v>4419</v>
      </c>
      <c r="I836" s="102"/>
      <c r="J836" s="102"/>
      <c r="K836" s="13"/>
    </row>
    <row r="837">
      <c r="A837" s="13"/>
      <c r="B837" s="99"/>
      <c r="C837" s="100"/>
      <c r="D837" s="100"/>
      <c r="E837" s="13"/>
      <c r="F837" s="4"/>
      <c r="G837" s="97"/>
      <c r="H837" s="103" t="s">
        <v>4420</v>
      </c>
      <c r="I837" s="102"/>
      <c r="J837" s="102"/>
      <c r="K837" s="13"/>
    </row>
    <row r="838" ht="8.25" customHeight="1">
      <c r="A838" s="13"/>
      <c r="B838" s="97"/>
      <c r="C838" s="104"/>
      <c r="D838" s="104"/>
      <c r="E838" s="13"/>
      <c r="F838" s="4"/>
      <c r="G838" s="97"/>
      <c r="H838" s="105"/>
      <c r="I838" s="106"/>
      <c r="J838" s="106"/>
      <c r="K838" s="13"/>
    </row>
    <row r="839">
      <c r="A839" s="13"/>
      <c r="B839" s="107"/>
      <c r="C839" s="108"/>
      <c r="D839" s="108"/>
      <c r="E839" s="109"/>
      <c r="F839" s="13"/>
      <c r="G839" s="97"/>
      <c r="H839" s="110" t="s">
        <v>4421</v>
      </c>
      <c r="I839" s="106"/>
      <c r="J839" s="106"/>
      <c r="K839" s="13"/>
    </row>
    <row r="840">
      <c r="A840" s="13"/>
      <c r="B840" s="99"/>
      <c r="C840" s="111"/>
      <c r="D840" s="111"/>
      <c r="E840" s="112"/>
      <c r="F840" s="13"/>
      <c r="G840" s="97"/>
      <c r="H840" s="102" t="s">
        <v>4460</v>
      </c>
      <c r="I840" s="106"/>
      <c r="J840" s="106"/>
      <c r="K840" s="13"/>
    </row>
    <row r="841" ht="8.25" customHeight="1">
      <c r="A841" s="13"/>
      <c r="B841" s="97"/>
      <c r="C841" s="13"/>
      <c r="D841" s="13"/>
      <c r="E841" s="13"/>
      <c r="F841" s="4"/>
      <c r="G841" s="97"/>
      <c r="H841" s="106"/>
      <c r="I841" s="106"/>
      <c r="J841" s="106"/>
      <c r="K841" s="13"/>
    </row>
    <row r="842">
      <c r="A842" s="13"/>
      <c r="B842" s="107"/>
      <c r="C842" s="100"/>
      <c r="D842" s="100"/>
      <c r="E842" s="13"/>
      <c r="F842" s="13"/>
      <c r="G842" s="97"/>
      <c r="H842" s="113" t="s">
        <v>4422</v>
      </c>
      <c r="I842" s="106"/>
      <c r="J842" s="106"/>
      <c r="K842" s="13"/>
    </row>
    <row r="843">
      <c r="A843" s="13"/>
      <c r="B843" s="99"/>
      <c r="C843" s="100"/>
      <c r="D843" s="100"/>
      <c r="E843" s="13"/>
      <c r="F843" s="13"/>
      <c r="G843" s="97"/>
      <c r="H843" s="102" t="s">
        <v>4423</v>
      </c>
      <c r="I843" s="106"/>
      <c r="J843" s="106"/>
      <c r="K843" s="13"/>
    </row>
    <row r="844">
      <c r="A844" s="13"/>
      <c r="B844" s="99"/>
      <c r="C844" s="100"/>
      <c r="D844" s="100"/>
      <c r="E844" s="13"/>
      <c r="F844" s="13"/>
      <c r="G844" s="97"/>
      <c r="H844" s="106"/>
      <c r="I844" s="106"/>
      <c r="J844" s="106"/>
      <c r="K844" s="13"/>
    </row>
    <row r="845" ht="21.75" customHeight="1">
      <c r="A845" s="13"/>
      <c r="B845" s="114"/>
      <c r="C845" s="13"/>
      <c r="D845" s="13"/>
      <c r="E845" s="13"/>
      <c r="F845" s="115"/>
      <c r="G845" s="114"/>
      <c r="H845" s="105"/>
      <c r="I845" s="106"/>
      <c r="J845" s="106"/>
      <c r="K845" s="13"/>
    </row>
    <row r="846" ht="14.25" customHeight="1">
      <c r="A846" s="13"/>
      <c r="B846" s="13"/>
      <c r="C846" s="13"/>
      <c r="D846" s="13"/>
      <c r="E846" s="13"/>
      <c r="F846" s="4"/>
      <c r="G846" s="4"/>
      <c r="H846" s="100"/>
      <c r="I846" s="116"/>
      <c r="J846" s="116"/>
      <c r="K846" s="13"/>
    </row>
    <row r="847" ht="9.0" customHeight="1">
      <c r="A847" s="117"/>
      <c r="B847" s="118"/>
      <c r="C847" s="118"/>
      <c r="D847" s="118"/>
      <c r="E847" s="118"/>
      <c r="F847" s="88"/>
      <c r="G847" s="118"/>
      <c r="H847" s="118"/>
      <c r="I847" s="118"/>
      <c r="J847" s="118"/>
      <c r="K847" s="117"/>
    </row>
    <row r="848" ht="9.0" customHeight="1">
      <c r="A848" s="13"/>
      <c r="B848" s="13"/>
      <c r="C848" s="13"/>
      <c r="D848" s="13"/>
      <c r="E848" s="13"/>
      <c r="F848" s="119"/>
      <c r="G848" s="13"/>
      <c r="H848" s="13"/>
      <c r="I848" s="13"/>
      <c r="J848" s="13"/>
      <c r="K848" s="13"/>
    </row>
    <row r="849" ht="30.0" customHeight="1">
      <c r="A849" s="13"/>
      <c r="B849" s="90" t="s">
        <v>4417</v>
      </c>
      <c r="C849" s="90"/>
      <c r="D849" s="91"/>
      <c r="E849" s="13"/>
      <c r="F849" s="13"/>
      <c r="G849" s="92" t="s">
        <v>4418</v>
      </c>
      <c r="H849" s="93"/>
      <c r="I849" s="13"/>
      <c r="J849" s="13"/>
      <c r="K849" s="13"/>
    </row>
    <row r="850">
      <c r="A850" s="13"/>
      <c r="B850" s="94"/>
      <c r="C850" s="95"/>
      <c r="D850" s="95"/>
      <c r="E850" s="95"/>
      <c r="F850" s="13"/>
      <c r="G850" s="96"/>
      <c r="H850" s="95"/>
      <c r="I850" s="95"/>
      <c r="J850" s="95"/>
      <c r="K850" s="13"/>
    </row>
    <row r="851" ht="12.0" customHeight="1">
      <c r="A851" s="13"/>
      <c r="B851" s="97"/>
      <c r="C851" s="13"/>
      <c r="D851" s="13"/>
      <c r="E851" s="98"/>
      <c r="F851" s="13"/>
      <c r="G851" s="99"/>
      <c r="H851" s="13"/>
      <c r="I851" s="13"/>
      <c r="J851" s="98"/>
      <c r="K851" s="13"/>
    </row>
    <row r="852">
      <c r="A852" s="13"/>
      <c r="B852" s="99"/>
      <c r="C852" s="100"/>
      <c r="D852" s="100"/>
      <c r="E852" s="13"/>
      <c r="F852" s="4"/>
      <c r="G852" s="97"/>
      <c r="H852" s="101" t="s">
        <v>4419</v>
      </c>
      <c r="I852" s="102"/>
      <c r="J852" s="102"/>
      <c r="K852" s="13"/>
    </row>
    <row r="853">
      <c r="A853" s="13"/>
      <c r="B853" s="99"/>
      <c r="C853" s="100"/>
      <c r="D853" s="100"/>
      <c r="E853" s="13"/>
      <c r="F853" s="4"/>
      <c r="G853" s="97"/>
      <c r="H853" s="103" t="s">
        <v>4420</v>
      </c>
      <c r="I853" s="102"/>
      <c r="J853" s="102"/>
      <c r="K853" s="13"/>
    </row>
    <row r="854" ht="8.25" customHeight="1">
      <c r="A854" s="13"/>
      <c r="B854" s="97"/>
      <c r="C854" s="104"/>
      <c r="D854" s="104"/>
      <c r="E854" s="13"/>
      <c r="F854" s="4"/>
      <c r="G854" s="97"/>
      <c r="H854" s="105"/>
      <c r="I854" s="106"/>
      <c r="J854" s="106"/>
      <c r="K854" s="13"/>
    </row>
    <row r="855">
      <c r="A855" s="13"/>
      <c r="B855" s="107"/>
      <c r="C855" s="108"/>
      <c r="D855" s="108"/>
      <c r="E855" s="109"/>
      <c r="F855" s="13"/>
      <c r="G855" s="97"/>
      <c r="H855" s="110" t="s">
        <v>4421</v>
      </c>
      <c r="I855" s="106"/>
      <c r="J855" s="106"/>
      <c r="K855" s="13"/>
    </row>
    <row r="856">
      <c r="A856" s="13"/>
      <c r="B856" s="99"/>
      <c r="C856" s="111"/>
      <c r="D856" s="111"/>
      <c r="E856" s="112"/>
      <c r="F856" s="13"/>
      <c r="G856" s="97"/>
      <c r="H856" s="102" t="s">
        <v>2127</v>
      </c>
      <c r="I856" s="106"/>
      <c r="J856" s="106"/>
      <c r="K856" s="13"/>
    </row>
    <row r="857" ht="8.25" customHeight="1">
      <c r="A857" s="13"/>
      <c r="B857" s="97"/>
      <c r="C857" s="13"/>
      <c r="D857" s="13"/>
      <c r="E857" s="13"/>
      <c r="F857" s="4"/>
      <c r="G857" s="97"/>
      <c r="H857" s="106"/>
      <c r="I857" s="106"/>
      <c r="J857" s="106"/>
      <c r="K857" s="13"/>
    </row>
    <row r="858">
      <c r="A858" s="13"/>
      <c r="B858" s="107"/>
      <c r="C858" s="100"/>
      <c r="D858" s="100"/>
      <c r="E858" s="13"/>
      <c r="F858" s="13"/>
      <c r="G858" s="97"/>
      <c r="H858" s="113" t="s">
        <v>4422</v>
      </c>
      <c r="I858" s="106"/>
      <c r="J858" s="106"/>
      <c r="K858" s="13"/>
    </row>
    <row r="859">
      <c r="A859" s="13"/>
      <c r="B859" s="99"/>
      <c r="C859" s="100"/>
      <c r="D859" s="100"/>
      <c r="E859" s="13"/>
      <c r="F859" s="13"/>
      <c r="G859" s="97"/>
      <c r="H859" s="102" t="s">
        <v>4423</v>
      </c>
      <c r="I859" s="106"/>
      <c r="J859" s="106"/>
      <c r="K859" s="13"/>
    </row>
    <row r="860">
      <c r="A860" s="13"/>
      <c r="B860" s="99"/>
      <c r="C860" s="100"/>
      <c r="D860" s="100"/>
      <c r="E860" s="13"/>
      <c r="F860" s="13"/>
      <c r="G860" s="97"/>
      <c r="H860" s="106"/>
      <c r="I860" s="106"/>
      <c r="J860" s="106"/>
      <c r="K860" s="13"/>
    </row>
    <row r="861" ht="21.75" customHeight="1">
      <c r="A861" s="13"/>
      <c r="B861" s="114"/>
      <c r="C861" s="13"/>
      <c r="D861" s="13"/>
      <c r="E861" s="13"/>
      <c r="F861" s="115"/>
      <c r="G861" s="114"/>
      <c r="H861" s="105"/>
      <c r="I861" s="106"/>
      <c r="J861" s="106"/>
      <c r="K861" s="13"/>
    </row>
    <row r="862" ht="14.25" customHeight="1">
      <c r="A862" s="13"/>
      <c r="B862" s="13"/>
      <c r="C862" s="13"/>
      <c r="D862" s="13"/>
      <c r="E862" s="13"/>
      <c r="F862" s="4"/>
      <c r="G862" s="4"/>
      <c r="H862" s="100"/>
      <c r="I862" s="116"/>
      <c r="J862" s="116"/>
      <c r="K862" s="13"/>
    </row>
    <row r="863" ht="9.0" customHeight="1">
      <c r="A863" s="117"/>
      <c r="B863" s="118"/>
      <c r="C863" s="118"/>
      <c r="D863" s="118"/>
      <c r="E863" s="118"/>
      <c r="F863" s="88"/>
      <c r="G863" s="118"/>
      <c r="H863" s="118"/>
      <c r="I863" s="118"/>
      <c r="J863" s="118"/>
      <c r="K863" s="117"/>
    </row>
    <row r="864" ht="9.0" customHeight="1">
      <c r="A864" s="13"/>
      <c r="B864" s="13"/>
      <c r="C864" s="13"/>
      <c r="D864" s="13"/>
      <c r="E864" s="13"/>
      <c r="F864" s="119"/>
      <c r="G864" s="13"/>
      <c r="H864" s="13"/>
      <c r="I864" s="13"/>
      <c r="J864" s="13"/>
      <c r="K864" s="13"/>
    </row>
    <row r="865" ht="30.0" customHeight="1">
      <c r="A865" s="13"/>
      <c r="B865" s="90" t="s">
        <v>4417</v>
      </c>
      <c r="C865" s="90"/>
      <c r="D865" s="91"/>
      <c r="E865" s="13"/>
      <c r="F865" s="13"/>
      <c r="G865" s="92" t="s">
        <v>4418</v>
      </c>
      <c r="H865" s="93"/>
      <c r="I865" s="13"/>
      <c r="J865" s="13"/>
      <c r="K865" s="13"/>
    </row>
    <row r="866">
      <c r="A866" s="13"/>
      <c r="B866" s="94"/>
      <c r="C866" s="95"/>
      <c r="D866" s="95"/>
      <c r="E866" s="95"/>
      <c r="F866" s="13"/>
      <c r="G866" s="96"/>
      <c r="H866" s="95"/>
      <c r="I866" s="95"/>
      <c r="J866" s="95"/>
      <c r="K866" s="13"/>
    </row>
    <row r="867" ht="12.0" customHeight="1">
      <c r="A867" s="13"/>
      <c r="B867" s="97"/>
      <c r="C867" s="13"/>
      <c r="D867" s="13"/>
      <c r="E867" s="98"/>
      <c r="F867" s="13"/>
      <c r="G867" s="99"/>
      <c r="H867" s="13"/>
      <c r="I867" s="13"/>
      <c r="J867" s="98"/>
      <c r="K867" s="13"/>
    </row>
    <row r="868">
      <c r="A868" s="13"/>
      <c r="B868" s="99"/>
      <c r="C868" s="100"/>
      <c r="D868" s="100"/>
      <c r="E868" s="13"/>
      <c r="F868" s="4"/>
      <c r="G868" s="97"/>
      <c r="H868" s="101" t="s">
        <v>4419</v>
      </c>
      <c r="I868" s="102"/>
      <c r="J868" s="102"/>
      <c r="K868" s="13"/>
    </row>
    <row r="869">
      <c r="A869" s="13"/>
      <c r="B869" s="99"/>
      <c r="C869" s="100"/>
      <c r="D869" s="100"/>
      <c r="E869" s="13"/>
      <c r="F869" s="4"/>
      <c r="G869" s="97"/>
      <c r="H869" s="103" t="s">
        <v>4420</v>
      </c>
      <c r="I869" s="102"/>
      <c r="J869" s="102"/>
      <c r="K869" s="13"/>
    </row>
    <row r="870" ht="8.25" customHeight="1">
      <c r="A870" s="13"/>
      <c r="B870" s="97"/>
      <c r="C870" s="104"/>
      <c r="D870" s="104"/>
      <c r="E870" s="13"/>
      <c r="F870" s="4"/>
      <c r="G870" s="97"/>
      <c r="H870" s="105"/>
      <c r="I870" s="106"/>
      <c r="J870" s="106"/>
      <c r="K870" s="13"/>
    </row>
    <row r="871">
      <c r="A871" s="13"/>
      <c r="B871" s="107"/>
      <c r="C871" s="108"/>
      <c r="D871" s="108"/>
      <c r="E871" s="109"/>
      <c r="F871" s="13"/>
      <c r="G871" s="97"/>
      <c r="H871" s="110" t="s">
        <v>4421</v>
      </c>
      <c r="I871" s="106"/>
      <c r="J871" s="106"/>
      <c r="K871" s="13"/>
    </row>
    <row r="872">
      <c r="A872" s="13"/>
      <c r="B872" s="99"/>
      <c r="C872" s="111"/>
      <c r="D872" s="111"/>
      <c r="E872" s="112"/>
      <c r="F872" s="13"/>
      <c r="G872" s="97"/>
      <c r="H872" s="102" t="s">
        <v>4461</v>
      </c>
      <c r="I872" s="106"/>
      <c r="J872" s="106"/>
      <c r="K872" s="13"/>
    </row>
    <row r="873" ht="8.25" customHeight="1">
      <c r="A873" s="13"/>
      <c r="B873" s="97"/>
      <c r="C873" s="13"/>
      <c r="D873" s="13"/>
      <c r="E873" s="13"/>
      <c r="F873" s="4"/>
      <c r="G873" s="97"/>
      <c r="H873" s="106"/>
      <c r="I873" s="106"/>
      <c r="J873" s="106"/>
      <c r="K873" s="13"/>
    </row>
    <row r="874">
      <c r="A874" s="13"/>
      <c r="B874" s="107"/>
      <c r="C874" s="100"/>
      <c r="D874" s="100"/>
      <c r="E874" s="13"/>
      <c r="F874" s="13"/>
      <c r="G874" s="97"/>
      <c r="H874" s="113" t="s">
        <v>4422</v>
      </c>
      <c r="I874" s="106"/>
      <c r="J874" s="106"/>
      <c r="K874" s="13"/>
    </row>
    <row r="875">
      <c r="A875" s="13"/>
      <c r="B875" s="99"/>
      <c r="C875" s="100"/>
      <c r="D875" s="100"/>
      <c r="E875" s="13"/>
      <c r="F875" s="13"/>
      <c r="G875" s="97"/>
      <c r="H875" s="102" t="s">
        <v>4423</v>
      </c>
      <c r="I875" s="106"/>
      <c r="J875" s="106"/>
      <c r="K875" s="13"/>
    </row>
    <row r="876">
      <c r="A876" s="13"/>
      <c r="B876" s="99"/>
      <c r="C876" s="100"/>
      <c r="D876" s="100"/>
      <c r="E876" s="13"/>
      <c r="F876" s="13"/>
      <c r="G876" s="97"/>
      <c r="H876" s="106"/>
      <c r="I876" s="106"/>
      <c r="J876" s="106"/>
      <c r="K876" s="13"/>
    </row>
    <row r="877" ht="21.75" customHeight="1">
      <c r="A877" s="13"/>
      <c r="B877" s="114"/>
      <c r="C877" s="13"/>
      <c r="D877" s="13"/>
      <c r="E877" s="13"/>
      <c r="F877" s="115"/>
      <c r="G877" s="114"/>
      <c r="H877" s="105"/>
      <c r="I877" s="106"/>
      <c r="J877" s="106"/>
      <c r="K877" s="13"/>
    </row>
    <row r="878" ht="14.25" customHeight="1">
      <c r="A878" s="13"/>
      <c r="B878" s="13"/>
      <c r="C878" s="13"/>
      <c r="D878" s="13"/>
      <c r="E878" s="13"/>
      <c r="F878" s="4"/>
      <c r="G878" s="4"/>
      <c r="H878" s="100"/>
      <c r="I878" s="116"/>
      <c r="J878" s="116"/>
      <c r="K878" s="13"/>
    </row>
    <row r="879" ht="9.0" customHeight="1">
      <c r="A879" s="117"/>
      <c r="B879" s="118"/>
      <c r="C879" s="118"/>
      <c r="D879" s="118"/>
      <c r="E879" s="118"/>
      <c r="F879" s="88"/>
      <c r="G879" s="118"/>
      <c r="H879" s="118"/>
      <c r="I879" s="118"/>
      <c r="J879" s="118"/>
      <c r="K879" s="117"/>
    </row>
    <row r="880" ht="9.0" customHeight="1">
      <c r="A880" s="13"/>
      <c r="B880" s="13"/>
      <c r="C880" s="13"/>
      <c r="D880" s="13"/>
      <c r="E880" s="13"/>
      <c r="F880" s="119"/>
      <c r="G880" s="13"/>
      <c r="H880" s="13"/>
      <c r="I880" s="13"/>
      <c r="J880" s="13"/>
      <c r="K880" s="13"/>
    </row>
    <row r="881" ht="30.0" customHeight="1">
      <c r="A881" s="13"/>
      <c r="B881" s="90" t="s">
        <v>4417</v>
      </c>
      <c r="C881" s="90"/>
      <c r="D881" s="91"/>
      <c r="E881" s="13"/>
      <c r="F881" s="13"/>
      <c r="G881" s="92" t="s">
        <v>4418</v>
      </c>
      <c r="H881" s="93"/>
      <c r="I881" s="13"/>
      <c r="J881" s="13"/>
      <c r="K881" s="13"/>
    </row>
    <row r="882">
      <c r="A882" s="13"/>
      <c r="B882" s="94"/>
      <c r="C882" s="95"/>
      <c r="D882" s="95"/>
      <c r="E882" s="95"/>
      <c r="F882" s="13"/>
      <c r="G882" s="96"/>
      <c r="H882" s="95"/>
      <c r="I882" s="95"/>
      <c r="J882" s="95"/>
      <c r="K882" s="13"/>
    </row>
    <row r="883" ht="12.0" customHeight="1">
      <c r="A883" s="13"/>
      <c r="B883" s="97"/>
      <c r="C883" s="13"/>
      <c r="D883" s="13"/>
      <c r="E883" s="98"/>
      <c r="F883" s="13"/>
      <c r="G883" s="99"/>
      <c r="H883" s="13"/>
      <c r="I883" s="13"/>
      <c r="J883" s="98"/>
      <c r="K883" s="13"/>
    </row>
    <row r="884">
      <c r="A884" s="13"/>
      <c r="B884" s="99"/>
      <c r="C884" s="100"/>
      <c r="D884" s="100"/>
      <c r="E884" s="13"/>
      <c r="F884" s="4"/>
      <c r="G884" s="97"/>
      <c r="H884" s="101" t="s">
        <v>4419</v>
      </c>
      <c r="I884" s="102"/>
      <c r="J884" s="102"/>
      <c r="K884" s="13"/>
    </row>
    <row r="885">
      <c r="A885" s="13"/>
      <c r="B885" s="99"/>
      <c r="C885" s="100"/>
      <c r="D885" s="100"/>
      <c r="E885" s="13"/>
      <c r="F885" s="4"/>
      <c r="G885" s="97"/>
      <c r="H885" s="103" t="s">
        <v>4420</v>
      </c>
      <c r="I885" s="102"/>
      <c r="J885" s="102"/>
      <c r="K885" s="13"/>
    </row>
    <row r="886" ht="8.25" customHeight="1">
      <c r="A886" s="13"/>
      <c r="B886" s="97"/>
      <c r="C886" s="104"/>
      <c r="D886" s="104"/>
      <c r="E886" s="13"/>
      <c r="F886" s="4"/>
      <c r="G886" s="97"/>
      <c r="H886" s="105"/>
      <c r="I886" s="106"/>
      <c r="J886" s="106"/>
      <c r="K886" s="13"/>
    </row>
    <row r="887">
      <c r="A887" s="13"/>
      <c r="B887" s="107"/>
      <c r="C887" s="108"/>
      <c r="D887" s="108"/>
      <c r="E887" s="109"/>
      <c r="F887" s="13"/>
      <c r="G887" s="97"/>
      <c r="H887" s="110" t="s">
        <v>4421</v>
      </c>
      <c r="I887" s="106"/>
      <c r="J887" s="106"/>
      <c r="K887" s="13"/>
    </row>
    <row r="888">
      <c r="A888" s="13"/>
      <c r="B888" s="99"/>
      <c r="C888" s="111"/>
      <c r="D888" s="111"/>
      <c r="E888" s="112"/>
      <c r="F888" s="13"/>
      <c r="G888" s="97"/>
      <c r="H888" s="102" t="s">
        <v>2088</v>
      </c>
      <c r="I888" s="106"/>
      <c r="J888" s="106"/>
      <c r="K888" s="13"/>
    </row>
    <row r="889" ht="8.25" customHeight="1">
      <c r="A889" s="13"/>
      <c r="B889" s="97"/>
      <c r="C889" s="13"/>
      <c r="D889" s="13"/>
      <c r="E889" s="13"/>
      <c r="F889" s="4"/>
      <c r="G889" s="97"/>
      <c r="H889" s="106"/>
      <c r="I889" s="106"/>
      <c r="J889" s="106"/>
      <c r="K889" s="13"/>
    </row>
    <row r="890">
      <c r="A890" s="13"/>
      <c r="B890" s="107"/>
      <c r="C890" s="100"/>
      <c r="D890" s="100"/>
      <c r="E890" s="13"/>
      <c r="F890" s="13"/>
      <c r="G890" s="97"/>
      <c r="H890" s="113" t="s">
        <v>4422</v>
      </c>
      <c r="I890" s="106"/>
      <c r="J890" s="106"/>
      <c r="K890" s="13"/>
    </row>
    <row r="891">
      <c r="A891" s="13"/>
      <c r="B891" s="99"/>
      <c r="C891" s="100"/>
      <c r="D891" s="100"/>
      <c r="E891" s="13"/>
      <c r="F891" s="13"/>
      <c r="G891" s="97"/>
      <c r="H891" s="102" t="s">
        <v>4423</v>
      </c>
      <c r="I891" s="106"/>
      <c r="J891" s="106"/>
      <c r="K891" s="13"/>
    </row>
    <row r="892">
      <c r="A892" s="13"/>
      <c r="B892" s="99"/>
      <c r="C892" s="100"/>
      <c r="D892" s="100"/>
      <c r="E892" s="13"/>
      <c r="F892" s="13"/>
      <c r="G892" s="97"/>
      <c r="H892" s="106"/>
      <c r="I892" s="106"/>
      <c r="J892" s="106"/>
      <c r="K892" s="13"/>
    </row>
    <row r="893" ht="21.75" customHeight="1">
      <c r="A893" s="13"/>
      <c r="B893" s="114"/>
      <c r="C893" s="13"/>
      <c r="D893" s="13"/>
      <c r="E893" s="13"/>
      <c r="F893" s="115"/>
      <c r="G893" s="114"/>
      <c r="H893" s="105"/>
      <c r="I893" s="106"/>
      <c r="J893" s="106"/>
      <c r="K893" s="13"/>
    </row>
    <row r="894" ht="14.25" customHeight="1">
      <c r="A894" s="13"/>
      <c r="B894" s="13"/>
      <c r="C894" s="13"/>
      <c r="D894" s="13"/>
      <c r="E894" s="13"/>
      <c r="F894" s="4"/>
      <c r="G894" s="4"/>
      <c r="H894" s="100"/>
      <c r="I894" s="116"/>
      <c r="J894" s="116"/>
      <c r="K894" s="13"/>
    </row>
    <row r="895" ht="9.0" customHeight="1">
      <c r="A895" s="117"/>
      <c r="B895" s="118"/>
      <c r="C895" s="118"/>
      <c r="D895" s="118"/>
      <c r="E895" s="118"/>
      <c r="F895" s="88"/>
      <c r="G895" s="118"/>
      <c r="H895" s="118"/>
      <c r="I895" s="118"/>
      <c r="J895" s="118"/>
      <c r="K895" s="117"/>
    </row>
    <row r="896" ht="9.0" customHeight="1">
      <c r="A896" s="13"/>
      <c r="B896" s="13"/>
      <c r="C896" s="13"/>
      <c r="D896" s="13"/>
      <c r="E896" s="13"/>
      <c r="F896" s="119"/>
      <c r="G896" s="13"/>
      <c r="H896" s="13"/>
      <c r="I896" s="13"/>
      <c r="J896" s="13"/>
      <c r="K896" s="13"/>
    </row>
    <row r="897" ht="30.0" customHeight="1">
      <c r="A897" s="13"/>
      <c r="B897" s="90" t="s">
        <v>4417</v>
      </c>
      <c r="C897" s="90"/>
      <c r="D897" s="91"/>
      <c r="E897" s="13"/>
      <c r="F897" s="13"/>
      <c r="G897" s="92" t="s">
        <v>4418</v>
      </c>
      <c r="H897" s="93"/>
      <c r="I897" s="13"/>
      <c r="J897" s="13"/>
      <c r="K897" s="13"/>
    </row>
    <row r="898">
      <c r="A898" s="13"/>
      <c r="B898" s="94"/>
      <c r="C898" s="95"/>
      <c r="D898" s="95"/>
      <c r="E898" s="95"/>
      <c r="F898" s="13"/>
      <c r="G898" s="96"/>
      <c r="H898" s="95"/>
      <c r="I898" s="95"/>
      <c r="J898" s="95"/>
      <c r="K898" s="13"/>
    </row>
    <row r="899" ht="12.0" customHeight="1">
      <c r="A899" s="13"/>
      <c r="B899" s="97"/>
      <c r="C899" s="13"/>
      <c r="D899" s="13"/>
      <c r="E899" s="98"/>
      <c r="F899" s="13"/>
      <c r="G899" s="99"/>
      <c r="H899" s="13"/>
      <c r="I899" s="13"/>
      <c r="J899" s="98"/>
      <c r="K899" s="13"/>
    </row>
    <row r="900">
      <c r="A900" s="13"/>
      <c r="B900" s="99"/>
      <c r="C900" s="100"/>
      <c r="D900" s="100"/>
      <c r="E900" s="13"/>
      <c r="F900" s="4"/>
      <c r="G900" s="97"/>
      <c r="H900" s="101" t="s">
        <v>4419</v>
      </c>
      <c r="I900" s="102"/>
      <c r="J900" s="102"/>
      <c r="K900" s="13"/>
    </row>
    <row r="901">
      <c r="A901" s="13"/>
      <c r="B901" s="99"/>
      <c r="C901" s="100"/>
      <c r="D901" s="100"/>
      <c r="E901" s="13"/>
      <c r="F901" s="4"/>
      <c r="G901" s="97"/>
      <c r="H901" s="103" t="s">
        <v>4420</v>
      </c>
      <c r="I901" s="102"/>
      <c r="J901" s="102"/>
      <c r="K901" s="13"/>
    </row>
    <row r="902" ht="8.25" customHeight="1">
      <c r="A902" s="13"/>
      <c r="B902" s="97"/>
      <c r="C902" s="104"/>
      <c r="D902" s="104"/>
      <c r="E902" s="13"/>
      <c r="F902" s="4"/>
      <c r="G902" s="97"/>
      <c r="H902" s="105"/>
      <c r="I902" s="106"/>
      <c r="J902" s="106"/>
      <c r="K902" s="13"/>
    </row>
    <row r="903">
      <c r="A903" s="13"/>
      <c r="B903" s="107"/>
      <c r="C903" s="108"/>
      <c r="D903" s="108"/>
      <c r="E903" s="109"/>
      <c r="F903" s="13"/>
      <c r="G903" s="97"/>
      <c r="H903" s="110" t="s">
        <v>4421</v>
      </c>
      <c r="I903" s="106"/>
      <c r="J903" s="106"/>
      <c r="K903" s="13"/>
    </row>
    <row r="904">
      <c r="A904" s="13"/>
      <c r="B904" s="99"/>
      <c r="C904" s="111"/>
      <c r="D904" s="111"/>
      <c r="E904" s="112"/>
      <c r="F904" s="13"/>
      <c r="G904" s="97"/>
      <c r="H904" s="102" t="s">
        <v>1885</v>
      </c>
      <c r="I904" s="106"/>
      <c r="J904" s="106"/>
      <c r="K904" s="13"/>
    </row>
    <row r="905" ht="8.25" customHeight="1">
      <c r="A905" s="13"/>
      <c r="B905" s="97"/>
      <c r="C905" s="13"/>
      <c r="D905" s="13"/>
      <c r="E905" s="13"/>
      <c r="F905" s="4"/>
      <c r="G905" s="97"/>
      <c r="H905" s="106"/>
      <c r="I905" s="106"/>
      <c r="J905" s="106"/>
      <c r="K905" s="13"/>
    </row>
    <row r="906">
      <c r="A906" s="13"/>
      <c r="B906" s="107"/>
      <c r="C906" s="100"/>
      <c r="D906" s="100"/>
      <c r="E906" s="13"/>
      <c r="F906" s="13"/>
      <c r="G906" s="97"/>
      <c r="H906" s="113" t="s">
        <v>4422</v>
      </c>
      <c r="I906" s="106"/>
      <c r="J906" s="106"/>
      <c r="K906" s="13"/>
    </row>
    <row r="907">
      <c r="A907" s="13"/>
      <c r="B907" s="99"/>
      <c r="C907" s="100"/>
      <c r="D907" s="100"/>
      <c r="E907" s="13"/>
      <c r="F907" s="13"/>
      <c r="G907" s="97"/>
      <c r="H907" s="102" t="s">
        <v>4423</v>
      </c>
      <c r="I907" s="106"/>
      <c r="J907" s="106"/>
      <c r="K907" s="13"/>
    </row>
    <row r="908">
      <c r="A908" s="13"/>
      <c r="B908" s="99"/>
      <c r="C908" s="100"/>
      <c r="D908" s="100"/>
      <c r="E908" s="13"/>
      <c r="F908" s="13"/>
      <c r="G908" s="97"/>
      <c r="H908" s="106"/>
      <c r="I908" s="106"/>
      <c r="J908" s="106"/>
      <c r="K908" s="13"/>
    </row>
    <row r="909" ht="21.75" customHeight="1">
      <c r="A909" s="13"/>
      <c r="B909" s="114"/>
      <c r="C909" s="13"/>
      <c r="D909" s="13"/>
      <c r="E909" s="13"/>
      <c r="F909" s="115"/>
      <c r="G909" s="114"/>
      <c r="H909" s="105"/>
      <c r="I909" s="106"/>
      <c r="J909" s="106"/>
      <c r="K909" s="13"/>
    </row>
    <row r="910" ht="14.25" customHeight="1">
      <c r="A910" s="13"/>
      <c r="B910" s="13"/>
      <c r="C910" s="13"/>
      <c r="D910" s="13"/>
      <c r="E910" s="13"/>
      <c r="F910" s="4"/>
      <c r="G910" s="4"/>
      <c r="H910" s="100"/>
      <c r="I910" s="116"/>
      <c r="J910" s="116"/>
      <c r="K910" s="13"/>
    </row>
    <row r="911" ht="9.0" customHeight="1">
      <c r="A911" s="117"/>
      <c r="B911" s="118"/>
      <c r="C911" s="118"/>
      <c r="D911" s="118"/>
      <c r="E911" s="118"/>
      <c r="F911" s="88"/>
      <c r="G911" s="118"/>
      <c r="H911" s="118"/>
      <c r="I911" s="118"/>
      <c r="J911" s="118"/>
      <c r="K911" s="117"/>
    </row>
    <row r="912" ht="9.0" customHeight="1">
      <c r="A912" s="13"/>
      <c r="B912" s="13"/>
      <c r="C912" s="13"/>
      <c r="D912" s="13"/>
      <c r="E912" s="13"/>
      <c r="F912" s="119"/>
      <c r="G912" s="13"/>
      <c r="H912" s="13"/>
      <c r="I912" s="13"/>
      <c r="J912" s="13"/>
      <c r="K912" s="13"/>
    </row>
    <row r="913" ht="30.0" customHeight="1">
      <c r="A913" s="13"/>
      <c r="B913" s="90" t="s">
        <v>4417</v>
      </c>
      <c r="C913" s="90"/>
      <c r="D913" s="91"/>
      <c r="E913" s="13"/>
      <c r="F913" s="13"/>
      <c r="G913" s="92" t="s">
        <v>4418</v>
      </c>
      <c r="H913" s="93"/>
      <c r="I913" s="13"/>
      <c r="J913" s="13"/>
      <c r="K913" s="13"/>
    </row>
    <row r="914">
      <c r="A914" s="13"/>
      <c r="B914" s="94"/>
      <c r="C914" s="95"/>
      <c r="D914" s="95"/>
      <c r="E914" s="95"/>
      <c r="F914" s="13"/>
      <c r="G914" s="96"/>
      <c r="H914" s="95"/>
      <c r="I914" s="95"/>
      <c r="J914" s="95"/>
      <c r="K914" s="13"/>
    </row>
    <row r="915" ht="12.0" customHeight="1">
      <c r="A915" s="13"/>
      <c r="B915" s="97"/>
      <c r="C915" s="13"/>
      <c r="D915" s="13"/>
      <c r="E915" s="98"/>
      <c r="F915" s="13"/>
      <c r="G915" s="99"/>
      <c r="H915" s="13"/>
      <c r="I915" s="13"/>
      <c r="J915" s="98"/>
      <c r="K915" s="13"/>
    </row>
    <row r="916">
      <c r="A916" s="13"/>
      <c r="B916" s="99"/>
      <c r="C916" s="100"/>
      <c r="D916" s="100"/>
      <c r="E916" s="13"/>
      <c r="F916" s="4"/>
      <c r="G916" s="97"/>
      <c r="H916" s="101" t="s">
        <v>4419</v>
      </c>
      <c r="I916" s="102"/>
      <c r="J916" s="102"/>
      <c r="K916" s="13"/>
    </row>
    <row r="917">
      <c r="A917" s="13"/>
      <c r="B917" s="99"/>
      <c r="C917" s="100"/>
      <c r="D917" s="100"/>
      <c r="E917" s="13"/>
      <c r="F917" s="4"/>
      <c r="G917" s="97"/>
      <c r="H917" s="103" t="s">
        <v>4420</v>
      </c>
      <c r="I917" s="102"/>
      <c r="J917" s="102"/>
      <c r="K917" s="13"/>
    </row>
    <row r="918" ht="8.25" customHeight="1">
      <c r="A918" s="13"/>
      <c r="B918" s="97"/>
      <c r="C918" s="104"/>
      <c r="D918" s="104"/>
      <c r="E918" s="13"/>
      <c r="F918" s="4"/>
      <c r="G918" s="97"/>
      <c r="H918" s="105"/>
      <c r="I918" s="106"/>
      <c r="J918" s="106"/>
      <c r="K918" s="13"/>
    </row>
    <row r="919">
      <c r="A919" s="13"/>
      <c r="B919" s="107"/>
      <c r="C919" s="108"/>
      <c r="D919" s="108"/>
      <c r="E919" s="109"/>
      <c r="F919" s="13"/>
      <c r="G919" s="97"/>
      <c r="H919" s="110" t="s">
        <v>4421</v>
      </c>
      <c r="I919" s="106"/>
      <c r="J919" s="106"/>
      <c r="K919" s="13"/>
    </row>
    <row r="920">
      <c r="A920" s="13"/>
      <c r="B920" s="99"/>
      <c r="C920" s="111"/>
      <c r="D920" s="111"/>
      <c r="E920" s="112"/>
      <c r="F920" s="13"/>
      <c r="G920" s="97"/>
      <c r="H920" s="102" t="s">
        <v>4462</v>
      </c>
      <c r="I920" s="106"/>
      <c r="J920" s="106"/>
      <c r="K920" s="13"/>
    </row>
    <row r="921" ht="8.25" customHeight="1">
      <c r="A921" s="13"/>
      <c r="B921" s="97"/>
      <c r="C921" s="13"/>
      <c r="D921" s="13"/>
      <c r="E921" s="13"/>
      <c r="F921" s="4"/>
      <c r="G921" s="97"/>
      <c r="H921" s="106"/>
      <c r="I921" s="106"/>
      <c r="J921" s="106"/>
      <c r="K921" s="13"/>
    </row>
    <row r="922">
      <c r="A922" s="13"/>
      <c r="B922" s="107"/>
      <c r="C922" s="100"/>
      <c r="D922" s="100"/>
      <c r="E922" s="13"/>
      <c r="F922" s="13"/>
      <c r="G922" s="97"/>
      <c r="H922" s="113" t="s">
        <v>4422</v>
      </c>
      <c r="I922" s="106"/>
      <c r="J922" s="106"/>
      <c r="K922" s="13"/>
    </row>
    <row r="923">
      <c r="A923" s="13"/>
      <c r="B923" s="99"/>
      <c r="C923" s="100"/>
      <c r="D923" s="100"/>
      <c r="E923" s="13"/>
      <c r="F923" s="13"/>
      <c r="G923" s="97"/>
      <c r="H923" s="102"/>
      <c r="I923" s="106"/>
      <c r="J923" s="106"/>
      <c r="K923" s="13"/>
    </row>
    <row r="924">
      <c r="A924" s="13"/>
      <c r="B924" s="99"/>
      <c r="C924" s="100"/>
      <c r="D924" s="100"/>
      <c r="E924" s="13"/>
      <c r="F924" s="13"/>
      <c r="G924" s="97"/>
      <c r="H924" s="102"/>
      <c r="I924" s="106"/>
      <c r="J924" s="106"/>
      <c r="K924" s="13"/>
    </row>
    <row r="925" ht="21.75" customHeight="1">
      <c r="A925" s="13"/>
      <c r="B925" s="114"/>
      <c r="C925" s="13"/>
      <c r="D925" s="13"/>
      <c r="E925" s="13"/>
      <c r="F925" s="115"/>
      <c r="G925" s="114"/>
      <c r="H925" s="105"/>
      <c r="I925" s="106"/>
      <c r="J925" s="106"/>
      <c r="K925" s="13"/>
    </row>
    <row r="926" ht="14.25" customHeight="1">
      <c r="A926" s="13"/>
      <c r="B926" s="13"/>
      <c r="C926" s="13"/>
      <c r="D926" s="13"/>
      <c r="E926" s="13"/>
      <c r="F926" s="4"/>
      <c r="G926" s="4"/>
      <c r="H926" s="100"/>
      <c r="I926" s="116"/>
      <c r="J926" s="116"/>
      <c r="K926" s="13"/>
    </row>
    <row r="927" ht="9.0" customHeight="1">
      <c r="A927" s="117"/>
      <c r="B927" s="118"/>
      <c r="C927" s="118"/>
      <c r="D927" s="118"/>
      <c r="E927" s="118"/>
      <c r="F927" s="88"/>
      <c r="G927" s="118"/>
      <c r="H927" s="118"/>
      <c r="I927" s="118"/>
      <c r="J927" s="118"/>
      <c r="K927" s="117"/>
    </row>
    <row r="928" ht="9.0" customHeight="1">
      <c r="A928" s="13"/>
      <c r="B928" s="13"/>
      <c r="C928" s="13"/>
      <c r="D928" s="13"/>
      <c r="E928" s="13"/>
      <c r="F928" s="119"/>
      <c r="G928" s="13"/>
      <c r="H928" s="13"/>
      <c r="I928" s="13"/>
      <c r="J928" s="13"/>
      <c r="K928" s="13"/>
    </row>
    <row r="929" ht="30.0" customHeight="1">
      <c r="A929" s="13"/>
      <c r="B929" s="90" t="s">
        <v>4417</v>
      </c>
      <c r="C929" s="90"/>
      <c r="D929" s="91"/>
      <c r="E929" s="13"/>
      <c r="F929" s="13"/>
      <c r="G929" s="92" t="s">
        <v>4418</v>
      </c>
      <c r="H929" s="93"/>
      <c r="I929" s="13"/>
      <c r="J929" s="13"/>
      <c r="K929" s="13"/>
    </row>
    <row r="930">
      <c r="A930" s="13"/>
      <c r="B930" s="94"/>
      <c r="C930" s="95"/>
      <c r="D930" s="95"/>
      <c r="E930" s="95"/>
      <c r="F930" s="13"/>
      <c r="G930" s="96"/>
      <c r="H930" s="95"/>
      <c r="I930" s="95"/>
      <c r="J930" s="95"/>
      <c r="K930" s="13"/>
    </row>
    <row r="931" ht="12.0" customHeight="1">
      <c r="A931" s="13"/>
      <c r="B931" s="97"/>
      <c r="C931" s="13"/>
      <c r="D931" s="13"/>
      <c r="E931" s="98"/>
      <c r="F931" s="13"/>
      <c r="G931" s="99"/>
      <c r="H931" s="13"/>
      <c r="I931" s="13"/>
      <c r="J931" s="98"/>
      <c r="K931" s="13"/>
    </row>
    <row r="932">
      <c r="A932" s="13"/>
      <c r="B932" s="99"/>
      <c r="C932" s="100"/>
      <c r="D932" s="100"/>
      <c r="E932" s="13"/>
      <c r="F932" s="4"/>
      <c r="G932" s="97"/>
      <c r="H932" s="101" t="s">
        <v>4419</v>
      </c>
      <c r="I932" s="102"/>
      <c r="J932" s="102"/>
      <c r="K932" s="13"/>
    </row>
    <row r="933">
      <c r="A933" s="13"/>
      <c r="B933" s="99"/>
      <c r="C933" s="100"/>
      <c r="D933" s="100"/>
      <c r="E933" s="13"/>
      <c r="F933" s="4"/>
      <c r="G933" s="97"/>
      <c r="H933" s="103" t="s">
        <v>4420</v>
      </c>
      <c r="I933" s="102"/>
      <c r="J933" s="102"/>
      <c r="K933" s="13"/>
    </row>
    <row r="934" ht="8.25" customHeight="1">
      <c r="A934" s="13"/>
      <c r="B934" s="97"/>
      <c r="C934" s="104"/>
      <c r="D934" s="104"/>
      <c r="E934" s="13"/>
      <c r="F934" s="4"/>
      <c r="G934" s="97"/>
      <c r="H934" s="105"/>
      <c r="I934" s="106"/>
      <c r="J934" s="106"/>
      <c r="K934" s="13"/>
    </row>
    <row r="935">
      <c r="A935" s="13"/>
      <c r="B935" s="107"/>
      <c r="C935" s="108"/>
      <c r="D935" s="108"/>
      <c r="E935" s="109"/>
      <c r="F935" s="13"/>
      <c r="G935" s="97"/>
      <c r="H935" s="110" t="s">
        <v>4421</v>
      </c>
      <c r="I935" s="106"/>
      <c r="J935" s="106"/>
      <c r="K935" s="13"/>
    </row>
    <row r="936">
      <c r="A936" s="13"/>
      <c r="B936" s="99"/>
      <c r="C936" s="111"/>
      <c r="D936" s="111"/>
      <c r="E936" s="112"/>
      <c r="F936" s="13"/>
      <c r="G936" s="97"/>
      <c r="H936" s="102" t="s">
        <v>4463</v>
      </c>
      <c r="I936" s="106"/>
      <c r="J936" s="106"/>
      <c r="K936" s="13"/>
    </row>
    <row r="937" ht="8.25" customHeight="1">
      <c r="A937" s="13"/>
      <c r="B937" s="97"/>
      <c r="C937" s="13"/>
      <c r="D937" s="13"/>
      <c r="E937" s="13"/>
      <c r="F937" s="4"/>
      <c r="G937" s="97"/>
      <c r="H937" s="106"/>
      <c r="I937" s="106"/>
      <c r="J937" s="106"/>
      <c r="K937" s="13"/>
    </row>
    <row r="938">
      <c r="A938" s="13"/>
      <c r="B938" s="107"/>
      <c r="C938" s="100"/>
      <c r="D938" s="100"/>
      <c r="E938" s="13"/>
      <c r="F938" s="13"/>
      <c r="G938" s="97"/>
      <c r="H938" s="113" t="s">
        <v>4422</v>
      </c>
      <c r="I938" s="106"/>
      <c r="J938" s="106"/>
      <c r="K938" s="13"/>
    </row>
    <row r="939">
      <c r="A939" s="13"/>
      <c r="B939" s="99"/>
      <c r="C939" s="100"/>
      <c r="D939" s="100"/>
      <c r="E939" s="13"/>
      <c r="F939" s="13"/>
      <c r="G939" s="97"/>
      <c r="H939" s="102" t="s">
        <v>4423</v>
      </c>
      <c r="I939" s="106"/>
      <c r="J939" s="106"/>
      <c r="K939" s="13"/>
    </row>
    <row r="940">
      <c r="A940" s="13"/>
      <c r="B940" s="99"/>
      <c r="C940" s="100"/>
      <c r="D940" s="100"/>
      <c r="E940" s="13"/>
      <c r="F940" s="13"/>
      <c r="G940" s="97"/>
      <c r="H940" s="106"/>
      <c r="I940" s="106"/>
      <c r="J940" s="106"/>
      <c r="K940" s="13"/>
    </row>
    <row r="941" ht="21.75" customHeight="1">
      <c r="A941" s="13"/>
      <c r="B941" s="114"/>
      <c r="C941" s="13"/>
      <c r="D941" s="13"/>
      <c r="E941" s="13"/>
      <c r="F941" s="115"/>
      <c r="G941" s="114"/>
      <c r="H941" s="105"/>
      <c r="I941" s="106"/>
      <c r="J941" s="106"/>
      <c r="K941" s="13"/>
    </row>
    <row r="942" ht="14.25" customHeight="1">
      <c r="A942" s="13"/>
      <c r="B942" s="13"/>
      <c r="C942" s="13"/>
      <c r="D942" s="13"/>
      <c r="E942" s="13"/>
      <c r="F942" s="4"/>
      <c r="G942" s="4"/>
      <c r="H942" s="100"/>
      <c r="I942" s="116"/>
      <c r="J942" s="116"/>
      <c r="K942" s="13"/>
    </row>
    <row r="943" ht="9.0" customHeight="1">
      <c r="A943" s="117"/>
      <c r="B943" s="118"/>
      <c r="C943" s="118"/>
      <c r="D943" s="118"/>
      <c r="E943" s="118"/>
      <c r="F943" s="88"/>
      <c r="G943" s="118"/>
      <c r="H943" s="118"/>
      <c r="I943" s="118"/>
      <c r="J943" s="118"/>
      <c r="K943" s="117"/>
    </row>
    <row r="944" ht="9.0" customHeight="1">
      <c r="A944" s="13"/>
      <c r="B944" s="13"/>
      <c r="C944" s="13"/>
      <c r="D944" s="13"/>
      <c r="E944" s="13"/>
      <c r="F944" s="119"/>
      <c r="G944" s="13"/>
      <c r="H944" s="13"/>
      <c r="I944" s="13"/>
      <c r="J944" s="13"/>
      <c r="K944" s="13"/>
    </row>
    <row r="945" ht="30.0" customHeight="1">
      <c r="A945" s="13"/>
      <c r="B945" s="90" t="s">
        <v>4417</v>
      </c>
      <c r="C945" s="90"/>
      <c r="D945" s="91"/>
      <c r="E945" s="13"/>
      <c r="F945" s="13"/>
      <c r="G945" s="92" t="s">
        <v>4418</v>
      </c>
      <c r="H945" s="93"/>
      <c r="I945" s="13"/>
      <c r="J945" s="13"/>
      <c r="K945" s="13"/>
    </row>
    <row r="946">
      <c r="A946" s="13"/>
      <c r="B946" s="94"/>
      <c r="C946" s="95"/>
      <c r="D946" s="95"/>
      <c r="E946" s="95"/>
      <c r="F946" s="13"/>
      <c r="G946" s="96"/>
      <c r="H946" s="95"/>
      <c r="I946" s="95"/>
      <c r="J946" s="95"/>
      <c r="K946" s="13"/>
    </row>
    <row r="947" ht="12.0" customHeight="1">
      <c r="A947" s="13"/>
      <c r="B947" s="97"/>
      <c r="C947" s="13"/>
      <c r="D947" s="13"/>
      <c r="E947" s="98"/>
      <c r="F947" s="13"/>
      <c r="G947" s="99"/>
      <c r="H947" s="13"/>
      <c r="I947" s="13"/>
      <c r="J947" s="98"/>
      <c r="K947" s="13"/>
    </row>
    <row r="948">
      <c r="A948" s="13"/>
      <c r="B948" s="99"/>
      <c r="C948" s="100"/>
      <c r="D948" s="100"/>
      <c r="E948" s="13"/>
      <c r="F948" s="4"/>
      <c r="G948" s="97"/>
      <c r="H948" s="101" t="s">
        <v>4419</v>
      </c>
      <c r="I948" s="102"/>
      <c r="J948" s="102"/>
      <c r="K948" s="13"/>
    </row>
    <row r="949">
      <c r="A949" s="13"/>
      <c r="B949" s="99"/>
      <c r="C949" s="100"/>
      <c r="D949" s="100"/>
      <c r="E949" s="13"/>
      <c r="F949" s="4"/>
      <c r="G949" s="97"/>
      <c r="H949" s="103" t="s">
        <v>4420</v>
      </c>
      <c r="I949" s="102"/>
      <c r="J949" s="102"/>
      <c r="K949" s="13"/>
    </row>
    <row r="950" ht="8.25" customHeight="1">
      <c r="A950" s="13"/>
      <c r="B950" s="97"/>
      <c r="C950" s="104"/>
      <c r="D950" s="104"/>
      <c r="E950" s="13"/>
      <c r="F950" s="4"/>
      <c r="G950" s="97"/>
      <c r="H950" s="105"/>
      <c r="I950" s="106"/>
      <c r="J950" s="106"/>
      <c r="K950" s="13"/>
    </row>
    <row r="951">
      <c r="A951" s="13"/>
      <c r="B951" s="107"/>
      <c r="C951" s="108"/>
      <c r="D951" s="108"/>
      <c r="E951" s="109"/>
      <c r="F951" s="13"/>
      <c r="G951" s="97"/>
      <c r="H951" s="110" t="s">
        <v>4421</v>
      </c>
      <c r="I951" s="106"/>
      <c r="J951" s="106"/>
      <c r="K951" s="13"/>
    </row>
    <row r="952">
      <c r="A952" s="13"/>
      <c r="B952" s="99"/>
      <c r="C952" s="111"/>
      <c r="D952" s="111"/>
      <c r="E952" s="112"/>
      <c r="F952" s="13"/>
      <c r="G952" s="97"/>
      <c r="H952" s="102" t="s">
        <v>4464</v>
      </c>
      <c r="I952" s="106"/>
      <c r="J952" s="106"/>
      <c r="K952" s="13"/>
    </row>
    <row r="953" ht="8.25" customHeight="1">
      <c r="A953" s="13"/>
      <c r="B953" s="97"/>
      <c r="C953" s="13"/>
      <c r="D953" s="13"/>
      <c r="E953" s="13"/>
      <c r="F953" s="4"/>
      <c r="G953" s="97"/>
      <c r="H953" s="106"/>
      <c r="I953" s="106"/>
      <c r="J953" s="106"/>
      <c r="K953" s="13"/>
    </row>
    <row r="954">
      <c r="A954" s="13"/>
      <c r="B954" s="107"/>
      <c r="C954" s="100"/>
      <c r="D954" s="100"/>
      <c r="E954" s="13"/>
      <c r="F954" s="13"/>
      <c r="G954" s="97"/>
      <c r="H954" s="113" t="s">
        <v>4422</v>
      </c>
      <c r="I954" s="106"/>
      <c r="J954" s="106"/>
      <c r="K954" s="13"/>
    </row>
    <row r="955">
      <c r="A955" s="13"/>
      <c r="B955" s="99"/>
      <c r="C955" s="100"/>
      <c r="D955" s="100"/>
      <c r="E955" s="13"/>
      <c r="F955" s="13"/>
      <c r="G955" s="97"/>
      <c r="H955" s="102" t="s">
        <v>4423</v>
      </c>
      <c r="I955" s="106"/>
      <c r="J955" s="106"/>
      <c r="K955" s="13"/>
    </row>
    <row r="956">
      <c r="A956" s="13"/>
      <c r="B956" s="99"/>
      <c r="C956" s="100"/>
      <c r="D956" s="100"/>
      <c r="E956" s="13"/>
      <c r="F956" s="13"/>
      <c r="G956" s="97"/>
      <c r="H956" s="106"/>
      <c r="I956" s="106"/>
      <c r="J956" s="106"/>
      <c r="K956" s="13"/>
    </row>
    <row r="957" ht="21.75" customHeight="1">
      <c r="A957" s="13"/>
      <c r="B957" s="114"/>
      <c r="C957" s="13"/>
      <c r="D957" s="13"/>
      <c r="E957" s="13"/>
      <c r="F957" s="115"/>
      <c r="G957" s="114"/>
      <c r="H957" s="105"/>
      <c r="I957" s="106"/>
      <c r="J957" s="106"/>
      <c r="K957" s="13"/>
    </row>
    <row r="958" ht="14.25" customHeight="1">
      <c r="A958" s="13"/>
      <c r="B958" s="13"/>
      <c r="C958" s="13"/>
      <c r="D958" s="13"/>
      <c r="E958" s="13"/>
      <c r="F958" s="4"/>
      <c r="G958" s="4"/>
      <c r="H958" s="100"/>
      <c r="I958" s="116"/>
      <c r="J958" s="116"/>
      <c r="K958" s="13"/>
    </row>
    <row r="959" ht="9.0" customHeight="1">
      <c r="A959" s="117"/>
      <c r="B959" s="118"/>
      <c r="C959" s="118"/>
      <c r="D959" s="118"/>
      <c r="E959" s="118"/>
      <c r="F959" s="88"/>
      <c r="G959" s="118"/>
      <c r="H959" s="118"/>
      <c r="I959" s="118"/>
      <c r="J959" s="118"/>
      <c r="K959" s="117"/>
    </row>
    <row r="960" ht="9.0" customHeight="1">
      <c r="A960" s="13"/>
      <c r="B960" s="13"/>
      <c r="C960" s="13"/>
      <c r="D960" s="13"/>
      <c r="E960" s="13"/>
      <c r="F960" s="119"/>
      <c r="G960" s="13"/>
      <c r="H960" s="13"/>
      <c r="I960" s="13"/>
      <c r="J960" s="13"/>
      <c r="K960" s="13"/>
    </row>
    <row r="961" ht="30.0" customHeight="1">
      <c r="A961" s="13"/>
      <c r="B961" s="90" t="s">
        <v>4417</v>
      </c>
      <c r="C961" s="90"/>
      <c r="D961" s="91"/>
      <c r="E961" s="13"/>
      <c r="F961" s="13"/>
      <c r="G961" s="92" t="s">
        <v>4418</v>
      </c>
      <c r="H961" s="93"/>
      <c r="I961" s="13"/>
      <c r="J961" s="13"/>
      <c r="K961" s="13"/>
    </row>
    <row r="962">
      <c r="A962" s="13"/>
      <c r="B962" s="94"/>
      <c r="C962" s="95"/>
      <c r="D962" s="95"/>
      <c r="E962" s="95"/>
      <c r="F962" s="13"/>
      <c r="G962" s="96"/>
      <c r="H962" s="95"/>
      <c r="I962" s="95"/>
      <c r="J962" s="95"/>
      <c r="K962" s="13"/>
    </row>
    <row r="963" ht="12.0" customHeight="1">
      <c r="A963" s="13"/>
      <c r="B963" s="97"/>
      <c r="C963" s="13"/>
      <c r="D963" s="13"/>
      <c r="E963" s="98"/>
      <c r="F963" s="13"/>
      <c r="G963" s="99"/>
      <c r="H963" s="13"/>
      <c r="I963" s="13"/>
      <c r="J963" s="98"/>
      <c r="K963" s="13"/>
    </row>
    <row r="964">
      <c r="A964" s="13"/>
      <c r="B964" s="99"/>
      <c r="C964" s="100"/>
      <c r="D964" s="100"/>
      <c r="E964" s="13"/>
      <c r="F964" s="4"/>
      <c r="G964" s="97"/>
      <c r="H964" s="101" t="s">
        <v>4419</v>
      </c>
      <c r="I964" s="102"/>
      <c r="J964" s="102"/>
      <c r="K964" s="13"/>
    </row>
    <row r="965">
      <c r="A965" s="13"/>
      <c r="B965" s="99"/>
      <c r="C965" s="100"/>
      <c r="D965" s="100"/>
      <c r="E965" s="13"/>
      <c r="F965" s="4"/>
      <c r="G965" s="97"/>
      <c r="H965" s="103" t="s">
        <v>4420</v>
      </c>
      <c r="I965" s="102"/>
      <c r="J965" s="102"/>
      <c r="K965" s="13"/>
    </row>
    <row r="966" ht="8.25" customHeight="1">
      <c r="A966" s="13"/>
      <c r="B966" s="97"/>
      <c r="C966" s="104"/>
      <c r="D966" s="104"/>
      <c r="E966" s="13"/>
      <c r="F966" s="4"/>
      <c r="G966" s="97"/>
      <c r="H966" s="105"/>
      <c r="I966" s="106"/>
      <c r="J966" s="106"/>
      <c r="K966" s="13"/>
    </row>
    <row r="967">
      <c r="A967" s="13"/>
      <c r="B967" s="107"/>
      <c r="C967" s="108"/>
      <c r="D967" s="108"/>
      <c r="E967" s="109"/>
      <c r="F967" s="13"/>
      <c r="G967" s="97"/>
      <c r="H967" s="110" t="s">
        <v>4421</v>
      </c>
      <c r="I967" s="106"/>
      <c r="J967" s="106"/>
      <c r="K967" s="13"/>
    </row>
    <row r="968">
      <c r="A968" s="13"/>
      <c r="B968" s="99"/>
      <c r="C968" s="111"/>
      <c r="D968" s="111"/>
      <c r="E968" s="112"/>
      <c r="F968" s="13"/>
      <c r="G968" s="97"/>
      <c r="H968" s="102" t="s">
        <v>4465</v>
      </c>
      <c r="I968" s="106"/>
      <c r="J968" s="106"/>
      <c r="K968" s="13"/>
    </row>
    <row r="969" ht="8.25" customHeight="1">
      <c r="A969" s="13"/>
      <c r="B969" s="97"/>
      <c r="C969" s="13"/>
      <c r="D969" s="13"/>
      <c r="E969" s="13"/>
      <c r="F969" s="4"/>
      <c r="G969" s="97"/>
      <c r="H969" s="106"/>
      <c r="I969" s="106"/>
      <c r="J969" s="106"/>
      <c r="K969" s="13"/>
    </row>
    <row r="970">
      <c r="A970" s="13"/>
      <c r="B970" s="107"/>
      <c r="C970" s="100"/>
      <c r="D970" s="100"/>
      <c r="E970" s="13"/>
      <c r="F970" s="13"/>
      <c r="G970" s="97"/>
      <c r="H970" s="113" t="s">
        <v>4422</v>
      </c>
      <c r="I970" s="106"/>
      <c r="J970" s="106"/>
      <c r="K970" s="13"/>
    </row>
    <row r="971">
      <c r="A971" s="13"/>
      <c r="B971" s="99"/>
      <c r="C971" s="100"/>
      <c r="D971" s="100"/>
      <c r="E971" s="13"/>
      <c r="F971" s="13"/>
      <c r="G971" s="97"/>
      <c r="H971" s="102" t="s">
        <v>4423</v>
      </c>
      <c r="I971" s="106"/>
      <c r="J971" s="106"/>
      <c r="K971" s="13"/>
    </row>
    <row r="972">
      <c r="A972" s="13"/>
      <c r="B972" s="99"/>
      <c r="C972" s="100"/>
      <c r="D972" s="100"/>
      <c r="E972" s="13"/>
      <c r="F972" s="13"/>
      <c r="G972" s="97"/>
      <c r="H972" s="106"/>
      <c r="I972" s="106"/>
      <c r="J972" s="106"/>
      <c r="K972" s="13"/>
    </row>
    <row r="973" ht="21.75" customHeight="1">
      <c r="A973" s="13"/>
      <c r="B973" s="114"/>
      <c r="C973" s="13"/>
      <c r="D973" s="13"/>
      <c r="E973" s="13"/>
      <c r="F973" s="115"/>
      <c r="G973" s="114"/>
      <c r="H973" s="105"/>
      <c r="I973" s="106"/>
      <c r="J973" s="106"/>
      <c r="K973" s="13"/>
    </row>
    <row r="974" ht="14.25" customHeight="1">
      <c r="A974" s="13"/>
      <c r="B974" s="13"/>
      <c r="C974" s="13"/>
      <c r="D974" s="13"/>
      <c r="E974" s="13"/>
      <c r="F974" s="4"/>
      <c r="G974" s="4"/>
      <c r="H974" s="100"/>
      <c r="I974" s="116"/>
      <c r="J974" s="116"/>
      <c r="K974" s="13"/>
    </row>
    <row r="975" ht="9.0" customHeight="1">
      <c r="A975" s="117"/>
      <c r="B975" s="118"/>
      <c r="C975" s="118"/>
      <c r="D975" s="118"/>
      <c r="E975" s="118"/>
      <c r="F975" s="88"/>
      <c r="G975" s="118"/>
      <c r="H975" s="118"/>
      <c r="I975" s="118"/>
      <c r="J975" s="118"/>
      <c r="K975" s="117"/>
    </row>
    <row r="976" ht="9.0" customHeight="1">
      <c r="A976" s="13"/>
      <c r="B976" s="13"/>
      <c r="C976" s="13"/>
      <c r="D976" s="13"/>
      <c r="E976" s="13"/>
      <c r="F976" s="119"/>
      <c r="G976" s="13"/>
      <c r="H976" s="13"/>
      <c r="I976" s="13"/>
      <c r="J976" s="13"/>
      <c r="K976" s="13"/>
    </row>
    <row r="977" ht="30.0" customHeight="1">
      <c r="A977" s="13"/>
      <c r="B977" s="90" t="s">
        <v>4417</v>
      </c>
      <c r="C977" s="90"/>
      <c r="D977" s="91"/>
      <c r="E977" s="13"/>
      <c r="F977" s="13"/>
      <c r="G977" s="92" t="s">
        <v>4418</v>
      </c>
      <c r="H977" s="93"/>
      <c r="I977" s="13"/>
      <c r="J977" s="13"/>
      <c r="K977" s="13"/>
    </row>
    <row r="978">
      <c r="A978" s="13"/>
      <c r="B978" s="94"/>
      <c r="C978" s="95"/>
      <c r="D978" s="95"/>
      <c r="E978" s="95"/>
      <c r="F978" s="13"/>
      <c r="G978" s="96"/>
      <c r="H978" s="95"/>
      <c r="I978" s="95"/>
      <c r="J978" s="95"/>
      <c r="K978" s="13"/>
    </row>
    <row r="979" ht="12.0" customHeight="1">
      <c r="A979" s="13"/>
      <c r="B979" s="97"/>
      <c r="C979" s="13"/>
      <c r="D979" s="13"/>
      <c r="E979" s="98"/>
      <c r="F979" s="13"/>
      <c r="G979" s="99"/>
      <c r="H979" s="13"/>
      <c r="I979" s="13"/>
      <c r="J979" s="98"/>
      <c r="K979" s="13"/>
    </row>
    <row r="980">
      <c r="A980" s="13"/>
      <c r="B980" s="99"/>
      <c r="C980" s="100"/>
      <c r="D980" s="100"/>
      <c r="E980" s="13"/>
      <c r="F980" s="4"/>
      <c r="G980" s="97"/>
      <c r="H980" s="101" t="s">
        <v>4419</v>
      </c>
      <c r="I980" s="102"/>
      <c r="J980" s="102"/>
      <c r="K980" s="13"/>
    </row>
    <row r="981">
      <c r="A981" s="13"/>
      <c r="B981" s="99"/>
      <c r="C981" s="100"/>
      <c r="D981" s="100"/>
      <c r="E981" s="13"/>
      <c r="F981" s="4"/>
      <c r="G981" s="97"/>
      <c r="H981" s="103" t="s">
        <v>4420</v>
      </c>
      <c r="I981" s="102"/>
      <c r="J981" s="102"/>
      <c r="K981" s="13"/>
    </row>
    <row r="982" ht="8.25" customHeight="1">
      <c r="A982" s="13"/>
      <c r="B982" s="97"/>
      <c r="C982" s="104"/>
      <c r="D982" s="104"/>
      <c r="E982" s="13"/>
      <c r="F982" s="4"/>
      <c r="G982" s="97"/>
      <c r="H982" s="105"/>
      <c r="I982" s="106"/>
      <c r="J982" s="106"/>
      <c r="K982" s="13"/>
    </row>
    <row r="983">
      <c r="A983" s="13"/>
      <c r="B983" s="107"/>
      <c r="C983" s="108"/>
      <c r="D983" s="108"/>
      <c r="E983" s="109"/>
      <c r="F983" s="13"/>
      <c r="G983" s="97"/>
      <c r="H983" s="110" t="s">
        <v>4421</v>
      </c>
      <c r="I983" s="106"/>
      <c r="J983" s="106"/>
      <c r="K983" s="13"/>
    </row>
    <row r="984">
      <c r="A984" s="13"/>
      <c r="B984" s="99"/>
      <c r="C984" s="111"/>
      <c r="D984" s="111"/>
      <c r="E984" s="112"/>
      <c r="F984" s="13"/>
      <c r="G984" s="97"/>
      <c r="H984" s="102" t="s">
        <v>1590</v>
      </c>
      <c r="I984" s="106"/>
      <c r="J984" s="106"/>
      <c r="K984" s="13"/>
    </row>
    <row r="985" ht="8.25" customHeight="1">
      <c r="A985" s="13"/>
      <c r="B985" s="97"/>
      <c r="C985" s="13"/>
      <c r="D985" s="13"/>
      <c r="E985" s="13"/>
      <c r="F985" s="4"/>
      <c r="G985" s="97"/>
      <c r="H985" s="106"/>
      <c r="I985" s="106"/>
      <c r="J985" s="106"/>
      <c r="K985" s="13"/>
    </row>
    <row r="986">
      <c r="A986" s="13"/>
      <c r="B986" s="107"/>
      <c r="C986" s="100"/>
      <c r="D986" s="100"/>
      <c r="E986" s="13"/>
      <c r="F986" s="13"/>
      <c r="G986" s="97"/>
      <c r="H986" s="113" t="s">
        <v>4422</v>
      </c>
      <c r="I986" s="106"/>
      <c r="J986" s="106"/>
      <c r="K986" s="13"/>
    </row>
    <row r="987">
      <c r="A987" s="13"/>
      <c r="B987" s="99"/>
      <c r="C987" s="100"/>
      <c r="D987" s="100"/>
      <c r="E987" s="13"/>
      <c r="F987" s="13"/>
      <c r="G987" s="97"/>
      <c r="H987" s="102" t="s">
        <v>4423</v>
      </c>
      <c r="I987" s="106"/>
      <c r="J987" s="106"/>
      <c r="K987" s="13"/>
    </row>
    <row r="988">
      <c r="A988" s="13"/>
      <c r="B988" s="99"/>
      <c r="C988" s="100"/>
      <c r="D988" s="100"/>
      <c r="E988" s="13"/>
      <c r="F988" s="13"/>
      <c r="G988" s="97"/>
      <c r="H988" s="106"/>
      <c r="I988" s="106"/>
      <c r="J988" s="106"/>
      <c r="K988" s="13"/>
    </row>
    <row r="989" ht="21.75" customHeight="1">
      <c r="A989" s="13"/>
      <c r="B989" s="114"/>
      <c r="C989" s="13"/>
      <c r="D989" s="13"/>
      <c r="E989" s="13"/>
      <c r="F989" s="115"/>
      <c r="G989" s="114"/>
      <c r="H989" s="105"/>
      <c r="I989" s="106"/>
      <c r="J989" s="106"/>
      <c r="K989" s="13"/>
    </row>
    <row r="990" ht="14.25" customHeight="1">
      <c r="A990" s="13"/>
      <c r="B990" s="13"/>
      <c r="C990" s="13"/>
      <c r="D990" s="13"/>
      <c r="E990" s="13"/>
      <c r="F990" s="4"/>
      <c r="G990" s="4"/>
      <c r="H990" s="100"/>
      <c r="I990" s="116"/>
      <c r="J990" s="116"/>
      <c r="K990" s="13"/>
    </row>
    <row r="991" ht="9.0" customHeight="1">
      <c r="A991" s="117"/>
      <c r="B991" s="118"/>
      <c r="C991" s="118"/>
      <c r="D991" s="118"/>
      <c r="E991" s="118"/>
      <c r="F991" s="88"/>
      <c r="G991" s="118"/>
      <c r="H991" s="118"/>
      <c r="I991" s="118"/>
      <c r="J991" s="118"/>
      <c r="K991" s="117"/>
    </row>
    <row r="992" ht="9.0" customHeight="1">
      <c r="A992" s="13"/>
      <c r="B992" s="13"/>
      <c r="C992" s="13"/>
      <c r="D992" s="13"/>
      <c r="E992" s="13"/>
      <c r="F992" s="119"/>
      <c r="G992" s="13"/>
      <c r="H992" s="13"/>
      <c r="I992" s="13"/>
      <c r="J992" s="13"/>
      <c r="K992" s="13"/>
    </row>
    <row r="993" ht="30.0" customHeight="1">
      <c r="A993" s="13"/>
      <c r="B993" s="90" t="s">
        <v>4417</v>
      </c>
      <c r="C993" s="90"/>
      <c r="D993" s="91"/>
      <c r="E993" s="13"/>
      <c r="F993" s="13"/>
      <c r="G993" s="92" t="s">
        <v>4418</v>
      </c>
      <c r="H993" s="93"/>
      <c r="I993" s="13"/>
      <c r="J993" s="13"/>
      <c r="K993" s="13"/>
    </row>
    <row r="994">
      <c r="A994" s="13"/>
      <c r="B994" s="94"/>
      <c r="C994" s="95"/>
      <c r="D994" s="95"/>
      <c r="E994" s="95"/>
      <c r="F994" s="13"/>
      <c r="G994" s="96"/>
      <c r="H994" s="95"/>
      <c r="I994" s="95"/>
      <c r="J994" s="95"/>
      <c r="K994" s="13"/>
    </row>
    <row r="995" ht="12.0" customHeight="1">
      <c r="A995" s="13"/>
      <c r="B995" s="97"/>
      <c r="C995" s="13"/>
      <c r="D995" s="13"/>
      <c r="E995" s="98"/>
      <c r="F995" s="13"/>
      <c r="G995" s="99"/>
      <c r="H995" s="13"/>
      <c r="I995" s="13"/>
      <c r="J995" s="98"/>
      <c r="K995" s="13"/>
    </row>
    <row r="996">
      <c r="A996" s="13"/>
      <c r="B996" s="99"/>
      <c r="C996" s="100"/>
      <c r="D996" s="100"/>
      <c r="E996" s="13"/>
      <c r="F996" s="4"/>
      <c r="G996" s="97"/>
      <c r="H996" s="101" t="s">
        <v>4419</v>
      </c>
      <c r="I996" s="102"/>
      <c r="J996" s="102"/>
      <c r="K996" s="13"/>
    </row>
    <row r="997">
      <c r="A997" s="13"/>
      <c r="B997" s="99"/>
      <c r="C997" s="100"/>
      <c r="D997" s="100"/>
      <c r="E997" s="13"/>
      <c r="F997" s="4"/>
      <c r="G997" s="97"/>
      <c r="H997" s="103" t="s">
        <v>4420</v>
      </c>
      <c r="I997" s="102"/>
      <c r="J997" s="102"/>
      <c r="K997" s="13"/>
    </row>
    <row r="998" ht="8.25" customHeight="1">
      <c r="A998" s="13"/>
      <c r="B998" s="97"/>
      <c r="C998" s="104"/>
      <c r="D998" s="104"/>
      <c r="E998" s="13"/>
      <c r="F998" s="4"/>
      <c r="G998" s="97"/>
      <c r="H998" s="105"/>
      <c r="I998" s="106"/>
      <c r="J998" s="106"/>
      <c r="K998" s="13"/>
    </row>
    <row r="999">
      <c r="A999" s="13"/>
      <c r="B999" s="107"/>
      <c r="C999" s="108"/>
      <c r="D999" s="108"/>
      <c r="E999" s="109"/>
      <c r="F999" s="13"/>
      <c r="G999" s="97"/>
      <c r="H999" s="110" t="s">
        <v>4421</v>
      </c>
      <c r="I999" s="106"/>
      <c r="J999" s="106"/>
      <c r="K999" s="13"/>
    </row>
    <row r="1000">
      <c r="A1000" s="13"/>
      <c r="B1000" s="99"/>
      <c r="C1000" s="111"/>
      <c r="D1000" s="111"/>
      <c r="E1000" s="112"/>
      <c r="F1000" s="13"/>
      <c r="G1000" s="97"/>
      <c r="H1000" s="102" t="s">
        <v>4466</v>
      </c>
      <c r="I1000" s="106"/>
      <c r="J1000" s="106"/>
      <c r="K1000" s="13"/>
    </row>
    <row r="1001" ht="8.25" customHeight="1">
      <c r="A1001" s="13"/>
      <c r="B1001" s="97"/>
      <c r="C1001" s="13"/>
      <c r="D1001" s="13"/>
      <c r="E1001" s="13"/>
      <c r="F1001" s="4"/>
      <c r="G1001" s="97"/>
      <c r="H1001" s="106"/>
      <c r="I1001" s="106"/>
      <c r="J1001" s="106"/>
      <c r="K1001" s="13"/>
    </row>
    <row r="1002">
      <c r="A1002" s="13"/>
      <c r="B1002" s="107"/>
      <c r="C1002" s="100"/>
      <c r="D1002" s="100"/>
      <c r="E1002" s="13"/>
      <c r="F1002" s="13"/>
      <c r="G1002" s="97"/>
      <c r="H1002" s="113" t="s">
        <v>4422</v>
      </c>
      <c r="I1002" s="106"/>
      <c r="J1002" s="106"/>
      <c r="K1002" s="13"/>
    </row>
    <row r="1003">
      <c r="A1003" s="13"/>
      <c r="B1003" s="99"/>
      <c r="C1003" s="100"/>
      <c r="D1003" s="100"/>
      <c r="E1003" s="13"/>
      <c r="F1003" s="13"/>
      <c r="G1003" s="97"/>
      <c r="H1003" s="102" t="s">
        <v>4423</v>
      </c>
      <c r="I1003" s="106"/>
      <c r="J1003" s="106"/>
      <c r="K1003" s="13"/>
    </row>
    <row r="1004">
      <c r="A1004" s="13"/>
      <c r="B1004" s="99"/>
      <c r="C1004" s="100"/>
      <c r="D1004" s="100"/>
      <c r="E1004" s="13"/>
      <c r="F1004" s="13"/>
      <c r="G1004" s="97"/>
      <c r="H1004" s="106"/>
      <c r="I1004" s="106"/>
      <c r="J1004" s="106"/>
      <c r="K1004" s="13"/>
    </row>
    <row r="1005" ht="21.75" customHeight="1">
      <c r="A1005" s="13"/>
      <c r="B1005" s="114"/>
      <c r="C1005" s="13"/>
      <c r="D1005" s="13"/>
      <c r="E1005" s="13"/>
      <c r="F1005" s="115"/>
      <c r="G1005" s="114"/>
      <c r="H1005" s="105"/>
      <c r="I1005" s="106"/>
      <c r="J1005" s="106"/>
      <c r="K1005" s="13"/>
    </row>
    <row r="1006" ht="14.25" customHeight="1">
      <c r="A1006" s="13"/>
      <c r="B1006" s="13"/>
      <c r="C1006" s="13"/>
      <c r="D1006" s="13"/>
      <c r="E1006" s="13"/>
      <c r="F1006" s="4"/>
      <c r="G1006" s="4"/>
      <c r="H1006" s="100"/>
      <c r="I1006" s="116"/>
      <c r="J1006" s="116"/>
      <c r="K1006" s="13"/>
    </row>
    <row r="1007" ht="9.0" customHeight="1">
      <c r="A1007" s="117"/>
      <c r="B1007" s="118"/>
      <c r="C1007" s="118"/>
      <c r="D1007" s="118"/>
      <c r="E1007" s="118"/>
      <c r="F1007" s="88"/>
      <c r="G1007" s="118"/>
      <c r="H1007" s="118"/>
      <c r="I1007" s="118"/>
      <c r="J1007" s="118"/>
      <c r="K1007" s="117"/>
    </row>
    <row r="1008" ht="9.0" customHeight="1">
      <c r="A1008" s="13"/>
      <c r="B1008" s="13"/>
      <c r="C1008" s="13"/>
      <c r="D1008" s="13"/>
      <c r="E1008" s="13"/>
      <c r="F1008" s="119"/>
      <c r="G1008" s="13"/>
      <c r="H1008" s="13"/>
      <c r="I1008" s="13"/>
      <c r="J1008" s="13"/>
      <c r="K1008" s="13"/>
    </row>
    <row r="1009" ht="30.0" customHeight="1">
      <c r="A1009" s="13"/>
      <c r="B1009" s="90" t="s">
        <v>4417</v>
      </c>
      <c r="C1009" s="90"/>
      <c r="D1009" s="91"/>
      <c r="E1009" s="13"/>
      <c r="F1009" s="13"/>
      <c r="G1009" s="92" t="s">
        <v>4418</v>
      </c>
      <c r="H1009" s="93"/>
      <c r="I1009" s="13"/>
      <c r="J1009" s="13"/>
      <c r="K1009" s="13"/>
    </row>
    <row r="1010">
      <c r="A1010" s="13"/>
      <c r="B1010" s="94"/>
      <c r="C1010" s="95"/>
      <c r="D1010" s="95"/>
      <c r="E1010" s="95"/>
      <c r="F1010" s="13"/>
      <c r="G1010" s="96"/>
      <c r="H1010" s="95"/>
      <c r="I1010" s="95"/>
      <c r="J1010" s="95"/>
      <c r="K1010" s="13"/>
    </row>
    <row r="1011" ht="12.0" customHeight="1">
      <c r="A1011" s="13"/>
      <c r="B1011" s="97"/>
      <c r="C1011" s="13"/>
      <c r="D1011" s="13"/>
      <c r="E1011" s="98"/>
      <c r="F1011" s="13"/>
      <c r="G1011" s="99"/>
      <c r="H1011" s="13"/>
      <c r="I1011" s="13"/>
      <c r="J1011" s="98"/>
      <c r="K1011" s="13"/>
    </row>
    <row r="1012">
      <c r="A1012" s="13"/>
      <c r="B1012" s="99"/>
      <c r="C1012" s="100"/>
      <c r="D1012" s="100"/>
      <c r="E1012" s="13"/>
      <c r="F1012" s="4"/>
      <c r="G1012" s="97"/>
      <c r="H1012" s="101" t="s">
        <v>4419</v>
      </c>
      <c r="I1012" s="102"/>
      <c r="J1012" s="102"/>
      <c r="K1012" s="13"/>
    </row>
    <row r="1013">
      <c r="A1013" s="13"/>
      <c r="B1013" s="99"/>
      <c r="C1013" s="100"/>
      <c r="D1013" s="100"/>
      <c r="E1013" s="13"/>
      <c r="F1013" s="4"/>
      <c r="G1013" s="97"/>
      <c r="H1013" s="103" t="s">
        <v>4420</v>
      </c>
      <c r="I1013" s="102"/>
      <c r="J1013" s="102"/>
      <c r="K1013" s="13"/>
    </row>
    <row r="1014" ht="8.25" customHeight="1">
      <c r="A1014" s="13"/>
      <c r="B1014" s="97"/>
      <c r="C1014" s="104"/>
      <c r="D1014" s="104"/>
      <c r="E1014" s="13"/>
      <c r="F1014" s="4"/>
      <c r="G1014" s="97"/>
      <c r="H1014" s="105"/>
      <c r="I1014" s="106"/>
      <c r="J1014" s="106"/>
      <c r="K1014" s="13"/>
    </row>
    <row r="1015">
      <c r="A1015" s="13"/>
      <c r="B1015" s="107"/>
      <c r="C1015" s="108"/>
      <c r="D1015" s="108"/>
      <c r="E1015" s="109"/>
      <c r="F1015" s="13"/>
      <c r="G1015" s="97"/>
      <c r="H1015" s="110" t="s">
        <v>4421</v>
      </c>
      <c r="I1015" s="106"/>
      <c r="J1015" s="106"/>
      <c r="K1015" s="13"/>
    </row>
    <row r="1016">
      <c r="A1016" s="13"/>
      <c r="B1016" s="99"/>
      <c r="C1016" s="111"/>
      <c r="D1016" s="111"/>
      <c r="E1016" s="112"/>
      <c r="F1016" s="13"/>
      <c r="G1016" s="97"/>
      <c r="H1016" s="102" t="s">
        <v>4467</v>
      </c>
      <c r="I1016" s="106"/>
      <c r="J1016" s="106"/>
      <c r="K1016" s="13"/>
    </row>
    <row r="1017" ht="8.25" customHeight="1">
      <c r="A1017" s="13"/>
      <c r="B1017" s="97"/>
      <c r="C1017" s="13"/>
      <c r="D1017" s="13"/>
      <c r="E1017" s="13"/>
      <c r="F1017" s="4"/>
      <c r="G1017" s="97"/>
      <c r="H1017" s="106"/>
      <c r="I1017" s="106"/>
      <c r="J1017" s="106"/>
      <c r="K1017" s="13"/>
    </row>
    <row r="1018">
      <c r="A1018" s="13"/>
      <c r="B1018" s="107"/>
      <c r="C1018" s="100"/>
      <c r="D1018" s="100"/>
      <c r="E1018" s="13"/>
      <c r="F1018" s="13"/>
      <c r="G1018" s="97"/>
      <c r="H1018" s="113" t="s">
        <v>4422</v>
      </c>
      <c r="I1018" s="106"/>
      <c r="J1018" s="106"/>
      <c r="K1018" s="13"/>
    </row>
    <row r="1019">
      <c r="A1019" s="13"/>
      <c r="B1019" s="99"/>
      <c r="C1019" s="100"/>
      <c r="D1019" s="100"/>
      <c r="E1019" s="13"/>
      <c r="F1019" s="13"/>
      <c r="G1019" s="97"/>
      <c r="H1019" s="102" t="s">
        <v>4423</v>
      </c>
      <c r="I1019" s="106"/>
      <c r="J1019" s="106"/>
      <c r="K1019" s="13"/>
    </row>
    <row r="1020">
      <c r="A1020" s="13"/>
      <c r="B1020" s="99"/>
      <c r="C1020" s="100"/>
      <c r="D1020" s="100"/>
      <c r="E1020" s="13"/>
      <c r="F1020" s="13"/>
      <c r="G1020" s="97"/>
      <c r="H1020" s="106"/>
      <c r="I1020" s="106"/>
      <c r="J1020" s="106"/>
      <c r="K1020" s="13"/>
    </row>
    <row r="1021" ht="21.75" customHeight="1">
      <c r="A1021" s="13"/>
      <c r="B1021" s="114"/>
      <c r="C1021" s="13"/>
      <c r="D1021" s="13"/>
      <c r="E1021" s="13"/>
      <c r="F1021" s="115"/>
      <c r="G1021" s="114"/>
      <c r="H1021" s="105"/>
      <c r="I1021" s="106"/>
      <c r="J1021" s="106"/>
      <c r="K1021" s="13"/>
    </row>
    <row r="1022" ht="14.25" customHeight="1">
      <c r="A1022" s="13"/>
      <c r="B1022" s="13"/>
      <c r="C1022" s="13"/>
      <c r="D1022" s="13"/>
      <c r="E1022" s="13"/>
      <c r="F1022" s="4"/>
      <c r="G1022" s="4"/>
      <c r="H1022" s="100"/>
      <c r="I1022" s="116"/>
      <c r="J1022" s="116"/>
      <c r="K1022" s="13"/>
    </row>
    <row r="1023" ht="9.0" customHeight="1">
      <c r="A1023" s="117"/>
      <c r="B1023" s="118"/>
      <c r="C1023" s="118"/>
      <c r="D1023" s="118"/>
      <c r="E1023" s="118"/>
      <c r="F1023" s="88"/>
      <c r="G1023" s="118"/>
      <c r="H1023" s="118"/>
      <c r="I1023" s="118"/>
      <c r="J1023" s="118"/>
      <c r="K1023" s="117"/>
    </row>
    <row r="1024" ht="9.0" customHeight="1">
      <c r="A1024" s="13"/>
      <c r="B1024" s="13"/>
      <c r="C1024" s="13"/>
      <c r="D1024" s="13"/>
      <c r="E1024" s="13"/>
      <c r="F1024" s="119"/>
      <c r="G1024" s="13"/>
      <c r="H1024" s="13"/>
      <c r="I1024" s="13"/>
      <c r="J1024" s="13"/>
      <c r="K1024" s="13"/>
    </row>
    <row r="1025" ht="30.0" customHeight="1">
      <c r="A1025" s="13"/>
      <c r="B1025" s="90" t="s">
        <v>4417</v>
      </c>
      <c r="C1025" s="90"/>
      <c r="D1025" s="91"/>
      <c r="E1025" s="13"/>
      <c r="F1025" s="13"/>
      <c r="G1025" s="92" t="s">
        <v>4418</v>
      </c>
      <c r="H1025" s="93"/>
      <c r="I1025" s="13"/>
      <c r="J1025" s="13"/>
      <c r="K1025" s="13"/>
    </row>
    <row r="1026">
      <c r="A1026" s="13"/>
      <c r="B1026" s="94"/>
      <c r="C1026" s="95"/>
      <c r="D1026" s="95"/>
      <c r="E1026" s="95"/>
      <c r="F1026" s="13"/>
      <c r="G1026" s="96"/>
      <c r="H1026" s="95"/>
      <c r="I1026" s="95"/>
      <c r="J1026" s="95"/>
      <c r="K1026" s="13"/>
    </row>
    <row r="1027" ht="12.0" customHeight="1">
      <c r="A1027" s="13"/>
      <c r="B1027" s="97"/>
      <c r="C1027" s="13"/>
      <c r="D1027" s="13"/>
      <c r="E1027" s="98"/>
      <c r="F1027" s="13"/>
      <c r="G1027" s="99"/>
      <c r="H1027" s="13"/>
      <c r="I1027" s="13"/>
      <c r="J1027" s="98"/>
      <c r="K1027" s="13"/>
    </row>
    <row r="1028">
      <c r="A1028" s="13"/>
      <c r="B1028" s="99"/>
      <c r="C1028" s="100"/>
      <c r="D1028" s="100"/>
      <c r="E1028" s="13"/>
      <c r="F1028" s="4"/>
      <c r="G1028" s="97"/>
      <c r="H1028" s="101" t="s">
        <v>4419</v>
      </c>
      <c r="I1028" s="102"/>
      <c r="J1028" s="102"/>
      <c r="K1028" s="13"/>
    </row>
    <row r="1029">
      <c r="A1029" s="13"/>
      <c r="B1029" s="99"/>
      <c r="C1029" s="100"/>
      <c r="D1029" s="100"/>
      <c r="E1029" s="13"/>
      <c r="F1029" s="4"/>
      <c r="G1029" s="97"/>
      <c r="H1029" s="103" t="s">
        <v>4420</v>
      </c>
      <c r="I1029" s="102"/>
      <c r="J1029" s="102"/>
      <c r="K1029" s="13"/>
    </row>
    <row r="1030" ht="8.25" customHeight="1">
      <c r="A1030" s="13"/>
      <c r="B1030" s="97"/>
      <c r="C1030" s="104"/>
      <c r="D1030" s="104"/>
      <c r="E1030" s="13"/>
      <c r="F1030" s="4"/>
      <c r="G1030" s="97"/>
      <c r="H1030" s="105"/>
      <c r="I1030" s="106"/>
      <c r="J1030" s="106"/>
      <c r="K1030" s="13"/>
    </row>
    <row r="1031">
      <c r="A1031" s="13"/>
      <c r="B1031" s="107"/>
      <c r="C1031" s="108"/>
      <c r="D1031" s="108"/>
      <c r="E1031" s="109"/>
      <c r="F1031" s="13"/>
      <c r="G1031" s="97"/>
      <c r="H1031" s="110" t="s">
        <v>4421</v>
      </c>
      <c r="I1031" s="106"/>
      <c r="J1031" s="106"/>
      <c r="K1031" s="13"/>
    </row>
    <row r="1032">
      <c r="A1032" s="13"/>
      <c r="B1032" s="99"/>
      <c r="C1032" s="111"/>
      <c r="D1032" s="111"/>
      <c r="E1032" s="112"/>
      <c r="F1032" s="13"/>
      <c r="G1032" s="97"/>
      <c r="H1032" s="102" t="s">
        <v>4468</v>
      </c>
      <c r="I1032" s="106"/>
      <c r="J1032" s="106"/>
      <c r="K1032" s="13"/>
    </row>
    <row r="1033" ht="8.25" customHeight="1">
      <c r="A1033" s="13"/>
      <c r="B1033" s="97"/>
      <c r="C1033" s="13"/>
      <c r="D1033" s="13"/>
      <c r="E1033" s="13"/>
      <c r="F1033" s="4"/>
      <c r="G1033" s="97"/>
      <c r="H1033" s="106"/>
      <c r="I1033" s="106"/>
      <c r="J1033" s="106"/>
      <c r="K1033" s="13"/>
    </row>
    <row r="1034">
      <c r="A1034" s="13"/>
      <c r="B1034" s="107"/>
      <c r="C1034" s="100"/>
      <c r="D1034" s="100"/>
      <c r="E1034" s="13"/>
      <c r="F1034" s="13"/>
      <c r="G1034" s="97"/>
      <c r="H1034" s="113" t="s">
        <v>4422</v>
      </c>
      <c r="I1034" s="106"/>
      <c r="J1034" s="106"/>
      <c r="K1034" s="13"/>
    </row>
    <row r="1035">
      <c r="A1035" s="13"/>
      <c r="B1035" s="99"/>
      <c r="C1035" s="100"/>
      <c r="D1035" s="100"/>
      <c r="E1035" s="13"/>
      <c r="F1035" s="13"/>
      <c r="G1035" s="97"/>
      <c r="H1035" s="102" t="s">
        <v>4423</v>
      </c>
      <c r="I1035" s="106"/>
      <c r="J1035" s="106"/>
      <c r="K1035" s="13"/>
    </row>
    <row r="1036">
      <c r="A1036" s="13"/>
      <c r="B1036" s="99"/>
      <c r="C1036" s="100"/>
      <c r="D1036" s="100"/>
      <c r="E1036" s="13"/>
      <c r="F1036" s="13"/>
      <c r="G1036" s="97"/>
      <c r="H1036" s="106"/>
      <c r="I1036" s="106"/>
      <c r="J1036" s="106"/>
      <c r="K1036" s="13"/>
    </row>
    <row r="1037" ht="21.75" customHeight="1">
      <c r="A1037" s="13"/>
      <c r="B1037" s="114"/>
      <c r="C1037" s="13"/>
      <c r="D1037" s="13"/>
      <c r="E1037" s="13"/>
      <c r="F1037" s="115"/>
      <c r="G1037" s="114"/>
      <c r="H1037" s="105"/>
      <c r="I1037" s="106"/>
      <c r="J1037" s="106"/>
      <c r="K1037" s="13"/>
    </row>
    <row r="1038" ht="14.25" customHeight="1">
      <c r="A1038" s="13"/>
      <c r="B1038" s="13"/>
      <c r="C1038" s="13"/>
      <c r="D1038" s="13"/>
      <c r="E1038" s="13"/>
      <c r="F1038" s="4"/>
      <c r="G1038" s="4"/>
      <c r="H1038" s="100"/>
      <c r="I1038" s="116"/>
      <c r="J1038" s="116"/>
      <c r="K1038" s="13"/>
    </row>
    <row r="1039" ht="9.0" customHeight="1">
      <c r="A1039" s="117"/>
      <c r="B1039" s="118"/>
      <c r="C1039" s="118"/>
      <c r="D1039" s="118"/>
      <c r="E1039" s="118"/>
      <c r="F1039" s="88"/>
      <c r="G1039" s="118"/>
      <c r="H1039" s="118"/>
      <c r="I1039" s="118"/>
      <c r="J1039" s="118"/>
      <c r="K1039" s="117"/>
    </row>
    <row r="1040" ht="9.0" customHeight="1">
      <c r="A1040" s="13"/>
      <c r="B1040" s="13"/>
      <c r="C1040" s="13"/>
      <c r="D1040" s="13"/>
      <c r="E1040" s="13"/>
      <c r="F1040" s="119"/>
      <c r="G1040" s="13"/>
      <c r="H1040" s="13"/>
      <c r="I1040" s="13"/>
      <c r="J1040" s="13"/>
      <c r="K1040" s="13"/>
    </row>
    <row r="1041" ht="30.0" customHeight="1">
      <c r="A1041" s="13"/>
      <c r="B1041" s="90" t="s">
        <v>4417</v>
      </c>
      <c r="C1041" s="90"/>
      <c r="D1041" s="91"/>
      <c r="E1041" s="13"/>
      <c r="F1041" s="13"/>
      <c r="G1041" s="92" t="s">
        <v>4418</v>
      </c>
      <c r="H1041" s="93"/>
      <c r="I1041" s="13"/>
      <c r="J1041" s="13"/>
      <c r="K1041" s="13"/>
    </row>
    <row r="1042">
      <c r="A1042" s="13"/>
      <c r="B1042" s="94"/>
      <c r="C1042" s="95"/>
      <c r="D1042" s="95"/>
      <c r="E1042" s="95"/>
      <c r="F1042" s="13"/>
      <c r="G1042" s="96"/>
      <c r="H1042" s="95"/>
      <c r="I1042" s="95"/>
      <c r="J1042" s="95"/>
      <c r="K1042" s="13"/>
    </row>
    <row r="1043" ht="12.0" customHeight="1">
      <c r="A1043" s="13"/>
      <c r="B1043" s="97"/>
      <c r="C1043" s="13"/>
      <c r="D1043" s="13"/>
      <c r="E1043" s="98"/>
      <c r="F1043" s="13"/>
      <c r="G1043" s="99"/>
      <c r="H1043" s="13"/>
      <c r="I1043" s="13"/>
      <c r="J1043" s="98"/>
      <c r="K1043" s="13"/>
    </row>
    <row r="1044">
      <c r="A1044" s="13"/>
      <c r="B1044" s="99"/>
      <c r="C1044" s="100"/>
      <c r="D1044" s="100"/>
      <c r="E1044" s="13"/>
      <c r="F1044" s="4"/>
      <c r="G1044" s="97"/>
      <c r="H1044" s="101" t="s">
        <v>4419</v>
      </c>
      <c r="I1044" s="102"/>
      <c r="J1044" s="102"/>
      <c r="K1044" s="13"/>
    </row>
    <row r="1045">
      <c r="A1045" s="13"/>
      <c r="B1045" s="99"/>
      <c r="C1045" s="100"/>
      <c r="D1045" s="100"/>
      <c r="E1045" s="13"/>
      <c r="F1045" s="4"/>
      <c r="G1045" s="97"/>
      <c r="H1045" s="103" t="s">
        <v>4420</v>
      </c>
      <c r="I1045" s="102"/>
      <c r="J1045" s="102"/>
      <c r="K1045" s="13"/>
    </row>
    <row r="1046" ht="8.25" customHeight="1">
      <c r="A1046" s="13"/>
      <c r="B1046" s="97"/>
      <c r="C1046" s="104"/>
      <c r="D1046" s="104"/>
      <c r="E1046" s="13"/>
      <c r="F1046" s="4"/>
      <c r="G1046" s="97"/>
      <c r="H1046" s="105"/>
      <c r="I1046" s="106"/>
      <c r="J1046" s="106"/>
      <c r="K1046" s="13"/>
    </row>
    <row r="1047">
      <c r="A1047" s="13"/>
      <c r="B1047" s="107"/>
      <c r="C1047" s="108"/>
      <c r="D1047" s="108"/>
      <c r="E1047" s="109"/>
      <c r="F1047" s="13"/>
      <c r="G1047" s="97"/>
      <c r="H1047" s="110" t="s">
        <v>4421</v>
      </c>
      <c r="I1047" s="106"/>
      <c r="J1047" s="106"/>
      <c r="K1047" s="13"/>
    </row>
    <row r="1048">
      <c r="A1048" s="13"/>
      <c r="B1048" s="99"/>
      <c r="C1048" s="111"/>
      <c r="D1048" s="111"/>
      <c r="E1048" s="112"/>
      <c r="F1048" s="13"/>
      <c r="G1048" s="97"/>
      <c r="H1048" s="102" t="s">
        <v>2210</v>
      </c>
      <c r="I1048" s="106"/>
      <c r="J1048" s="106"/>
      <c r="K1048" s="13"/>
    </row>
    <row r="1049" ht="8.25" customHeight="1">
      <c r="A1049" s="13"/>
      <c r="B1049" s="97"/>
      <c r="C1049" s="13"/>
      <c r="D1049" s="13"/>
      <c r="E1049" s="13"/>
      <c r="F1049" s="4"/>
      <c r="G1049" s="97"/>
      <c r="H1049" s="106"/>
      <c r="I1049" s="106"/>
      <c r="J1049" s="106"/>
      <c r="K1049" s="13"/>
    </row>
    <row r="1050">
      <c r="A1050" s="13"/>
      <c r="B1050" s="107"/>
      <c r="C1050" s="100"/>
      <c r="D1050" s="100"/>
      <c r="E1050" s="13"/>
      <c r="F1050" s="13"/>
      <c r="G1050" s="97"/>
      <c r="H1050" s="113" t="s">
        <v>4422</v>
      </c>
      <c r="I1050" s="106"/>
      <c r="J1050" s="106"/>
      <c r="K1050" s="13"/>
    </row>
    <row r="1051">
      <c r="A1051" s="13"/>
      <c r="B1051" s="99"/>
      <c r="C1051" s="100"/>
      <c r="D1051" s="100"/>
      <c r="E1051" s="13"/>
      <c r="F1051" s="13"/>
      <c r="G1051" s="97"/>
      <c r="H1051" s="102" t="s">
        <v>4423</v>
      </c>
      <c r="I1051" s="106"/>
      <c r="J1051" s="106"/>
      <c r="K1051" s="13"/>
    </row>
    <row r="1052">
      <c r="A1052" s="13"/>
      <c r="B1052" s="99"/>
      <c r="C1052" s="100"/>
      <c r="D1052" s="100"/>
      <c r="E1052" s="13"/>
      <c r="F1052" s="13"/>
      <c r="G1052" s="97"/>
      <c r="H1052" s="106"/>
      <c r="I1052" s="106"/>
      <c r="J1052" s="106"/>
      <c r="K1052" s="13"/>
    </row>
    <row r="1053" ht="21.75" customHeight="1">
      <c r="A1053" s="13"/>
      <c r="B1053" s="114"/>
      <c r="C1053" s="13"/>
      <c r="D1053" s="13"/>
      <c r="E1053" s="13"/>
      <c r="F1053" s="115"/>
      <c r="G1053" s="114"/>
      <c r="H1053" s="105"/>
      <c r="I1053" s="106"/>
      <c r="J1053" s="106"/>
      <c r="K1053" s="13"/>
    </row>
    <row r="1054" ht="14.25" customHeight="1">
      <c r="A1054" s="13"/>
      <c r="B1054" s="13"/>
      <c r="C1054" s="13"/>
      <c r="D1054" s="13"/>
      <c r="E1054" s="13"/>
      <c r="F1054" s="4"/>
      <c r="G1054" s="4"/>
      <c r="H1054" s="100"/>
      <c r="I1054" s="116"/>
      <c r="J1054" s="116"/>
      <c r="K1054" s="13"/>
    </row>
    <row r="1055" ht="9.0" customHeight="1">
      <c r="A1055" s="117"/>
      <c r="B1055" s="118"/>
      <c r="C1055" s="118"/>
      <c r="D1055" s="118"/>
      <c r="E1055" s="118"/>
      <c r="F1055" s="88"/>
      <c r="G1055" s="118"/>
      <c r="H1055" s="118"/>
      <c r="I1055" s="118"/>
      <c r="J1055" s="118"/>
      <c r="K1055" s="117"/>
    </row>
    <row r="1056" ht="9.0" customHeight="1">
      <c r="A1056" s="13"/>
      <c r="B1056" s="13"/>
      <c r="C1056" s="13"/>
      <c r="D1056" s="13"/>
      <c r="E1056" s="13"/>
      <c r="F1056" s="119"/>
      <c r="G1056" s="13"/>
      <c r="H1056" s="13"/>
      <c r="I1056" s="13"/>
      <c r="J1056" s="13"/>
      <c r="K1056" s="13"/>
    </row>
    <row r="1057" ht="30.0" customHeight="1">
      <c r="A1057" s="13"/>
      <c r="B1057" s="90" t="s">
        <v>4417</v>
      </c>
      <c r="C1057" s="90"/>
      <c r="D1057" s="91"/>
      <c r="E1057" s="13"/>
      <c r="F1057" s="13"/>
      <c r="G1057" s="92" t="s">
        <v>4418</v>
      </c>
      <c r="H1057" s="93"/>
      <c r="I1057" s="13"/>
      <c r="J1057" s="13"/>
      <c r="K1057" s="13"/>
    </row>
    <row r="1058">
      <c r="A1058" s="13"/>
      <c r="B1058" s="94"/>
      <c r="C1058" s="95"/>
      <c r="D1058" s="95"/>
      <c r="E1058" s="95"/>
      <c r="F1058" s="13"/>
      <c r="G1058" s="96"/>
      <c r="H1058" s="95"/>
      <c r="I1058" s="95"/>
      <c r="J1058" s="95"/>
      <c r="K1058" s="13"/>
    </row>
    <row r="1059" ht="12.0" customHeight="1">
      <c r="A1059" s="13"/>
      <c r="B1059" s="97"/>
      <c r="C1059" s="13"/>
      <c r="D1059" s="13"/>
      <c r="E1059" s="98"/>
      <c r="F1059" s="13"/>
      <c r="G1059" s="99"/>
      <c r="H1059" s="13"/>
      <c r="I1059" s="13"/>
      <c r="J1059" s="98"/>
      <c r="K1059" s="13"/>
    </row>
    <row r="1060">
      <c r="A1060" s="13"/>
      <c r="B1060" s="99"/>
      <c r="C1060" s="100"/>
      <c r="D1060" s="100"/>
      <c r="E1060" s="13"/>
      <c r="F1060" s="4"/>
      <c r="G1060" s="97"/>
      <c r="H1060" s="101" t="s">
        <v>4419</v>
      </c>
      <c r="I1060" s="102"/>
      <c r="J1060" s="102"/>
      <c r="K1060" s="13"/>
    </row>
    <row r="1061">
      <c r="A1061" s="13"/>
      <c r="B1061" s="99"/>
      <c r="C1061" s="100"/>
      <c r="D1061" s="100"/>
      <c r="E1061" s="13"/>
      <c r="F1061" s="4"/>
      <c r="G1061" s="97"/>
      <c r="H1061" s="103" t="s">
        <v>4420</v>
      </c>
      <c r="I1061" s="102"/>
      <c r="J1061" s="102"/>
      <c r="K1061" s="13"/>
    </row>
    <row r="1062" ht="8.25" customHeight="1">
      <c r="A1062" s="13"/>
      <c r="B1062" s="97"/>
      <c r="C1062" s="104"/>
      <c r="D1062" s="104"/>
      <c r="E1062" s="13"/>
      <c r="F1062" s="4"/>
      <c r="G1062" s="97"/>
      <c r="H1062" s="105"/>
      <c r="I1062" s="106"/>
      <c r="J1062" s="106"/>
      <c r="K1062" s="13"/>
    </row>
    <row r="1063">
      <c r="A1063" s="13"/>
      <c r="B1063" s="107"/>
      <c r="C1063" s="108"/>
      <c r="D1063" s="108"/>
      <c r="E1063" s="109"/>
      <c r="F1063" s="13"/>
      <c r="G1063" s="97"/>
      <c r="H1063" s="110" t="s">
        <v>4421</v>
      </c>
      <c r="I1063" s="106"/>
      <c r="J1063" s="106"/>
      <c r="K1063" s="13"/>
    </row>
    <row r="1064">
      <c r="A1064" s="13"/>
      <c r="B1064" s="99"/>
      <c r="C1064" s="111"/>
      <c r="D1064" s="111"/>
      <c r="E1064" s="112"/>
      <c r="F1064" s="13"/>
      <c r="G1064" s="97"/>
      <c r="H1064" s="102" t="s">
        <v>1872</v>
      </c>
      <c r="I1064" s="106"/>
      <c r="J1064" s="106"/>
      <c r="K1064" s="13"/>
    </row>
    <row r="1065" ht="8.25" customHeight="1">
      <c r="A1065" s="13"/>
      <c r="B1065" s="97"/>
      <c r="C1065" s="13"/>
      <c r="D1065" s="13"/>
      <c r="E1065" s="13"/>
      <c r="F1065" s="4"/>
      <c r="G1065" s="97"/>
      <c r="H1065" s="106"/>
      <c r="I1065" s="106"/>
      <c r="J1065" s="106"/>
      <c r="K1065" s="13"/>
    </row>
    <row r="1066">
      <c r="A1066" s="13"/>
      <c r="B1066" s="107"/>
      <c r="C1066" s="100"/>
      <c r="D1066" s="100"/>
      <c r="E1066" s="13"/>
      <c r="F1066" s="13"/>
      <c r="G1066" s="97"/>
      <c r="H1066" s="113" t="s">
        <v>4422</v>
      </c>
      <c r="I1066" s="106"/>
      <c r="J1066" s="106"/>
      <c r="K1066" s="13"/>
    </row>
    <row r="1067">
      <c r="A1067" s="13"/>
      <c r="B1067" s="99"/>
      <c r="C1067" s="100"/>
      <c r="D1067" s="100"/>
      <c r="E1067" s="13"/>
      <c r="F1067" s="13"/>
      <c r="G1067" s="97"/>
      <c r="H1067" s="102" t="s">
        <v>4423</v>
      </c>
      <c r="I1067" s="106"/>
      <c r="J1067" s="106"/>
      <c r="K1067" s="13"/>
    </row>
    <row r="1068">
      <c r="A1068" s="13"/>
      <c r="B1068" s="99"/>
      <c r="C1068" s="100"/>
      <c r="D1068" s="100"/>
      <c r="E1068" s="13"/>
      <c r="F1068" s="13"/>
      <c r="G1068" s="97"/>
      <c r="H1068" s="106"/>
      <c r="I1068" s="106"/>
      <c r="J1068" s="106"/>
      <c r="K1068" s="13"/>
    </row>
    <row r="1069" ht="21.75" customHeight="1">
      <c r="A1069" s="13"/>
      <c r="B1069" s="114"/>
      <c r="C1069" s="13"/>
      <c r="D1069" s="13"/>
      <c r="E1069" s="13"/>
      <c r="F1069" s="115"/>
      <c r="G1069" s="114"/>
      <c r="H1069" s="105"/>
      <c r="I1069" s="106"/>
      <c r="J1069" s="106"/>
      <c r="K1069" s="13"/>
    </row>
    <row r="1070" ht="14.25" customHeight="1">
      <c r="A1070" s="13"/>
      <c r="B1070" s="13"/>
      <c r="C1070" s="13"/>
      <c r="D1070" s="13"/>
      <c r="E1070" s="13"/>
      <c r="F1070" s="4"/>
      <c r="G1070" s="4"/>
      <c r="H1070" s="100"/>
      <c r="I1070" s="116"/>
      <c r="J1070" s="116"/>
      <c r="K1070" s="13"/>
    </row>
    <row r="1071" ht="9.0" customHeight="1">
      <c r="A1071" s="117"/>
      <c r="B1071" s="118"/>
      <c r="C1071" s="118"/>
      <c r="D1071" s="118"/>
      <c r="E1071" s="118"/>
      <c r="F1071" s="88"/>
      <c r="G1071" s="118"/>
      <c r="H1071" s="118"/>
      <c r="I1071" s="118"/>
      <c r="J1071" s="118"/>
      <c r="K1071" s="117"/>
    </row>
    <row r="1072" ht="9.0" customHeight="1">
      <c r="A1072" s="13"/>
      <c r="B1072" s="13"/>
      <c r="C1072" s="13"/>
      <c r="D1072" s="13"/>
      <c r="E1072" s="13"/>
      <c r="F1072" s="119"/>
      <c r="G1072" s="13"/>
      <c r="H1072" s="13"/>
      <c r="I1072" s="13"/>
      <c r="J1072" s="13"/>
      <c r="K1072" s="13"/>
    </row>
    <row r="1073" ht="30.0" customHeight="1">
      <c r="A1073" s="13"/>
      <c r="B1073" s="90" t="s">
        <v>4417</v>
      </c>
      <c r="C1073" s="90"/>
      <c r="D1073" s="91"/>
      <c r="E1073" s="13"/>
      <c r="F1073" s="13"/>
      <c r="G1073" s="92" t="s">
        <v>4418</v>
      </c>
      <c r="H1073" s="93"/>
      <c r="I1073" s="13"/>
      <c r="J1073" s="13"/>
      <c r="K1073" s="13"/>
    </row>
    <row r="1074">
      <c r="A1074" s="13"/>
      <c r="B1074" s="94"/>
      <c r="C1074" s="95"/>
      <c r="D1074" s="95"/>
      <c r="E1074" s="95"/>
      <c r="F1074" s="13"/>
      <c r="G1074" s="96"/>
      <c r="H1074" s="95"/>
      <c r="I1074" s="95"/>
      <c r="J1074" s="95"/>
      <c r="K1074" s="13"/>
    </row>
    <row r="1075" ht="12.0" customHeight="1">
      <c r="A1075" s="13"/>
      <c r="B1075" s="97"/>
      <c r="C1075" s="13"/>
      <c r="D1075" s="13"/>
      <c r="E1075" s="98"/>
      <c r="F1075" s="13"/>
      <c r="G1075" s="99"/>
      <c r="H1075" s="13"/>
      <c r="I1075" s="13"/>
      <c r="J1075" s="98"/>
      <c r="K1075" s="13"/>
    </row>
    <row r="1076">
      <c r="A1076" s="13"/>
      <c r="B1076" s="99"/>
      <c r="C1076" s="100"/>
      <c r="D1076" s="100"/>
      <c r="E1076" s="13"/>
      <c r="F1076" s="4"/>
      <c r="G1076" s="97"/>
      <c r="H1076" s="101" t="s">
        <v>4419</v>
      </c>
      <c r="I1076" s="102"/>
      <c r="J1076" s="102"/>
      <c r="K1076" s="13"/>
    </row>
    <row r="1077">
      <c r="A1077" s="13"/>
      <c r="B1077" s="99"/>
      <c r="C1077" s="100"/>
      <c r="D1077" s="100"/>
      <c r="E1077" s="13"/>
      <c r="F1077" s="4"/>
      <c r="G1077" s="97"/>
      <c r="H1077" s="103" t="s">
        <v>4420</v>
      </c>
      <c r="I1077" s="102"/>
      <c r="J1077" s="102"/>
      <c r="K1077" s="13"/>
    </row>
    <row r="1078" ht="8.25" customHeight="1">
      <c r="A1078" s="13"/>
      <c r="B1078" s="97"/>
      <c r="C1078" s="104"/>
      <c r="D1078" s="104"/>
      <c r="E1078" s="13"/>
      <c r="F1078" s="4"/>
      <c r="G1078" s="97"/>
      <c r="H1078" s="105"/>
      <c r="I1078" s="106"/>
      <c r="J1078" s="106"/>
      <c r="K1078" s="13"/>
    </row>
    <row r="1079">
      <c r="A1079" s="13"/>
      <c r="B1079" s="107"/>
      <c r="C1079" s="108"/>
      <c r="D1079" s="108"/>
      <c r="E1079" s="109"/>
      <c r="F1079" s="13"/>
      <c r="G1079" s="97"/>
      <c r="H1079" s="110" t="s">
        <v>4421</v>
      </c>
      <c r="I1079" s="106"/>
      <c r="J1079" s="106"/>
      <c r="K1079" s="13"/>
    </row>
    <row r="1080">
      <c r="A1080" s="13"/>
      <c r="B1080" s="99"/>
      <c r="C1080" s="111"/>
      <c r="D1080" s="111"/>
      <c r="E1080" s="112"/>
      <c r="F1080" s="13"/>
      <c r="G1080" s="97"/>
      <c r="H1080" s="102" t="s">
        <v>2066</v>
      </c>
      <c r="I1080" s="106"/>
      <c r="J1080" s="106"/>
      <c r="K1080" s="13"/>
    </row>
    <row r="1081" ht="8.25" customHeight="1">
      <c r="A1081" s="13"/>
      <c r="B1081" s="97"/>
      <c r="C1081" s="13"/>
      <c r="D1081" s="13"/>
      <c r="E1081" s="13"/>
      <c r="F1081" s="4"/>
      <c r="G1081" s="97"/>
      <c r="H1081" s="106"/>
      <c r="I1081" s="106"/>
      <c r="J1081" s="106"/>
      <c r="K1081" s="13"/>
    </row>
    <row r="1082">
      <c r="A1082" s="13"/>
      <c r="B1082" s="107"/>
      <c r="C1082" s="100"/>
      <c r="D1082" s="100"/>
      <c r="E1082" s="13"/>
      <c r="F1082" s="13"/>
      <c r="G1082" s="97"/>
      <c r="H1082" s="113" t="s">
        <v>4422</v>
      </c>
      <c r="I1082" s="106"/>
      <c r="J1082" s="106"/>
      <c r="K1082" s="13"/>
    </row>
    <row r="1083">
      <c r="A1083" s="13"/>
      <c r="B1083" s="99"/>
      <c r="C1083" s="100"/>
      <c r="D1083" s="100"/>
      <c r="E1083" s="13"/>
      <c r="F1083" s="13"/>
      <c r="G1083" s="97"/>
      <c r="H1083" s="102" t="s">
        <v>4469</v>
      </c>
      <c r="I1083" s="106"/>
      <c r="J1083" s="106"/>
      <c r="K1083" s="13"/>
    </row>
    <row r="1084">
      <c r="A1084" s="13"/>
      <c r="B1084" s="99"/>
      <c r="C1084" s="100"/>
      <c r="D1084" s="100"/>
      <c r="E1084" s="13"/>
      <c r="F1084" s="13"/>
      <c r="G1084" s="97"/>
      <c r="H1084" s="102" t="s">
        <v>4470</v>
      </c>
      <c r="I1084" s="106"/>
      <c r="J1084" s="106"/>
      <c r="K1084" s="13"/>
    </row>
    <row r="1085" ht="21.75" customHeight="1">
      <c r="A1085" s="13"/>
      <c r="B1085" s="114"/>
      <c r="C1085" s="13"/>
      <c r="D1085" s="13"/>
      <c r="E1085" s="13"/>
      <c r="F1085" s="115"/>
      <c r="G1085" s="114"/>
      <c r="H1085" s="105"/>
      <c r="I1085" s="106"/>
      <c r="J1085" s="106"/>
      <c r="K1085" s="13"/>
    </row>
    <row r="1086" ht="14.25" customHeight="1">
      <c r="A1086" s="13"/>
      <c r="B1086" s="13"/>
      <c r="C1086" s="13"/>
      <c r="D1086" s="13"/>
      <c r="E1086" s="13"/>
      <c r="F1086" s="4"/>
      <c r="G1086" s="4"/>
      <c r="H1086" s="100"/>
      <c r="I1086" s="116"/>
      <c r="J1086" s="116"/>
      <c r="K1086" s="13"/>
    </row>
    <row r="1087" ht="9.0" customHeight="1">
      <c r="A1087" s="117"/>
      <c r="B1087" s="118"/>
      <c r="C1087" s="118"/>
      <c r="D1087" s="118"/>
      <c r="E1087" s="118"/>
      <c r="F1087" s="88"/>
      <c r="G1087" s="118"/>
      <c r="H1087" s="118"/>
      <c r="I1087" s="118"/>
      <c r="J1087" s="118"/>
      <c r="K1087" s="117"/>
    </row>
    <row r="1088" ht="9.0" customHeight="1">
      <c r="A1088" s="13"/>
      <c r="B1088" s="13"/>
      <c r="C1088" s="13"/>
      <c r="D1088" s="13"/>
      <c r="E1088" s="13"/>
      <c r="F1088" s="119"/>
      <c r="G1088" s="13"/>
      <c r="H1088" s="13"/>
      <c r="I1088" s="13"/>
      <c r="J1088" s="13"/>
      <c r="K1088" s="13"/>
    </row>
    <row r="1089" ht="30.0" customHeight="1">
      <c r="A1089" s="13"/>
      <c r="B1089" s="90" t="s">
        <v>4417</v>
      </c>
      <c r="C1089" s="90"/>
      <c r="D1089" s="91"/>
      <c r="E1089" s="13"/>
      <c r="F1089" s="13"/>
      <c r="G1089" s="92" t="s">
        <v>4418</v>
      </c>
      <c r="H1089" s="93"/>
      <c r="I1089" s="13"/>
      <c r="J1089" s="13"/>
      <c r="K1089" s="13"/>
    </row>
    <row r="1090">
      <c r="A1090" s="13"/>
      <c r="B1090" s="94"/>
      <c r="C1090" s="95"/>
      <c r="D1090" s="95"/>
      <c r="E1090" s="95"/>
      <c r="F1090" s="13"/>
      <c r="G1090" s="96"/>
      <c r="H1090" s="95"/>
      <c r="I1090" s="95"/>
      <c r="J1090" s="95"/>
      <c r="K1090" s="13"/>
    </row>
    <row r="1091" ht="12.0" customHeight="1">
      <c r="A1091" s="13"/>
      <c r="B1091" s="97"/>
      <c r="C1091" s="13"/>
      <c r="D1091" s="13"/>
      <c r="E1091" s="98"/>
      <c r="F1091" s="13"/>
      <c r="G1091" s="99"/>
      <c r="H1091" s="13"/>
      <c r="I1091" s="13"/>
      <c r="J1091" s="98"/>
      <c r="K1091" s="13"/>
    </row>
    <row r="1092">
      <c r="A1092" s="13"/>
      <c r="B1092" s="99"/>
      <c r="C1092" s="100"/>
      <c r="D1092" s="100"/>
      <c r="E1092" s="13"/>
      <c r="F1092" s="4"/>
      <c r="G1092" s="97"/>
      <c r="H1092" s="101" t="s">
        <v>4419</v>
      </c>
      <c r="I1092" s="102"/>
      <c r="J1092" s="102"/>
      <c r="K1092" s="13"/>
    </row>
    <row r="1093">
      <c r="A1093" s="13"/>
      <c r="B1093" s="99"/>
      <c r="C1093" s="100"/>
      <c r="D1093" s="100"/>
      <c r="E1093" s="13"/>
      <c r="F1093" s="4"/>
      <c r="G1093" s="97"/>
      <c r="H1093" s="103" t="s">
        <v>4420</v>
      </c>
      <c r="I1093" s="102"/>
      <c r="J1093" s="102"/>
      <c r="K1093" s="13"/>
    </row>
    <row r="1094" ht="8.25" customHeight="1">
      <c r="A1094" s="13"/>
      <c r="B1094" s="97"/>
      <c r="C1094" s="104"/>
      <c r="D1094" s="104"/>
      <c r="E1094" s="13"/>
      <c r="F1094" s="4"/>
      <c r="G1094" s="97"/>
      <c r="H1094" s="105"/>
      <c r="I1094" s="106"/>
      <c r="J1094" s="106"/>
      <c r="K1094" s="13"/>
    </row>
    <row r="1095">
      <c r="A1095" s="13"/>
      <c r="B1095" s="107"/>
      <c r="C1095" s="108"/>
      <c r="D1095" s="108"/>
      <c r="E1095" s="109"/>
      <c r="F1095" s="13"/>
      <c r="G1095" s="97"/>
      <c r="H1095" s="110" t="s">
        <v>4421</v>
      </c>
      <c r="I1095" s="106"/>
      <c r="J1095" s="106"/>
      <c r="K1095" s="13"/>
    </row>
    <row r="1096">
      <c r="A1096" s="13"/>
      <c r="B1096" s="99"/>
      <c r="C1096" s="111"/>
      <c r="D1096" s="111"/>
      <c r="E1096" s="112"/>
      <c r="F1096" s="13"/>
      <c r="G1096" s="97"/>
      <c r="H1096" s="102" t="s">
        <v>4471</v>
      </c>
      <c r="I1096" s="106"/>
      <c r="J1096" s="106"/>
      <c r="K1096" s="13"/>
    </row>
    <row r="1097" ht="8.25" customHeight="1">
      <c r="A1097" s="13"/>
      <c r="B1097" s="97"/>
      <c r="C1097" s="13"/>
      <c r="D1097" s="13"/>
      <c r="E1097" s="13"/>
      <c r="F1097" s="4"/>
      <c r="G1097" s="97"/>
      <c r="H1097" s="106"/>
      <c r="I1097" s="106"/>
      <c r="J1097" s="106"/>
      <c r="K1097" s="13"/>
    </row>
    <row r="1098">
      <c r="A1098" s="13"/>
      <c r="B1098" s="107"/>
      <c r="C1098" s="100"/>
      <c r="D1098" s="100"/>
      <c r="E1098" s="13"/>
      <c r="F1098" s="13"/>
      <c r="G1098" s="97"/>
      <c r="H1098" s="113" t="s">
        <v>4422</v>
      </c>
      <c r="I1098" s="106"/>
      <c r="J1098" s="106"/>
      <c r="K1098" s="13"/>
    </row>
    <row r="1099">
      <c r="A1099" s="13"/>
      <c r="B1099" s="99"/>
      <c r="C1099" s="100"/>
      <c r="D1099" s="100"/>
      <c r="E1099" s="13"/>
      <c r="F1099" s="13"/>
      <c r="G1099" s="97"/>
      <c r="H1099" s="102" t="s">
        <v>4423</v>
      </c>
      <c r="I1099" s="106"/>
      <c r="J1099" s="106"/>
      <c r="K1099" s="13"/>
    </row>
    <row r="1100">
      <c r="A1100" s="13"/>
      <c r="B1100" s="99"/>
      <c r="C1100" s="100"/>
      <c r="D1100" s="100"/>
      <c r="E1100" s="13"/>
      <c r="F1100" s="13"/>
      <c r="G1100" s="97"/>
      <c r="H1100" s="106"/>
      <c r="I1100" s="106"/>
      <c r="J1100" s="106"/>
      <c r="K1100" s="13"/>
    </row>
    <row r="1101" ht="21.75" customHeight="1">
      <c r="A1101" s="13"/>
      <c r="B1101" s="114"/>
      <c r="C1101" s="13"/>
      <c r="D1101" s="13"/>
      <c r="E1101" s="13"/>
      <c r="F1101" s="115"/>
      <c r="G1101" s="114"/>
      <c r="H1101" s="105"/>
      <c r="I1101" s="106"/>
      <c r="J1101" s="106"/>
      <c r="K1101" s="13"/>
    </row>
    <row r="1102" ht="14.25" customHeight="1">
      <c r="A1102" s="13"/>
      <c r="B1102" s="13"/>
      <c r="C1102" s="13"/>
      <c r="D1102" s="13"/>
      <c r="E1102" s="13"/>
      <c r="F1102" s="4"/>
      <c r="G1102" s="4"/>
      <c r="H1102" s="100"/>
      <c r="I1102" s="116"/>
      <c r="J1102" s="116"/>
      <c r="K1102" s="13"/>
    </row>
    <row r="1103" ht="9.0" customHeight="1">
      <c r="A1103" s="117"/>
      <c r="B1103" s="118"/>
      <c r="C1103" s="118"/>
      <c r="D1103" s="118"/>
      <c r="E1103" s="118"/>
      <c r="F1103" s="88"/>
      <c r="G1103" s="118"/>
      <c r="H1103" s="118"/>
      <c r="I1103" s="118"/>
      <c r="J1103" s="118"/>
      <c r="K1103" s="117"/>
    </row>
    <row r="1104" ht="9.0" customHeight="1">
      <c r="A1104" s="13"/>
      <c r="B1104" s="13"/>
      <c r="C1104" s="13"/>
      <c r="D1104" s="13"/>
      <c r="E1104" s="13"/>
      <c r="F1104" s="119"/>
      <c r="G1104" s="13"/>
      <c r="H1104" s="13"/>
      <c r="I1104" s="13"/>
      <c r="J1104" s="13"/>
      <c r="K1104" s="13"/>
    </row>
    <row r="1105" ht="30.0" customHeight="1">
      <c r="A1105" s="13"/>
      <c r="B1105" s="90" t="s">
        <v>4417</v>
      </c>
      <c r="C1105" s="90"/>
      <c r="D1105" s="91"/>
      <c r="E1105" s="13"/>
      <c r="F1105" s="13"/>
      <c r="G1105" s="92" t="s">
        <v>4418</v>
      </c>
      <c r="H1105" s="93"/>
      <c r="I1105" s="13"/>
      <c r="J1105" s="13"/>
      <c r="K1105" s="13"/>
    </row>
    <row r="1106">
      <c r="A1106" s="13"/>
      <c r="B1106" s="94"/>
      <c r="C1106" s="95"/>
      <c r="D1106" s="95"/>
      <c r="E1106" s="95"/>
      <c r="F1106" s="13"/>
      <c r="G1106" s="96"/>
      <c r="H1106" s="95"/>
      <c r="I1106" s="95"/>
      <c r="J1106" s="95"/>
      <c r="K1106" s="13"/>
    </row>
    <row r="1107" ht="12.0" customHeight="1">
      <c r="A1107" s="13"/>
      <c r="B1107" s="97"/>
      <c r="C1107" s="13"/>
      <c r="D1107" s="13"/>
      <c r="E1107" s="98"/>
      <c r="F1107" s="13"/>
      <c r="G1107" s="99"/>
      <c r="H1107" s="13"/>
      <c r="I1107" s="13"/>
      <c r="J1107" s="98"/>
      <c r="K1107" s="13"/>
    </row>
    <row r="1108">
      <c r="A1108" s="13"/>
      <c r="B1108" s="99"/>
      <c r="C1108" s="100"/>
      <c r="D1108" s="100"/>
      <c r="E1108" s="13"/>
      <c r="F1108" s="4"/>
      <c r="G1108" s="97"/>
      <c r="H1108" s="101" t="s">
        <v>4419</v>
      </c>
      <c r="I1108" s="102"/>
      <c r="J1108" s="102"/>
      <c r="K1108" s="13"/>
    </row>
    <row r="1109">
      <c r="A1109" s="13"/>
      <c r="B1109" s="99"/>
      <c r="C1109" s="100"/>
      <c r="D1109" s="100"/>
      <c r="E1109" s="13"/>
      <c r="F1109" s="4"/>
      <c r="G1109" s="97"/>
      <c r="H1109" s="103" t="s">
        <v>4420</v>
      </c>
      <c r="I1109" s="102"/>
      <c r="J1109" s="102"/>
      <c r="K1109" s="13"/>
    </row>
    <row r="1110" ht="8.25" customHeight="1">
      <c r="A1110" s="13"/>
      <c r="B1110" s="97"/>
      <c r="C1110" s="104"/>
      <c r="D1110" s="104"/>
      <c r="E1110" s="13"/>
      <c r="F1110" s="4"/>
      <c r="G1110" s="97"/>
      <c r="H1110" s="105"/>
      <c r="I1110" s="106"/>
      <c r="J1110" s="106"/>
      <c r="K1110" s="13"/>
    </row>
    <row r="1111">
      <c r="A1111" s="13"/>
      <c r="B1111" s="107"/>
      <c r="C1111" s="108"/>
      <c r="D1111" s="108"/>
      <c r="E1111" s="109"/>
      <c r="F1111" s="13"/>
      <c r="G1111" s="97"/>
      <c r="H1111" s="110" t="s">
        <v>4421</v>
      </c>
      <c r="I1111" s="106"/>
      <c r="J1111" s="106"/>
      <c r="K1111" s="13"/>
    </row>
    <row r="1112">
      <c r="A1112" s="13"/>
      <c r="B1112" s="99"/>
      <c r="C1112" s="111"/>
      <c r="D1112" s="111"/>
      <c r="E1112" s="112"/>
      <c r="F1112" s="13"/>
      <c r="G1112" s="97"/>
      <c r="H1112" s="102" t="s">
        <v>2220</v>
      </c>
      <c r="I1112" s="106"/>
      <c r="J1112" s="106"/>
      <c r="K1112" s="13"/>
    </row>
    <row r="1113" ht="8.25" customHeight="1">
      <c r="A1113" s="13"/>
      <c r="B1113" s="97"/>
      <c r="C1113" s="13"/>
      <c r="D1113" s="13"/>
      <c r="E1113" s="13"/>
      <c r="F1113" s="4"/>
      <c r="G1113" s="97"/>
      <c r="H1113" s="106"/>
      <c r="I1113" s="106"/>
      <c r="J1113" s="106"/>
      <c r="K1113" s="13"/>
    </row>
    <row r="1114">
      <c r="A1114" s="13"/>
      <c r="B1114" s="107"/>
      <c r="C1114" s="100"/>
      <c r="D1114" s="100"/>
      <c r="E1114" s="13"/>
      <c r="F1114" s="13"/>
      <c r="G1114" s="97"/>
      <c r="H1114" s="113" t="s">
        <v>4422</v>
      </c>
      <c r="I1114" s="106"/>
      <c r="J1114" s="106"/>
      <c r="K1114" s="13"/>
    </row>
    <row r="1115">
      <c r="A1115" s="13"/>
      <c r="B1115" s="99"/>
      <c r="C1115" s="100"/>
      <c r="D1115" s="100"/>
      <c r="E1115" s="13"/>
      <c r="F1115" s="13"/>
      <c r="G1115" s="97"/>
      <c r="H1115" s="102" t="s">
        <v>4423</v>
      </c>
      <c r="I1115" s="106"/>
      <c r="J1115" s="106"/>
      <c r="K1115" s="13"/>
    </row>
    <row r="1116">
      <c r="A1116" s="13"/>
      <c r="B1116" s="99"/>
      <c r="C1116" s="100"/>
      <c r="D1116" s="100"/>
      <c r="E1116" s="13"/>
      <c r="F1116" s="13"/>
      <c r="G1116" s="97"/>
      <c r="H1116" s="106"/>
      <c r="I1116" s="106"/>
      <c r="J1116" s="106"/>
      <c r="K1116" s="13"/>
    </row>
    <row r="1117" ht="21.75" customHeight="1">
      <c r="A1117" s="13"/>
      <c r="B1117" s="114"/>
      <c r="C1117" s="13"/>
      <c r="D1117" s="13"/>
      <c r="E1117" s="13"/>
      <c r="F1117" s="115"/>
      <c r="G1117" s="114"/>
      <c r="H1117" s="105"/>
      <c r="I1117" s="106"/>
      <c r="J1117" s="106"/>
      <c r="K1117" s="13"/>
    </row>
    <row r="1118" ht="14.25" customHeight="1">
      <c r="A1118" s="13"/>
      <c r="B1118" s="13"/>
      <c r="C1118" s="13"/>
      <c r="D1118" s="13"/>
      <c r="E1118" s="13"/>
      <c r="F1118" s="4"/>
      <c r="G1118" s="4"/>
      <c r="H1118" s="100"/>
      <c r="I1118" s="116"/>
      <c r="J1118" s="116"/>
      <c r="K1118" s="13"/>
    </row>
    <row r="1119" ht="9.0" customHeight="1">
      <c r="A1119" s="117"/>
      <c r="B1119" s="118"/>
      <c r="C1119" s="118"/>
      <c r="D1119" s="118"/>
      <c r="E1119" s="118"/>
      <c r="F1119" s="88"/>
      <c r="G1119" s="118"/>
      <c r="H1119" s="118"/>
      <c r="I1119" s="118"/>
      <c r="J1119" s="118"/>
      <c r="K1119" s="117"/>
    </row>
    <row r="1120" ht="9.0" customHeight="1">
      <c r="A1120" s="13"/>
      <c r="B1120" s="13"/>
      <c r="C1120" s="13"/>
      <c r="D1120" s="13"/>
      <c r="E1120" s="13"/>
      <c r="F1120" s="119"/>
      <c r="G1120" s="13"/>
      <c r="H1120" s="13"/>
      <c r="I1120" s="13"/>
      <c r="J1120" s="13"/>
      <c r="K1120" s="13"/>
    </row>
    <row r="1121" ht="30.0" customHeight="1">
      <c r="A1121" s="13"/>
      <c r="B1121" s="90" t="s">
        <v>4417</v>
      </c>
      <c r="C1121" s="90"/>
      <c r="D1121" s="91"/>
      <c r="E1121" s="13"/>
      <c r="F1121" s="13"/>
      <c r="G1121" s="92" t="s">
        <v>4418</v>
      </c>
      <c r="H1121" s="93"/>
      <c r="I1121" s="13"/>
      <c r="J1121" s="13"/>
      <c r="K1121" s="13"/>
    </row>
    <row r="1122">
      <c r="A1122" s="13"/>
      <c r="B1122" s="94"/>
      <c r="C1122" s="95"/>
      <c r="D1122" s="95"/>
      <c r="E1122" s="95"/>
      <c r="F1122" s="13"/>
      <c r="G1122" s="96"/>
      <c r="H1122" s="95"/>
      <c r="I1122" s="95"/>
      <c r="J1122" s="95"/>
      <c r="K1122" s="13"/>
    </row>
    <row r="1123" ht="12.0" customHeight="1">
      <c r="A1123" s="13"/>
      <c r="B1123" s="97"/>
      <c r="C1123" s="13"/>
      <c r="D1123" s="13"/>
      <c r="E1123" s="98"/>
      <c r="F1123" s="13"/>
      <c r="G1123" s="99"/>
      <c r="H1123" s="13"/>
      <c r="I1123" s="13"/>
      <c r="J1123" s="98"/>
      <c r="K1123" s="13"/>
    </row>
    <row r="1124">
      <c r="A1124" s="13"/>
      <c r="B1124" s="99"/>
      <c r="C1124" s="100"/>
      <c r="D1124" s="100"/>
      <c r="E1124" s="13"/>
      <c r="F1124" s="4"/>
      <c r="G1124" s="97"/>
      <c r="H1124" s="101" t="s">
        <v>4419</v>
      </c>
      <c r="I1124" s="102"/>
      <c r="J1124" s="102"/>
      <c r="K1124" s="13"/>
    </row>
    <row r="1125">
      <c r="A1125" s="13"/>
      <c r="B1125" s="99"/>
      <c r="C1125" s="100"/>
      <c r="D1125" s="100"/>
      <c r="E1125" s="13"/>
      <c r="F1125" s="4"/>
      <c r="G1125" s="97"/>
      <c r="H1125" s="103" t="s">
        <v>4420</v>
      </c>
      <c r="I1125" s="102"/>
      <c r="J1125" s="102"/>
      <c r="K1125" s="13"/>
    </row>
    <row r="1126" ht="8.25" customHeight="1">
      <c r="A1126" s="13"/>
      <c r="B1126" s="97"/>
      <c r="C1126" s="104"/>
      <c r="D1126" s="104"/>
      <c r="E1126" s="13"/>
      <c r="F1126" s="4"/>
      <c r="G1126" s="97"/>
      <c r="H1126" s="105"/>
      <c r="I1126" s="106"/>
      <c r="J1126" s="106"/>
      <c r="K1126" s="13"/>
    </row>
    <row r="1127">
      <c r="A1127" s="13"/>
      <c r="B1127" s="107"/>
      <c r="C1127" s="108"/>
      <c r="D1127" s="108"/>
      <c r="E1127" s="109"/>
      <c r="F1127" s="13"/>
      <c r="G1127" s="97"/>
      <c r="H1127" s="110" t="s">
        <v>4421</v>
      </c>
      <c r="I1127" s="106"/>
      <c r="J1127" s="106"/>
      <c r="K1127" s="13"/>
    </row>
    <row r="1128">
      <c r="A1128" s="13"/>
      <c r="B1128" s="99"/>
      <c r="C1128" s="111"/>
      <c r="D1128" s="111"/>
      <c r="E1128" s="112"/>
      <c r="F1128" s="13"/>
      <c r="G1128" s="97"/>
      <c r="H1128" s="102" t="s">
        <v>4472</v>
      </c>
      <c r="I1128" s="106"/>
      <c r="J1128" s="106"/>
      <c r="K1128" s="13"/>
    </row>
    <row r="1129" ht="8.25" customHeight="1">
      <c r="A1129" s="13"/>
      <c r="B1129" s="97"/>
      <c r="C1129" s="13"/>
      <c r="D1129" s="13"/>
      <c r="E1129" s="13"/>
      <c r="F1129" s="4"/>
      <c r="G1129" s="97"/>
      <c r="H1129" s="106"/>
      <c r="I1129" s="106"/>
      <c r="J1129" s="106"/>
      <c r="K1129" s="13"/>
    </row>
    <row r="1130">
      <c r="A1130" s="13"/>
      <c r="B1130" s="107"/>
      <c r="C1130" s="100"/>
      <c r="D1130" s="100"/>
      <c r="E1130" s="13"/>
      <c r="F1130" s="13"/>
      <c r="G1130" s="97"/>
      <c r="H1130" s="113" t="s">
        <v>4422</v>
      </c>
      <c r="I1130" s="106"/>
      <c r="J1130" s="106"/>
      <c r="K1130" s="13"/>
    </row>
    <row r="1131">
      <c r="A1131" s="13"/>
      <c r="B1131" s="99"/>
      <c r="C1131" s="100"/>
      <c r="D1131" s="100"/>
      <c r="E1131" s="13"/>
      <c r="F1131" s="13"/>
      <c r="G1131" s="97"/>
      <c r="H1131" s="102" t="s">
        <v>4423</v>
      </c>
      <c r="I1131" s="106"/>
      <c r="J1131" s="106"/>
      <c r="K1131" s="13"/>
    </row>
    <row r="1132">
      <c r="A1132" s="13"/>
      <c r="B1132" s="99"/>
      <c r="C1132" s="100"/>
      <c r="D1132" s="100"/>
      <c r="E1132" s="13"/>
      <c r="F1132" s="13"/>
      <c r="G1132" s="97"/>
      <c r="H1132" s="106"/>
      <c r="I1132" s="106"/>
      <c r="J1132" s="106"/>
      <c r="K1132" s="13"/>
    </row>
    <row r="1133" ht="21.75" customHeight="1">
      <c r="A1133" s="13"/>
      <c r="B1133" s="114"/>
      <c r="C1133" s="13"/>
      <c r="D1133" s="13"/>
      <c r="E1133" s="13"/>
      <c r="F1133" s="115"/>
      <c r="G1133" s="114"/>
      <c r="H1133" s="105"/>
      <c r="I1133" s="106"/>
      <c r="J1133" s="106"/>
      <c r="K1133" s="13"/>
    </row>
    <row r="1134" ht="14.25" customHeight="1">
      <c r="A1134" s="13"/>
      <c r="B1134" s="13"/>
      <c r="C1134" s="13"/>
      <c r="D1134" s="13"/>
      <c r="E1134" s="13"/>
      <c r="F1134" s="4"/>
      <c r="G1134" s="4"/>
      <c r="H1134" s="100"/>
      <c r="I1134" s="116"/>
      <c r="J1134" s="116"/>
      <c r="K1134" s="13"/>
    </row>
    <row r="1135" ht="9.0" customHeight="1">
      <c r="A1135" s="117"/>
      <c r="B1135" s="118"/>
      <c r="C1135" s="118"/>
      <c r="D1135" s="118"/>
      <c r="E1135" s="118"/>
      <c r="F1135" s="88"/>
      <c r="G1135" s="118"/>
      <c r="H1135" s="118"/>
      <c r="I1135" s="118"/>
      <c r="J1135" s="118"/>
      <c r="K1135" s="117"/>
    </row>
    <row r="1136" ht="9.0" customHeight="1">
      <c r="A1136" s="13"/>
      <c r="B1136" s="13"/>
      <c r="C1136" s="13"/>
      <c r="D1136" s="13"/>
      <c r="E1136" s="13"/>
      <c r="F1136" s="119"/>
      <c r="G1136" s="13"/>
      <c r="H1136" s="13"/>
      <c r="I1136" s="13"/>
      <c r="J1136" s="13"/>
      <c r="K1136" s="13"/>
    </row>
    <row r="1137" ht="30.0" customHeight="1">
      <c r="A1137" s="13"/>
      <c r="B1137" s="90" t="s">
        <v>4417</v>
      </c>
      <c r="C1137" s="90"/>
      <c r="D1137" s="91"/>
      <c r="E1137" s="13"/>
      <c r="F1137" s="13"/>
      <c r="G1137" s="92" t="s">
        <v>4418</v>
      </c>
      <c r="H1137" s="93"/>
      <c r="I1137" s="13"/>
      <c r="J1137" s="13"/>
      <c r="K1137" s="13"/>
    </row>
    <row r="1138">
      <c r="A1138" s="13"/>
      <c r="B1138" s="94"/>
      <c r="C1138" s="95"/>
      <c r="D1138" s="95"/>
      <c r="E1138" s="95"/>
      <c r="F1138" s="13"/>
      <c r="G1138" s="96"/>
      <c r="H1138" s="95"/>
      <c r="I1138" s="95"/>
      <c r="J1138" s="95"/>
      <c r="K1138" s="13"/>
    </row>
    <row r="1139" ht="12.0" customHeight="1">
      <c r="A1139" s="13"/>
      <c r="B1139" s="97"/>
      <c r="C1139" s="13"/>
      <c r="D1139" s="13"/>
      <c r="E1139" s="98"/>
      <c r="F1139" s="13"/>
      <c r="G1139" s="99"/>
      <c r="H1139" s="13"/>
      <c r="I1139" s="13"/>
      <c r="J1139" s="98"/>
      <c r="K1139" s="13"/>
    </row>
    <row r="1140">
      <c r="A1140" s="13"/>
      <c r="B1140" s="99"/>
      <c r="C1140" s="100"/>
      <c r="D1140" s="100"/>
      <c r="E1140" s="13"/>
      <c r="F1140" s="4"/>
      <c r="G1140" s="97"/>
      <c r="H1140" s="101" t="s">
        <v>4419</v>
      </c>
      <c r="I1140" s="102"/>
      <c r="J1140" s="102"/>
      <c r="K1140" s="13"/>
    </row>
    <row r="1141">
      <c r="A1141" s="13"/>
      <c r="B1141" s="99"/>
      <c r="C1141" s="100"/>
      <c r="D1141" s="100"/>
      <c r="E1141" s="13"/>
      <c r="F1141" s="4"/>
      <c r="G1141" s="97"/>
      <c r="H1141" s="103" t="s">
        <v>4420</v>
      </c>
      <c r="I1141" s="102"/>
      <c r="J1141" s="102"/>
      <c r="K1141" s="13"/>
    </row>
    <row r="1142" ht="8.25" customHeight="1">
      <c r="A1142" s="13"/>
      <c r="B1142" s="97"/>
      <c r="C1142" s="104"/>
      <c r="D1142" s="104"/>
      <c r="E1142" s="13"/>
      <c r="F1142" s="4"/>
      <c r="G1142" s="97"/>
      <c r="H1142" s="105"/>
      <c r="I1142" s="106"/>
      <c r="J1142" s="106"/>
      <c r="K1142" s="13"/>
    </row>
    <row r="1143">
      <c r="A1143" s="13"/>
      <c r="B1143" s="107"/>
      <c r="C1143" s="108"/>
      <c r="D1143" s="108"/>
      <c r="E1143" s="109"/>
      <c r="F1143" s="13"/>
      <c r="G1143" s="97"/>
      <c r="H1143" s="110" t="s">
        <v>4421</v>
      </c>
      <c r="I1143" s="106"/>
      <c r="J1143" s="106"/>
      <c r="K1143" s="13"/>
    </row>
    <row r="1144">
      <c r="A1144" s="13"/>
      <c r="B1144" s="99"/>
      <c r="C1144" s="111"/>
      <c r="D1144" s="111"/>
      <c r="E1144" s="112"/>
      <c r="F1144" s="13"/>
      <c r="G1144" s="97"/>
      <c r="H1144" s="102" t="s">
        <v>2135</v>
      </c>
      <c r="I1144" s="106"/>
      <c r="J1144" s="106"/>
      <c r="K1144" s="13"/>
    </row>
    <row r="1145" ht="8.25" customHeight="1">
      <c r="A1145" s="13"/>
      <c r="B1145" s="97"/>
      <c r="C1145" s="13"/>
      <c r="D1145" s="13"/>
      <c r="E1145" s="13"/>
      <c r="F1145" s="4"/>
      <c r="G1145" s="97"/>
      <c r="H1145" s="106"/>
      <c r="I1145" s="106"/>
      <c r="J1145" s="106"/>
      <c r="K1145" s="13"/>
    </row>
    <row r="1146">
      <c r="A1146" s="13"/>
      <c r="B1146" s="107"/>
      <c r="C1146" s="100"/>
      <c r="D1146" s="100"/>
      <c r="E1146" s="13"/>
      <c r="F1146" s="13"/>
      <c r="G1146" s="97"/>
      <c r="H1146" s="113" t="s">
        <v>4422</v>
      </c>
      <c r="I1146" s="106"/>
      <c r="J1146" s="106"/>
      <c r="K1146" s="13"/>
    </row>
    <row r="1147">
      <c r="A1147" s="13"/>
      <c r="B1147" s="99"/>
      <c r="C1147" s="100"/>
      <c r="D1147" s="100"/>
      <c r="E1147" s="13"/>
      <c r="F1147" s="13"/>
      <c r="G1147" s="97"/>
      <c r="H1147" s="102" t="s">
        <v>4423</v>
      </c>
      <c r="I1147" s="106"/>
      <c r="J1147" s="106"/>
      <c r="K1147" s="13"/>
    </row>
    <row r="1148">
      <c r="A1148" s="13"/>
      <c r="B1148" s="99"/>
      <c r="C1148" s="100"/>
      <c r="D1148" s="100"/>
      <c r="E1148" s="13"/>
      <c r="F1148" s="13"/>
      <c r="G1148" s="97"/>
      <c r="H1148" s="106"/>
      <c r="I1148" s="106"/>
      <c r="J1148" s="106"/>
      <c r="K1148" s="13"/>
    </row>
    <row r="1149" ht="21.75" customHeight="1">
      <c r="A1149" s="13"/>
      <c r="B1149" s="114"/>
      <c r="C1149" s="13"/>
      <c r="D1149" s="13"/>
      <c r="E1149" s="13"/>
      <c r="F1149" s="115"/>
      <c r="G1149" s="114"/>
      <c r="H1149" s="105"/>
      <c r="I1149" s="106"/>
      <c r="J1149" s="106"/>
      <c r="K1149" s="13"/>
    </row>
    <row r="1150" ht="14.25" customHeight="1">
      <c r="A1150" s="13"/>
      <c r="B1150" s="13"/>
      <c r="C1150" s="13"/>
      <c r="D1150" s="13"/>
      <c r="E1150" s="13"/>
      <c r="F1150" s="4"/>
      <c r="G1150" s="4"/>
      <c r="H1150" s="100"/>
      <c r="I1150" s="116"/>
      <c r="J1150" s="116"/>
      <c r="K1150" s="13"/>
    </row>
    <row r="1151" ht="9.0" customHeight="1">
      <c r="A1151" s="117"/>
      <c r="B1151" s="118"/>
      <c r="C1151" s="118"/>
      <c r="D1151" s="118"/>
      <c r="E1151" s="118"/>
      <c r="F1151" s="88"/>
      <c r="G1151" s="118"/>
      <c r="H1151" s="118"/>
      <c r="I1151" s="118"/>
      <c r="J1151" s="118"/>
      <c r="K1151" s="117"/>
    </row>
    <row r="1152" ht="9.0" customHeight="1">
      <c r="A1152" s="13"/>
      <c r="B1152" s="13"/>
      <c r="C1152" s="13"/>
      <c r="D1152" s="13"/>
      <c r="E1152" s="13"/>
      <c r="F1152" s="119"/>
      <c r="G1152" s="13"/>
      <c r="H1152" s="13"/>
      <c r="I1152" s="13"/>
      <c r="J1152" s="13"/>
      <c r="K1152" s="13"/>
    </row>
    <row r="1153" ht="30.0" customHeight="1">
      <c r="A1153" s="13"/>
      <c r="B1153" s="90" t="s">
        <v>4417</v>
      </c>
      <c r="C1153" s="90"/>
      <c r="D1153" s="91"/>
      <c r="E1153" s="13"/>
      <c r="F1153" s="13"/>
      <c r="G1153" s="92" t="s">
        <v>4418</v>
      </c>
      <c r="H1153" s="93"/>
      <c r="I1153" s="13"/>
      <c r="J1153" s="13"/>
      <c r="K1153" s="13"/>
    </row>
    <row r="1154">
      <c r="A1154" s="13"/>
      <c r="B1154" s="94"/>
      <c r="C1154" s="95"/>
      <c r="D1154" s="95"/>
      <c r="E1154" s="95"/>
      <c r="F1154" s="13"/>
      <c r="G1154" s="96"/>
      <c r="H1154" s="95"/>
      <c r="I1154" s="95"/>
      <c r="J1154" s="95"/>
      <c r="K1154" s="13"/>
    </row>
    <row r="1155" ht="12.0" customHeight="1">
      <c r="A1155" s="13"/>
      <c r="B1155" s="97"/>
      <c r="C1155" s="13"/>
      <c r="D1155" s="13"/>
      <c r="E1155" s="98"/>
      <c r="F1155" s="13"/>
      <c r="G1155" s="99"/>
      <c r="H1155" s="13"/>
      <c r="I1155" s="13"/>
      <c r="J1155" s="98"/>
      <c r="K1155" s="13"/>
    </row>
    <row r="1156">
      <c r="A1156" s="13"/>
      <c r="B1156" s="99"/>
      <c r="C1156" s="100"/>
      <c r="D1156" s="100"/>
      <c r="E1156" s="13"/>
      <c r="F1156" s="4"/>
      <c r="G1156" s="97"/>
      <c r="H1156" s="101" t="s">
        <v>4419</v>
      </c>
      <c r="I1156" s="102"/>
      <c r="J1156" s="102"/>
      <c r="K1156" s="13"/>
    </row>
    <row r="1157">
      <c r="A1157" s="13"/>
      <c r="B1157" s="99"/>
      <c r="C1157" s="100"/>
      <c r="D1157" s="100"/>
      <c r="E1157" s="13"/>
      <c r="F1157" s="4"/>
      <c r="G1157" s="97"/>
      <c r="H1157" s="103" t="s">
        <v>4420</v>
      </c>
      <c r="I1157" s="102"/>
      <c r="J1157" s="102"/>
      <c r="K1157" s="13"/>
    </row>
    <row r="1158" ht="8.25" customHeight="1">
      <c r="A1158" s="13"/>
      <c r="B1158" s="97"/>
      <c r="C1158" s="104"/>
      <c r="D1158" s="104"/>
      <c r="E1158" s="13"/>
      <c r="F1158" s="4"/>
      <c r="G1158" s="97"/>
      <c r="H1158" s="105"/>
      <c r="I1158" s="106"/>
      <c r="J1158" s="106"/>
      <c r="K1158" s="13"/>
    </row>
    <row r="1159">
      <c r="A1159" s="13"/>
      <c r="B1159" s="107"/>
      <c r="C1159" s="108"/>
      <c r="D1159" s="108"/>
      <c r="E1159" s="109"/>
      <c r="F1159" s="13"/>
      <c r="G1159" s="97"/>
      <c r="H1159" s="110" t="s">
        <v>4421</v>
      </c>
      <c r="I1159" s="106"/>
      <c r="J1159" s="106"/>
      <c r="K1159" s="13"/>
    </row>
    <row r="1160">
      <c r="A1160" s="13"/>
      <c r="B1160" s="99"/>
      <c r="C1160" s="111"/>
      <c r="D1160" s="111"/>
      <c r="E1160" s="112"/>
      <c r="F1160" s="13"/>
      <c r="G1160" s="97"/>
      <c r="H1160" s="102" t="s">
        <v>4473</v>
      </c>
      <c r="I1160" s="106"/>
      <c r="J1160" s="106"/>
      <c r="K1160" s="13"/>
    </row>
    <row r="1161" ht="8.25" customHeight="1">
      <c r="A1161" s="13"/>
      <c r="B1161" s="97"/>
      <c r="C1161" s="13"/>
      <c r="D1161" s="13"/>
      <c r="E1161" s="13"/>
      <c r="F1161" s="4"/>
      <c r="G1161" s="97"/>
      <c r="H1161" s="106"/>
      <c r="I1161" s="106"/>
      <c r="J1161" s="106"/>
      <c r="K1161" s="13"/>
    </row>
    <row r="1162">
      <c r="A1162" s="13"/>
      <c r="B1162" s="107"/>
      <c r="C1162" s="100"/>
      <c r="D1162" s="100"/>
      <c r="E1162" s="13"/>
      <c r="F1162" s="13"/>
      <c r="G1162" s="97"/>
      <c r="H1162" s="113" t="s">
        <v>4422</v>
      </c>
      <c r="I1162" s="106"/>
      <c r="J1162" s="106"/>
      <c r="K1162" s="13"/>
    </row>
    <row r="1163">
      <c r="A1163" s="13"/>
      <c r="B1163" s="99"/>
      <c r="C1163" s="100"/>
      <c r="D1163" s="100"/>
      <c r="E1163" s="13"/>
      <c r="F1163" s="13"/>
      <c r="G1163" s="97"/>
      <c r="H1163" s="102" t="s">
        <v>4423</v>
      </c>
      <c r="I1163" s="106"/>
      <c r="J1163" s="106"/>
      <c r="K1163" s="13"/>
    </row>
    <row r="1164">
      <c r="A1164" s="13"/>
      <c r="B1164" s="99"/>
      <c r="C1164" s="100"/>
      <c r="D1164" s="100"/>
      <c r="E1164" s="13"/>
      <c r="F1164" s="13"/>
      <c r="G1164" s="97"/>
      <c r="H1164" s="106"/>
      <c r="I1164" s="106"/>
      <c r="J1164" s="106"/>
      <c r="K1164" s="13"/>
    </row>
    <row r="1165" ht="21.75" customHeight="1">
      <c r="A1165" s="13"/>
      <c r="B1165" s="114"/>
      <c r="C1165" s="13"/>
      <c r="D1165" s="13"/>
      <c r="E1165" s="13"/>
      <c r="F1165" s="115"/>
      <c r="G1165" s="114"/>
      <c r="H1165" s="105"/>
      <c r="I1165" s="106"/>
      <c r="J1165" s="106"/>
      <c r="K1165" s="13"/>
    </row>
    <row r="1166" ht="14.25" customHeight="1">
      <c r="A1166" s="13"/>
      <c r="B1166" s="13"/>
      <c r="C1166" s="13"/>
      <c r="D1166" s="13"/>
      <c r="E1166" s="13"/>
      <c r="F1166" s="4"/>
      <c r="G1166" s="4"/>
      <c r="H1166" s="100"/>
      <c r="I1166" s="116"/>
      <c r="J1166" s="116"/>
      <c r="K1166" s="13"/>
    </row>
    <row r="1167" ht="9.0" customHeight="1">
      <c r="A1167" s="117"/>
      <c r="B1167" s="118"/>
      <c r="C1167" s="118"/>
      <c r="D1167" s="118"/>
      <c r="E1167" s="118"/>
      <c r="F1167" s="88"/>
      <c r="G1167" s="118"/>
      <c r="H1167" s="118"/>
      <c r="I1167" s="118"/>
      <c r="J1167" s="118"/>
      <c r="K1167" s="117"/>
    </row>
    <row r="1168" ht="9.0" customHeight="1">
      <c r="A1168" s="13"/>
      <c r="B1168" s="13"/>
      <c r="C1168" s="13"/>
      <c r="D1168" s="13"/>
      <c r="E1168" s="13"/>
      <c r="F1168" s="119"/>
      <c r="G1168" s="13"/>
      <c r="H1168" s="13"/>
      <c r="I1168" s="13"/>
      <c r="J1168" s="13"/>
      <c r="K1168" s="13"/>
    </row>
    <row r="1169" ht="30.0" customHeight="1">
      <c r="A1169" s="13"/>
      <c r="B1169" s="90" t="s">
        <v>4417</v>
      </c>
      <c r="C1169" s="90"/>
      <c r="D1169" s="91"/>
      <c r="E1169" s="13"/>
      <c r="F1169" s="13"/>
      <c r="G1169" s="92" t="s">
        <v>4418</v>
      </c>
      <c r="H1169" s="93"/>
      <c r="I1169" s="13"/>
      <c r="J1169" s="13"/>
      <c r="K1169" s="13"/>
    </row>
    <row r="1170">
      <c r="A1170" s="13"/>
      <c r="B1170" s="94"/>
      <c r="C1170" s="95"/>
      <c r="D1170" s="95"/>
      <c r="E1170" s="95"/>
      <c r="F1170" s="13"/>
      <c r="G1170" s="96"/>
      <c r="H1170" s="95"/>
      <c r="I1170" s="95"/>
      <c r="J1170" s="95"/>
      <c r="K1170" s="13"/>
    </row>
    <row r="1171" ht="12.0" customHeight="1">
      <c r="A1171" s="13"/>
      <c r="B1171" s="97"/>
      <c r="C1171" s="13"/>
      <c r="D1171" s="13"/>
      <c r="E1171" s="98"/>
      <c r="F1171" s="13"/>
      <c r="G1171" s="99"/>
      <c r="H1171" s="13"/>
      <c r="I1171" s="13"/>
      <c r="J1171" s="98"/>
      <c r="K1171" s="13"/>
    </row>
    <row r="1172">
      <c r="A1172" s="13"/>
      <c r="B1172" s="99"/>
      <c r="C1172" s="100"/>
      <c r="D1172" s="100"/>
      <c r="E1172" s="13"/>
      <c r="F1172" s="4"/>
      <c r="G1172" s="97"/>
      <c r="H1172" s="101" t="s">
        <v>4419</v>
      </c>
      <c r="I1172" s="102"/>
      <c r="J1172" s="102"/>
      <c r="K1172" s="13"/>
    </row>
    <row r="1173">
      <c r="A1173" s="13"/>
      <c r="B1173" s="99"/>
      <c r="C1173" s="100"/>
      <c r="D1173" s="100"/>
      <c r="E1173" s="13"/>
      <c r="F1173" s="4"/>
      <c r="G1173" s="97"/>
      <c r="H1173" s="103" t="s">
        <v>4420</v>
      </c>
      <c r="I1173" s="102"/>
      <c r="J1173" s="102"/>
      <c r="K1173" s="13"/>
    </row>
    <row r="1174" ht="8.25" customHeight="1">
      <c r="A1174" s="13"/>
      <c r="B1174" s="97"/>
      <c r="C1174" s="104"/>
      <c r="D1174" s="104"/>
      <c r="E1174" s="13"/>
      <c r="F1174" s="4"/>
      <c r="G1174" s="97"/>
      <c r="H1174" s="105"/>
      <c r="I1174" s="106"/>
      <c r="J1174" s="106"/>
      <c r="K1174" s="13"/>
    </row>
    <row r="1175">
      <c r="A1175" s="13"/>
      <c r="B1175" s="107"/>
      <c r="C1175" s="108"/>
      <c r="D1175" s="108"/>
      <c r="E1175" s="109"/>
      <c r="F1175" s="13"/>
      <c r="G1175" s="97"/>
      <c r="H1175" s="110" t="s">
        <v>4421</v>
      </c>
      <c r="I1175" s="106"/>
      <c r="J1175" s="106"/>
      <c r="K1175" s="13"/>
    </row>
    <row r="1176">
      <c r="A1176" s="13"/>
      <c r="B1176" s="99"/>
      <c r="C1176" s="111"/>
      <c r="D1176" s="111"/>
      <c r="E1176" s="112"/>
      <c r="F1176" s="13"/>
      <c r="G1176" s="97"/>
      <c r="H1176" s="102" t="s">
        <v>4474</v>
      </c>
      <c r="I1176" s="106"/>
      <c r="J1176" s="106"/>
      <c r="K1176" s="13"/>
    </row>
    <row r="1177" ht="8.25" customHeight="1">
      <c r="A1177" s="13"/>
      <c r="B1177" s="97"/>
      <c r="C1177" s="13"/>
      <c r="D1177" s="13"/>
      <c r="E1177" s="13"/>
      <c r="F1177" s="4"/>
      <c r="G1177" s="97"/>
      <c r="H1177" s="106"/>
      <c r="I1177" s="106"/>
      <c r="J1177" s="106"/>
      <c r="K1177" s="13"/>
    </row>
    <row r="1178">
      <c r="A1178" s="13"/>
      <c r="B1178" s="107"/>
      <c r="C1178" s="100"/>
      <c r="D1178" s="100"/>
      <c r="E1178" s="13"/>
      <c r="F1178" s="13"/>
      <c r="G1178" s="97"/>
      <c r="H1178" s="113" t="s">
        <v>4422</v>
      </c>
      <c r="I1178" s="106"/>
      <c r="J1178" s="106"/>
      <c r="K1178" s="13"/>
    </row>
    <row r="1179">
      <c r="A1179" s="13"/>
      <c r="B1179" s="99"/>
      <c r="C1179" s="100"/>
      <c r="D1179" s="100"/>
      <c r="E1179" s="13"/>
      <c r="F1179" s="13"/>
      <c r="G1179" s="97"/>
      <c r="H1179" s="102" t="s">
        <v>4423</v>
      </c>
      <c r="I1179" s="106"/>
      <c r="J1179" s="106"/>
      <c r="K1179" s="13"/>
    </row>
    <row r="1180">
      <c r="A1180" s="13"/>
      <c r="B1180" s="99"/>
      <c r="C1180" s="100"/>
      <c r="D1180" s="100"/>
      <c r="E1180" s="13"/>
      <c r="F1180" s="13"/>
      <c r="G1180" s="97"/>
      <c r="H1180" s="106"/>
      <c r="I1180" s="106"/>
      <c r="J1180" s="106"/>
      <c r="K1180" s="13"/>
    </row>
    <row r="1181" ht="21.75" customHeight="1">
      <c r="A1181" s="13"/>
      <c r="B1181" s="114"/>
      <c r="C1181" s="13"/>
      <c r="D1181" s="13"/>
      <c r="E1181" s="13"/>
      <c r="F1181" s="115"/>
      <c r="G1181" s="114"/>
      <c r="H1181" s="105"/>
      <c r="I1181" s="106"/>
      <c r="J1181" s="106"/>
      <c r="K1181" s="13"/>
    </row>
    <row r="1182" ht="14.25" customHeight="1">
      <c r="A1182" s="13"/>
      <c r="B1182" s="13"/>
      <c r="C1182" s="13"/>
      <c r="D1182" s="13"/>
      <c r="E1182" s="13"/>
      <c r="F1182" s="4"/>
      <c r="G1182" s="4"/>
      <c r="H1182" s="100"/>
      <c r="I1182" s="116"/>
      <c r="J1182" s="116"/>
      <c r="K1182" s="13"/>
    </row>
    <row r="1183" ht="9.0" customHeight="1">
      <c r="A1183" s="117"/>
      <c r="B1183" s="118"/>
      <c r="C1183" s="118"/>
      <c r="D1183" s="118"/>
      <c r="E1183" s="118"/>
      <c r="F1183" s="88"/>
      <c r="G1183" s="118"/>
      <c r="H1183" s="118"/>
      <c r="I1183" s="118"/>
      <c r="J1183" s="118"/>
      <c r="K1183" s="117"/>
    </row>
    <row r="1184" ht="9.0" customHeight="1">
      <c r="A1184" s="13"/>
      <c r="B1184" s="13"/>
      <c r="C1184" s="13"/>
      <c r="D1184" s="13"/>
      <c r="E1184" s="13"/>
      <c r="F1184" s="119"/>
      <c r="G1184" s="13"/>
      <c r="H1184" s="13"/>
      <c r="I1184" s="13"/>
      <c r="J1184" s="13"/>
      <c r="K1184" s="13"/>
    </row>
    <row r="1185" ht="30.0" customHeight="1">
      <c r="A1185" s="13"/>
      <c r="B1185" s="90" t="s">
        <v>4417</v>
      </c>
      <c r="C1185" s="90"/>
      <c r="D1185" s="91"/>
      <c r="E1185" s="13"/>
      <c r="F1185" s="13"/>
      <c r="G1185" s="92" t="s">
        <v>4418</v>
      </c>
      <c r="H1185" s="93"/>
      <c r="I1185" s="13"/>
      <c r="J1185" s="13"/>
      <c r="K1185" s="13"/>
    </row>
    <row r="1186">
      <c r="A1186" s="13"/>
      <c r="B1186" s="94"/>
      <c r="C1186" s="95"/>
      <c r="D1186" s="95"/>
      <c r="E1186" s="95"/>
      <c r="F1186" s="13"/>
      <c r="G1186" s="96"/>
      <c r="H1186" s="95"/>
      <c r="I1186" s="95"/>
      <c r="J1186" s="95"/>
      <c r="K1186" s="13"/>
    </row>
    <row r="1187" ht="12.0" customHeight="1">
      <c r="A1187" s="13"/>
      <c r="B1187" s="97"/>
      <c r="C1187" s="13"/>
      <c r="D1187" s="13"/>
      <c r="E1187" s="98"/>
      <c r="F1187" s="13"/>
      <c r="G1187" s="99"/>
      <c r="H1187" s="13"/>
      <c r="I1187" s="13"/>
      <c r="J1187" s="98"/>
      <c r="K1187" s="13"/>
    </row>
    <row r="1188">
      <c r="A1188" s="13"/>
      <c r="B1188" s="99"/>
      <c r="C1188" s="100"/>
      <c r="D1188" s="100"/>
      <c r="E1188" s="13"/>
      <c r="F1188" s="4"/>
      <c r="G1188" s="97"/>
      <c r="H1188" s="101" t="s">
        <v>4419</v>
      </c>
      <c r="I1188" s="102"/>
      <c r="J1188" s="102"/>
      <c r="K1188" s="13"/>
    </row>
    <row r="1189">
      <c r="A1189" s="13"/>
      <c r="B1189" s="99"/>
      <c r="C1189" s="100"/>
      <c r="D1189" s="100"/>
      <c r="E1189" s="13"/>
      <c r="F1189" s="4"/>
      <c r="G1189" s="97"/>
      <c r="H1189" s="103" t="s">
        <v>4420</v>
      </c>
      <c r="I1189" s="102"/>
      <c r="J1189" s="102"/>
      <c r="K1189" s="13"/>
    </row>
    <row r="1190" ht="8.25" customHeight="1">
      <c r="A1190" s="13"/>
      <c r="B1190" s="97"/>
      <c r="C1190" s="104"/>
      <c r="D1190" s="104"/>
      <c r="E1190" s="13"/>
      <c r="F1190" s="4"/>
      <c r="G1190" s="97"/>
      <c r="H1190" s="105"/>
      <c r="I1190" s="106"/>
      <c r="J1190" s="106"/>
      <c r="K1190" s="13"/>
    </row>
    <row r="1191">
      <c r="A1191" s="13"/>
      <c r="B1191" s="107"/>
      <c r="C1191" s="108"/>
      <c r="D1191" s="108"/>
      <c r="E1191" s="109"/>
      <c r="F1191" s="13"/>
      <c r="G1191" s="97"/>
      <c r="H1191" s="110" t="s">
        <v>4421</v>
      </c>
      <c r="I1191" s="106"/>
      <c r="J1191" s="106"/>
      <c r="K1191" s="13"/>
    </row>
    <row r="1192">
      <c r="A1192" s="13"/>
      <c r="B1192" s="99"/>
      <c r="C1192" s="111"/>
      <c r="D1192" s="111"/>
      <c r="E1192" s="112"/>
      <c r="F1192" s="13"/>
      <c r="G1192" s="97"/>
      <c r="H1192" s="102" t="s">
        <v>4475</v>
      </c>
      <c r="I1192" s="106"/>
      <c r="J1192" s="106"/>
      <c r="K1192" s="13"/>
    </row>
    <row r="1193" ht="8.25" customHeight="1">
      <c r="A1193" s="13"/>
      <c r="B1193" s="97"/>
      <c r="C1193" s="13"/>
      <c r="D1193" s="13"/>
      <c r="E1193" s="13"/>
      <c r="F1193" s="4"/>
      <c r="G1193" s="97"/>
      <c r="H1193" s="106"/>
      <c r="I1193" s="106"/>
      <c r="J1193" s="106"/>
      <c r="K1193" s="13"/>
    </row>
    <row r="1194">
      <c r="A1194" s="13"/>
      <c r="B1194" s="107"/>
      <c r="C1194" s="100"/>
      <c r="D1194" s="100"/>
      <c r="E1194" s="13"/>
      <c r="F1194" s="13"/>
      <c r="G1194" s="97"/>
      <c r="H1194" s="113" t="s">
        <v>4422</v>
      </c>
      <c r="I1194" s="106"/>
      <c r="J1194" s="106"/>
      <c r="K1194" s="13"/>
    </row>
    <row r="1195">
      <c r="A1195" s="13"/>
      <c r="B1195" s="99"/>
      <c r="C1195" s="100"/>
      <c r="D1195" s="100"/>
      <c r="E1195" s="13"/>
      <c r="F1195" s="13"/>
      <c r="G1195" s="97"/>
      <c r="H1195" s="102" t="s">
        <v>4423</v>
      </c>
      <c r="I1195" s="106"/>
      <c r="J1195" s="106"/>
      <c r="K1195" s="13"/>
    </row>
    <row r="1196">
      <c r="A1196" s="13"/>
      <c r="B1196" s="99"/>
      <c r="C1196" s="100"/>
      <c r="D1196" s="100"/>
      <c r="E1196" s="13"/>
      <c r="F1196" s="13"/>
      <c r="G1196" s="97"/>
      <c r="H1196" s="106"/>
      <c r="I1196" s="106"/>
      <c r="J1196" s="106"/>
      <c r="K1196" s="13"/>
    </row>
    <row r="1197" ht="21.75" customHeight="1">
      <c r="A1197" s="13"/>
      <c r="B1197" s="114"/>
      <c r="C1197" s="13"/>
      <c r="D1197" s="13"/>
      <c r="E1197" s="13"/>
      <c r="F1197" s="115"/>
      <c r="G1197" s="114"/>
      <c r="H1197" s="105"/>
      <c r="I1197" s="106"/>
      <c r="J1197" s="106"/>
      <c r="K1197" s="13"/>
    </row>
    <row r="1198" ht="14.25" customHeight="1">
      <c r="A1198" s="13"/>
      <c r="B1198" s="13"/>
      <c r="C1198" s="13"/>
      <c r="D1198" s="13"/>
      <c r="E1198" s="13"/>
      <c r="F1198" s="4"/>
      <c r="G1198" s="4"/>
      <c r="H1198" s="100"/>
      <c r="I1198" s="116"/>
      <c r="J1198" s="116"/>
      <c r="K1198" s="13"/>
    </row>
    <row r="1199" ht="9.0" customHeight="1">
      <c r="A1199" s="117"/>
      <c r="B1199" s="118"/>
      <c r="C1199" s="118"/>
      <c r="D1199" s="118"/>
      <c r="E1199" s="118"/>
      <c r="F1199" s="88"/>
      <c r="G1199" s="118"/>
      <c r="H1199" s="118"/>
      <c r="I1199" s="118"/>
      <c r="J1199" s="118"/>
      <c r="K1199" s="117"/>
    </row>
    <row r="1200" ht="9.0" customHeight="1">
      <c r="A1200" s="13"/>
      <c r="B1200" s="13"/>
      <c r="C1200" s="13"/>
      <c r="D1200" s="13"/>
      <c r="E1200" s="13"/>
      <c r="F1200" s="119"/>
      <c r="G1200" s="13"/>
      <c r="H1200" s="13"/>
      <c r="I1200" s="13"/>
      <c r="J1200" s="13"/>
      <c r="K1200" s="13"/>
    </row>
    <row r="1201" ht="30.0" customHeight="1">
      <c r="A1201" s="13"/>
      <c r="B1201" s="90" t="s">
        <v>4417</v>
      </c>
      <c r="C1201" s="90"/>
      <c r="D1201" s="91"/>
      <c r="E1201" s="13"/>
      <c r="F1201" s="13"/>
      <c r="G1201" s="92" t="s">
        <v>4418</v>
      </c>
      <c r="H1201" s="93"/>
      <c r="I1201" s="13"/>
      <c r="J1201" s="13"/>
      <c r="K1201" s="13"/>
    </row>
    <row r="1202">
      <c r="A1202" s="13"/>
      <c r="B1202" s="94"/>
      <c r="C1202" s="95"/>
      <c r="D1202" s="95"/>
      <c r="E1202" s="95"/>
      <c r="F1202" s="13"/>
      <c r="G1202" s="96"/>
      <c r="H1202" s="95"/>
      <c r="I1202" s="95"/>
      <c r="J1202" s="95"/>
      <c r="K1202" s="13"/>
    </row>
    <row r="1203" ht="12.0" customHeight="1">
      <c r="A1203" s="13"/>
      <c r="B1203" s="97"/>
      <c r="C1203" s="13"/>
      <c r="D1203" s="13"/>
      <c r="E1203" s="98"/>
      <c r="F1203" s="13"/>
      <c r="G1203" s="99"/>
      <c r="H1203" s="13"/>
      <c r="I1203" s="13"/>
      <c r="J1203" s="98"/>
      <c r="K1203" s="13"/>
    </row>
    <row r="1204">
      <c r="A1204" s="13"/>
      <c r="B1204" s="99"/>
      <c r="C1204" s="100"/>
      <c r="D1204" s="100"/>
      <c r="E1204" s="13"/>
      <c r="F1204" s="4"/>
      <c r="G1204" s="97"/>
      <c r="H1204" s="101" t="s">
        <v>4419</v>
      </c>
      <c r="I1204" s="102"/>
      <c r="J1204" s="102"/>
      <c r="K1204" s="13"/>
    </row>
    <row r="1205">
      <c r="A1205" s="13"/>
      <c r="B1205" s="99"/>
      <c r="C1205" s="100"/>
      <c r="D1205" s="100"/>
      <c r="E1205" s="13"/>
      <c r="F1205" s="4"/>
      <c r="G1205" s="97"/>
      <c r="H1205" s="103" t="s">
        <v>4420</v>
      </c>
      <c r="I1205" s="102"/>
      <c r="J1205" s="102"/>
      <c r="K1205" s="13"/>
    </row>
    <row r="1206" ht="8.25" customHeight="1">
      <c r="A1206" s="13"/>
      <c r="B1206" s="97"/>
      <c r="C1206" s="104"/>
      <c r="D1206" s="104"/>
      <c r="E1206" s="13"/>
      <c r="F1206" s="4"/>
      <c r="G1206" s="97"/>
      <c r="H1206" s="105"/>
      <c r="I1206" s="106"/>
      <c r="J1206" s="106"/>
      <c r="K1206" s="13"/>
    </row>
    <row r="1207">
      <c r="A1207" s="13"/>
      <c r="B1207" s="107"/>
      <c r="C1207" s="108"/>
      <c r="D1207" s="108"/>
      <c r="E1207" s="109"/>
      <c r="F1207" s="13"/>
      <c r="G1207" s="97"/>
      <c r="H1207" s="110" t="s">
        <v>4421</v>
      </c>
      <c r="I1207" s="106"/>
      <c r="J1207" s="106"/>
      <c r="K1207" s="13"/>
    </row>
    <row r="1208">
      <c r="A1208" s="13"/>
      <c r="B1208" s="99"/>
      <c r="C1208" s="111"/>
      <c r="D1208" s="111"/>
      <c r="E1208" s="112"/>
      <c r="F1208" s="13"/>
      <c r="G1208" s="97"/>
      <c r="H1208" s="102" t="s">
        <v>4476</v>
      </c>
      <c r="I1208" s="106"/>
      <c r="J1208" s="106"/>
      <c r="K1208" s="13"/>
    </row>
    <row r="1209" ht="8.25" customHeight="1">
      <c r="A1209" s="13"/>
      <c r="B1209" s="97"/>
      <c r="C1209" s="13"/>
      <c r="D1209" s="13"/>
      <c r="E1209" s="13"/>
      <c r="F1209" s="4"/>
      <c r="G1209" s="97"/>
      <c r="H1209" s="106"/>
      <c r="I1209" s="106"/>
      <c r="J1209" s="106"/>
      <c r="K1209" s="13"/>
    </row>
    <row r="1210">
      <c r="A1210" s="13"/>
      <c r="B1210" s="107"/>
      <c r="C1210" s="100"/>
      <c r="D1210" s="100"/>
      <c r="E1210" s="13"/>
      <c r="F1210" s="13"/>
      <c r="G1210" s="97"/>
      <c r="H1210" s="113" t="s">
        <v>4422</v>
      </c>
      <c r="I1210" s="106"/>
      <c r="J1210" s="106"/>
      <c r="K1210" s="13"/>
    </row>
    <row r="1211">
      <c r="A1211" s="13"/>
      <c r="B1211" s="99"/>
      <c r="C1211" s="100"/>
      <c r="D1211" s="100"/>
      <c r="E1211" s="13"/>
      <c r="F1211" s="13"/>
      <c r="G1211" s="97"/>
      <c r="H1211" s="102" t="s">
        <v>4423</v>
      </c>
      <c r="I1211" s="106"/>
      <c r="J1211" s="106"/>
      <c r="K1211" s="13"/>
    </row>
    <row r="1212">
      <c r="A1212" s="13"/>
      <c r="B1212" s="99"/>
      <c r="C1212" s="100"/>
      <c r="D1212" s="100"/>
      <c r="E1212" s="13"/>
      <c r="F1212" s="13"/>
      <c r="G1212" s="97"/>
      <c r="H1212" s="106"/>
      <c r="I1212" s="106"/>
      <c r="J1212" s="106"/>
      <c r="K1212" s="13"/>
    </row>
    <row r="1213" ht="21.75" customHeight="1">
      <c r="A1213" s="13"/>
      <c r="B1213" s="114"/>
      <c r="C1213" s="13"/>
      <c r="D1213" s="13"/>
      <c r="E1213" s="13"/>
      <c r="F1213" s="115"/>
      <c r="G1213" s="114"/>
      <c r="H1213" s="105"/>
      <c r="I1213" s="106"/>
      <c r="J1213" s="106"/>
      <c r="K1213" s="13"/>
    </row>
    <row r="1214" ht="14.25" customHeight="1">
      <c r="A1214" s="13"/>
      <c r="B1214" s="13"/>
      <c r="C1214" s="13"/>
      <c r="D1214" s="13"/>
      <c r="E1214" s="13"/>
      <c r="F1214" s="4"/>
      <c r="G1214" s="4"/>
      <c r="H1214" s="100"/>
      <c r="I1214" s="116"/>
      <c r="J1214" s="116"/>
      <c r="K1214" s="13"/>
    </row>
    <row r="1215" ht="9.0" customHeight="1">
      <c r="A1215" s="117"/>
      <c r="B1215" s="118"/>
      <c r="C1215" s="118"/>
      <c r="D1215" s="118"/>
      <c r="E1215" s="118"/>
      <c r="F1215" s="88"/>
      <c r="G1215" s="118"/>
      <c r="H1215" s="118"/>
      <c r="I1215" s="118"/>
      <c r="J1215" s="118"/>
      <c r="K1215" s="117"/>
    </row>
    <row r="1216" ht="9.0" customHeight="1">
      <c r="A1216" s="13"/>
      <c r="B1216" s="13"/>
      <c r="C1216" s="13"/>
      <c r="D1216" s="13"/>
      <c r="E1216" s="13"/>
      <c r="F1216" s="119"/>
      <c r="G1216" s="13"/>
      <c r="H1216" s="13"/>
      <c r="I1216" s="13"/>
      <c r="J1216" s="13"/>
      <c r="K1216" s="13"/>
    </row>
    <row r="1217" ht="30.0" customHeight="1">
      <c r="A1217" s="13"/>
      <c r="B1217" s="90" t="s">
        <v>4417</v>
      </c>
      <c r="C1217" s="90"/>
      <c r="D1217" s="91"/>
      <c r="E1217" s="13"/>
      <c r="F1217" s="13"/>
      <c r="G1217" s="92" t="s">
        <v>4418</v>
      </c>
      <c r="H1217" s="93"/>
      <c r="I1217" s="13"/>
      <c r="J1217" s="13"/>
      <c r="K1217" s="13"/>
    </row>
    <row r="1218">
      <c r="A1218" s="13"/>
      <c r="B1218" s="94"/>
      <c r="C1218" s="95"/>
      <c r="D1218" s="95"/>
      <c r="E1218" s="95"/>
      <c r="F1218" s="13"/>
      <c r="G1218" s="96"/>
      <c r="H1218" s="95"/>
      <c r="I1218" s="95"/>
      <c r="J1218" s="95"/>
      <c r="K1218" s="13"/>
    </row>
    <row r="1219" ht="12.0" customHeight="1">
      <c r="A1219" s="13"/>
      <c r="B1219" s="97"/>
      <c r="C1219" s="13"/>
      <c r="D1219" s="13"/>
      <c r="E1219" s="98"/>
      <c r="F1219" s="13"/>
      <c r="G1219" s="99"/>
      <c r="H1219" s="13"/>
      <c r="I1219" s="13"/>
      <c r="J1219" s="98"/>
      <c r="K1219" s="13"/>
    </row>
    <row r="1220">
      <c r="A1220" s="13"/>
      <c r="B1220" s="99"/>
      <c r="C1220" s="100"/>
      <c r="D1220" s="100"/>
      <c r="E1220" s="13"/>
      <c r="F1220" s="4"/>
      <c r="G1220" s="97"/>
      <c r="H1220" s="101" t="s">
        <v>4419</v>
      </c>
      <c r="I1220" s="102"/>
      <c r="J1220" s="102"/>
      <c r="K1220" s="13"/>
    </row>
    <row r="1221">
      <c r="A1221" s="13"/>
      <c r="B1221" s="99"/>
      <c r="C1221" s="100"/>
      <c r="D1221" s="100"/>
      <c r="E1221" s="13"/>
      <c r="F1221" s="4"/>
      <c r="G1221" s="97"/>
      <c r="H1221" s="103" t="s">
        <v>4420</v>
      </c>
      <c r="I1221" s="102"/>
      <c r="J1221" s="102"/>
      <c r="K1221" s="13"/>
    </row>
    <row r="1222" ht="8.25" customHeight="1">
      <c r="A1222" s="13"/>
      <c r="B1222" s="97"/>
      <c r="C1222" s="104"/>
      <c r="D1222" s="104"/>
      <c r="E1222" s="13"/>
      <c r="F1222" s="4"/>
      <c r="G1222" s="97"/>
      <c r="H1222" s="105"/>
      <c r="I1222" s="106"/>
      <c r="J1222" s="106"/>
      <c r="K1222" s="13"/>
    </row>
    <row r="1223">
      <c r="A1223" s="13"/>
      <c r="B1223" s="107"/>
      <c r="C1223" s="108"/>
      <c r="D1223" s="108"/>
      <c r="E1223" s="109"/>
      <c r="F1223" s="13"/>
      <c r="G1223" s="97"/>
      <c r="H1223" s="110" t="s">
        <v>4421</v>
      </c>
      <c r="I1223" s="106"/>
      <c r="J1223" s="106"/>
      <c r="K1223" s="13"/>
    </row>
    <row r="1224">
      <c r="A1224" s="13"/>
      <c r="B1224" s="99"/>
      <c r="C1224" s="111"/>
      <c r="D1224" s="111"/>
      <c r="E1224" s="112"/>
      <c r="F1224" s="13"/>
      <c r="G1224" s="97"/>
      <c r="H1224" s="102" t="s">
        <v>1666</v>
      </c>
      <c r="I1224" s="106"/>
      <c r="J1224" s="106"/>
      <c r="K1224" s="13"/>
    </row>
    <row r="1225" ht="8.25" customHeight="1">
      <c r="A1225" s="13"/>
      <c r="B1225" s="97"/>
      <c r="C1225" s="13"/>
      <c r="D1225" s="13"/>
      <c r="E1225" s="13"/>
      <c r="F1225" s="4"/>
      <c r="G1225" s="97"/>
      <c r="H1225" s="106"/>
      <c r="I1225" s="106"/>
      <c r="J1225" s="106"/>
      <c r="K1225" s="13"/>
    </row>
    <row r="1226">
      <c r="A1226" s="13"/>
      <c r="B1226" s="107"/>
      <c r="C1226" s="100"/>
      <c r="D1226" s="100"/>
      <c r="E1226" s="13"/>
      <c r="F1226" s="13"/>
      <c r="G1226" s="97"/>
      <c r="H1226" s="113" t="s">
        <v>4422</v>
      </c>
      <c r="I1226" s="106"/>
      <c r="J1226" s="106"/>
      <c r="K1226" s="13"/>
    </row>
    <row r="1227">
      <c r="A1227" s="13"/>
      <c r="B1227" s="99"/>
      <c r="C1227" s="100"/>
      <c r="D1227" s="100"/>
      <c r="E1227" s="13"/>
      <c r="F1227" s="13"/>
      <c r="G1227" s="97"/>
      <c r="H1227" s="102" t="s">
        <v>4469</v>
      </c>
      <c r="I1227" s="106"/>
      <c r="J1227" s="106"/>
      <c r="K1227" s="13"/>
    </row>
    <row r="1228">
      <c r="A1228" s="13"/>
      <c r="B1228" s="99"/>
      <c r="C1228" s="100"/>
      <c r="D1228" s="100"/>
      <c r="E1228" s="13"/>
      <c r="F1228" s="13"/>
      <c r="G1228" s="97"/>
      <c r="H1228" s="102" t="s">
        <v>4470</v>
      </c>
      <c r="I1228" s="106"/>
      <c r="J1228" s="106"/>
      <c r="K1228" s="13"/>
    </row>
    <row r="1229" ht="21.75" customHeight="1">
      <c r="A1229" s="13"/>
      <c r="B1229" s="114"/>
      <c r="C1229" s="13"/>
      <c r="D1229" s="13"/>
      <c r="E1229" s="13"/>
      <c r="F1229" s="115"/>
      <c r="G1229" s="114"/>
      <c r="H1229" s="105"/>
      <c r="I1229" s="106"/>
      <c r="J1229" s="106"/>
      <c r="K1229" s="13"/>
    </row>
    <row r="1230" ht="14.25" customHeight="1">
      <c r="A1230" s="13"/>
      <c r="B1230" s="13"/>
      <c r="C1230" s="13"/>
      <c r="D1230" s="13"/>
      <c r="E1230" s="13"/>
      <c r="F1230" s="4"/>
      <c r="G1230" s="4"/>
      <c r="H1230" s="100"/>
      <c r="I1230" s="116"/>
      <c r="J1230" s="116"/>
      <c r="K1230" s="13"/>
    </row>
    <row r="1231" ht="9.0" customHeight="1">
      <c r="A1231" s="117"/>
      <c r="B1231" s="118"/>
      <c r="C1231" s="118"/>
      <c r="D1231" s="118"/>
      <c r="E1231" s="118"/>
      <c r="F1231" s="88"/>
      <c r="G1231" s="118"/>
      <c r="H1231" s="118"/>
      <c r="I1231" s="118"/>
      <c r="J1231" s="118"/>
      <c r="K1231" s="117"/>
    </row>
    <row r="1232" ht="9.0" customHeight="1">
      <c r="A1232" s="13"/>
      <c r="B1232" s="13"/>
      <c r="C1232" s="13"/>
      <c r="D1232" s="13"/>
      <c r="E1232" s="13"/>
      <c r="F1232" s="119"/>
      <c r="G1232" s="13"/>
      <c r="H1232" s="13"/>
      <c r="I1232" s="13"/>
      <c r="J1232" s="13"/>
      <c r="K1232" s="13"/>
    </row>
    <row r="1233" ht="30.0" customHeight="1">
      <c r="A1233" s="13"/>
      <c r="B1233" s="90" t="s">
        <v>4417</v>
      </c>
      <c r="C1233" s="90"/>
      <c r="D1233" s="91"/>
      <c r="E1233" s="13"/>
      <c r="F1233" s="13"/>
      <c r="G1233" s="92" t="s">
        <v>4418</v>
      </c>
      <c r="H1233" s="93"/>
      <c r="I1233" s="13"/>
      <c r="J1233" s="13"/>
      <c r="K1233" s="13"/>
    </row>
    <row r="1234">
      <c r="A1234" s="13"/>
      <c r="B1234" s="94"/>
      <c r="C1234" s="95"/>
      <c r="D1234" s="95"/>
      <c r="E1234" s="95"/>
      <c r="F1234" s="13"/>
      <c r="G1234" s="96"/>
      <c r="H1234" s="95"/>
      <c r="I1234" s="95"/>
      <c r="J1234" s="95"/>
      <c r="K1234" s="13"/>
    </row>
    <row r="1235" ht="12.0" customHeight="1">
      <c r="A1235" s="13"/>
      <c r="B1235" s="97"/>
      <c r="C1235" s="13"/>
      <c r="D1235" s="13"/>
      <c r="E1235" s="98"/>
      <c r="F1235" s="13"/>
      <c r="G1235" s="99"/>
      <c r="H1235" s="13"/>
      <c r="I1235" s="13"/>
      <c r="J1235" s="98"/>
      <c r="K1235" s="13"/>
    </row>
    <row r="1236">
      <c r="A1236" s="13"/>
      <c r="B1236" s="99"/>
      <c r="C1236" s="100"/>
      <c r="D1236" s="100"/>
      <c r="E1236" s="13"/>
      <c r="F1236" s="4"/>
      <c r="G1236" s="97"/>
      <c r="H1236" s="101" t="s">
        <v>4419</v>
      </c>
      <c r="I1236" s="102"/>
      <c r="J1236" s="102"/>
      <c r="K1236" s="13"/>
    </row>
    <row r="1237">
      <c r="A1237" s="13"/>
      <c r="B1237" s="99"/>
      <c r="C1237" s="100"/>
      <c r="D1237" s="100"/>
      <c r="E1237" s="13"/>
      <c r="F1237" s="4"/>
      <c r="G1237" s="97"/>
      <c r="H1237" s="103" t="s">
        <v>4420</v>
      </c>
      <c r="I1237" s="102"/>
      <c r="J1237" s="102"/>
      <c r="K1237" s="13"/>
    </row>
    <row r="1238" ht="8.25" customHeight="1">
      <c r="A1238" s="13"/>
      <c r="B1238" s="97"/>
      <c r="C1238" s="104"/>
      <c r="D1238" s="104"/>
      <c r="E1238" s="13"/>
      <c r="F1238" s="4"/>
      <c r="G1238" s="97"/>
      <c r="H1238" s="105"/>
      <c r="I1238" s="106"/>
      <c r="J1238" s="106"/>
      <c r="K1238" s="13"/>
    </row>
    <row r="1239">
      <c r="A1239" s="13"/>
      <c r="B1239" s="107"/>
      <c r="C1239" s="108"/>
      <c r="D1239" s="108"/>
      <c r="E1239" s="109"/>
      <c r="F1239" s="13"/>
      <c r="G1239" s="97"/>
      <c r="H1239" s="110" t="s">
        <v>4421</v>
      </c>
      <c r="I1239" s="106"/>
      <c r="J1239" s="106"/>
      <c r="K1239" s="13"/>
    </row>
    <row r="1240">
      <c r="A1240" s="13"/>
      <c r="B1240" s="99"/>
      <c r="C1240" s="111"/>
      <c r="D1240" s="111"/>
      <c r="E1240" s="112"/>
      <c r="F1240" s="13"/>
      <c r="G1240" s="97"/>
      <c r="H1240" s="102" t="s">
        <v>4477</v>
      </c>
      <c r="I1240" s="106"/>
      <c r="J1240" s="106"/>
      <c r="K1240" s="13"/>
    </row>
    <row r="1241" ht="8.25" customHeight="1">
      <c r="A1241" s="13"/>
      <c r="B1241" s="97"/>
      <c r="C1241" s="13"/>
      <c r="D1241" s="13"/>
      <c r="E1241" s="13"/>
      <c r="F1241" s="4"/>
      <c r="G1241" s="97"/>
      <c r="H1241" s="106"/>
      <c r="I1241" s="106"/>
      <c r="J1241" s="106"/>
      <c r="K1241" s="13"/>
    </row>
    <row r="1242">
      <c r="A1242" s="13"/>
      <c r="B1242" s="107"/>
      <c r="C1242" s="100"/>
      <c r="D1242" s="100"/>
      <c r="E1242" s="13"/>
      <c r="F1242" s="13"/>
      <c r="G1242" s="97"/>
      <c r="H1242" s="113" t="s">
        <v>4422</v>
      </c>
      <c r="I1242" s="106"/>
      <c r="J1242" s="106"/>
      <c r="K1242" s="13"/>
    </row>
    <row r="1243">
      <c r="A1243" s="13"/>
      <c r="B1243" s="99"/>
      <c r="C1243" s="100"/>
      <c r="D1243" s="100"/>
      <c r="E1243" s="13"/>
      <c r="F1243" s="13"/>
      <c r="G1243" s="97"/>
      <c r="H1243" s="102" t="s">
        <v>4423</v>
      </c>
      <c r="I1243" s="106"/>
      <c r="J1243" s="106"/>
      <c r="K1243" s="13"/>
    </row>
    <row r="1244">
      <c r="A1244" s="13"/>
      <c r="B1244" s="99"/>
      <c r="C1244" s="100"/>
      <c r="D1244" s="100"/>
      <c r="E1244" s="13"/>
      <c r="F1244" s="13"/>
      <c r="G1244" s="97"/>
      <c r="H1244" s="106"/>
      <c r="I1244" s="106"/>
      <c r="J1244" s="106"/>
      <c r="K1244" s="13"/>
    </row>
    <row r="1245" ht="21.75" customHeight="1">
      <c r="A1245" s="13"/>
      <c r="B1245" s="114"/>
      <c r="C1245" s="13"/>
      <c r="D1245" s="13"/>
      <c r="E1245" s="13"/>
      <c r="F1245" s="115"/>
      <c r="G1245" s="114"/>
      <c r="H1245" s="105"/>
      <c r="I1245" s="106"/>
      <c r="J1245" s="106"/>
      <c r="K1245" s="13"/>
    </row>
    <row r="1246" ht="14.25" customHeight="1">
      <c r="A1246" s="13"/>
      <c r="B1246" s="13"/>
      <c r="C1246" s="13"/>
      <c r="D1246" s="13"/>
      <c r="E1246" s="13"/>
      <c r="F1246" s="4"/>
      <c r="G1246" s="4"/>
      <c r="H1246" s="100"/>
      <c r="I1246" s="116"/>
      <c r="J1246" s="116"/>
      <c r="K1246" s="13"/>
    </row>
    <row r="1247" ht="9.0" customHeight="1">
      <c r="A1247" s="117"/>
      <c r="B1247" s="118"/>
      <c r="C1247" s="118"/>
      <c r="D1247" s="118"/>
      <c r="E1247" s="118"/>
      <c r="F1247" s="88"/>
      <c r="G1247" s="118"/>
      <c r="H1247" s="118"/>
      <c r="I1247" s="118"/>
      <c r="J1247" s="118"/>
      <c r="K1247" s="117"/>
    </row>
    <row r="1248" ht="9.0" customHeight="1">
      <c r="A1248" s="13"/>
      <c r="B1248" s="13"/>
      <c r="C1248" s="13"/>
      <c r="D1248" s="13"/>
      <c r="E1248" s="13"/>
      <c r="F1248" s="119"/>
      <c r="G1248" s="13"/>
      <c r="H1248" s="13"/>
      <c r="I1248" s="13"/>
      <c r="J1248" s="13"/>
      <c r="K1248" s="13"/>
    </row>
    <row r="1249" ht="30.0" customHeight="1">
      <c r="A1249" s="13"/>
      <c r="B1249" s="90" t="s">
        <v>4417</v>
      </c>
      <c r="C1249" s="90"/>
      <c r="D1249" s="91"/>
      <c r="E1249" s="13"/>
      <c r="F1249" s="13"/>
      <c r="G1249" s="92" t="s">
        <v>4418</v>
      </c>
      <c r="H1249" s="93"/>
      <c r="I1249" s="13"/>
      <c r="J1249" s="13"/>
      <c r="K1249" s="13"/>
    </row>
    <row r="1250">
      <c r="A1250" s="13"/>
      <c r="B1250" s="94"/>
      <c r="C1250" s="95"/>
      <c r="D1250" s="95"/>
      <c r="E1250" s="95"/>
      <c r="F1250" s="13"/>
      <c r="G1250" s="96"/>
      <c r="H1250" s="95"/>
      <c r="I1250" s="95"/>
      <c r="J1250" s="95"/>
      <c r="K1250" s="13"/>
    </row>
    <row r="1251" ht="12.0" customHeight="1">
      <c r="A1251" s="13"/>
      <c r="B1251" s="97"/>
      <c r="C1251" s="13"/>
      <c r="D1251" s="13"/>
      <c r="E1251" s="98"/>
      <c r="F1251" s="13"/>
      <c r="G1251" s="99"/>
      <c r="H1251" s="13"/>
      <c r="I1251" s="13"/>
      <c r="J1251" s="98"/>
      <c r="K1251" s="13"/>
    </row>
    <row r="1252">
      <c r="A1252" s="13"/>
      <c r="B1252" s="99"/>
      <c r="C1252" s="100"/>
      <c r="D1252" s="100"/>
      <c r="E1252" s="13"/>
      <c r="F1252" s="4"/>
      <c r="G1252" s="97"/>
      <c r="H1252" s="101" t="s">
        <v>4419</v>
      </c>
      <c r="I1252" s="102"/>
      <c r="J1252" s="102"/>
      <c r="K1252" s="13"/>
    </row>
    <row r="1253">
      <c r="A1253" s="13"/>
      <c r="B1253" s="99"/>
      <c r="C1253" s="100"/>
      <c r="D1253" s="100"/>
      <c r="E1253" s="13"/>
      <c r="F1253" s="4"/>
      <c r="G1253" s="97"/>
      <c r="H1253" s="103" t="s">
        <v>4420</v>
      </c>
      <c r="I1253" s="102"/>
      <c r="J1253" s="102"/>
      <c r="K1253" s="13"/>
    </row>
    <row r="1254" ht="8.25" customHeight="1">
      <c r="A1254" s="13"/>
      <c r="B1254" s="97"/>
      <c r="C1254" s="104"/>
      <c r="D1254" s="104"/>
      <c r="E1254" s="13"/>
      <c r="F1254" s="4"/>
      <c r="G1254" s="97"/>
      <c r="H1254" s="105"/>
      <c r="I1254" s="106"/>
      <c r="J1254" s="106"/>
      <c r="K1254" s="13"/>
    </row>
    <row r="1255">
      <c r="A1255" s="13"/>
      <c r="B1255" s="107"/>
      <c r="C1255" s="108"/>
      <c r="D1255" s="108"/>
      <c r="E1255" s="109"/>
      <c r="F1255" s="13"/>
      <c r="G1255" s="97"/>
      <c r="H1255" s="110" t="s">
        <v>4421</v>
      </c>
      <c r="I1255" s="106"/>
      <c r="J1255" s="106"/>
      <c r="K1255" s="13"/>
    </row>
    <row r="1256">
      <c r="A1256" s="13"/>
      <c r="B1256" s="99"/>
      <c r="C1256" s="111"/>
      <c r="D1256" s="111"/>
      <c r="E1256" s="112"/>
      <c r="F1256" s="13"/>
      <c r="G1256" s="97"/>
      <c r="H1256" s="102" t="s">
        <v>4478</v>
      </c>
      <c r="I1256" s="106"/>
      <c r="J1256" s="106"/>
      <c r="K1256" s="13"/>
    </row>
    <row r="1257" ht="8.25" customHeight="1">
      <c r="A1257" s="13"/>
      <c r="B1257" s="97"/>
      <c r="C1257" s="13"/>
      <c r="D1257" s="13"/>
      <c r="E1257" s="13"/>
      <c r="F1257" s="4"/>
      <c r="G1257" s="97"/>
      <c r="H1257" s="106"/>
      <c r="I1257" s="106"/>
      <c r="J1257" s="106"/>
      <c r="K1257" s="13"/>
    </row>
    <row r="1258">
      <c r="A1258" s="13"/>
      <c r="B1258" s="107"/>
      <c r="C1258" s="100"/>
      <c r="D1258" s="100"/>
      <c r="E1258" s="13"/>
      <c r="F1258" s="13"/>
      <c r="G1258" s="97"/>
      <c r="H1258" s="113" t="s">
        <v>4422</v>
      </c>
      <c r="I1258" s="106"/>
      <c r="J1258" s="106"/>
      <c r="K1258" s="13"/>
    </row>
    <row r="1259">
      <c r="A1259" s="13"/>
      <c r="B1259" s="99"/>
      <c r="C1259" s="100"/>
      <c r="D1259" s="100"/>
      <c r="E1259" s="13"/>
      <c r="F1259" s="13"/>
      <c r="G1259" s="97"/>
      <c r="H1259" s="102" t="s">
        <v>4423</v>
      </c>
      <c r="I1259" s="106"/>
      <c r="J1259" s="106"/>
      <c r="K1259" s="13"/>
    </row>
    <row r="1260">
      <c r="A1260" s="13"/>
      <c r="B1260" s="99"/>
      <c r="C1260" s="100"/>
      <c r="D1260" s="100"/>
      <c r="E1260" s="13"/>
      <c r="F1260" s="13"/>
      <c r="G1260" s="97"/>
      <c r="H1260" s="106"/>
      <c r="I1260" s="106"/>
      <c r="J1260" s="106"/>
      <c r="K1260" s="13"/>
    </row>
    <row r="1261" ht="21.75" customHeight="1">
      <c r="A1261" s="13"/>
      <c r="B1261" s="114"/>
      <c r="C1261" s="13"/>
      <c r="D1261" s="13"/>
      <c r="E1261" s="13"/>
      <c r="F1261" s="115"/>
      <c r="G1261" s="114"/>
      <c r="H1261" s="105"/>
      <c r="I1261" s="106"/>
      <c r="J1261" s="106"/>
      <c r="K1261" s="13"/>
    </row>
    <row r="1262" ht="14.25" customHeight="1">
      <c r="A1262" s="13"/>
      <c r="B1262" s="13"/>
      <c r="C1262" s="13"/>
      <c r="D1262" s="13"/>
      <c r="E1262" s="13"/>
      <c r="F1262" s="4"/>
      <c r="G1262" s="4"/>
      <c r="H1262" s="100"/>
      <c r="I1262" s="116"/>
      <c r="J1262" s="116"/>
      <c r="K1262" s="13"/>
    </row>
    <row r="1263" ht="9.0" customHeight="1">
      <c r="A1263" s="117"/>
      <c r="B1263" s="118"/>
      <c r="C1263" s="118"/>
      <c r="D1263" s="118"/>
      <c r="E1263" s="118"/>
      <c r="F1263" s="88"/>
      <c r="G1263" s="118"/>
      <c r="H1263" s="118"/>
      <c r="I1263" s="118"/>
      <c r="J1263" s="118"/>
      <c r="K1263" s="117"/>
    </row>
    <row r="1264" ht="9.0" customHeight="1">
      <c r="A1264" s="13"/>
      <c r="B1264" s="13"/>
      <c r="C1264" s="13"/>
      <c r="D1264" s="13"/>
      <c r="E1264" s="13"/>
      <c r="F1264" s="119"/>
      <c r="G1264" s="13"/>
      <c r="H1264" s="13"/>
      <c r="I1264" s="13"/>
      <c r="J1264" s="13"/>
      <c r="K1264" s="13"/>
    </row>
    <row r="1265" ht="30.0" customHeight="1">
      <c r="A1265" s="13"/>
      <c r="B1265" s="90" t="s">
        <v>4417</v>
      </c>
      <c r="C1265" s="90"/>
      <c r="D1265" s="91"/>
      <c r="E1265" s="13"/>
      <c r="F1265" s="13"/>
      <c r="G1265" s="92" t="s">
        <v>4418</v>
      </c>
      <c r="H1265" s="93"/>
      <c r="I1265" s="13"/>
      <c r="J1265" s="13"/>
      <c r="K1265" s="13"/>
    </row>
    <row r="1266">
      <c r="A1266" s="13"/>
      <c r="B1266" s="94"/>
      <c r="C1266" s="95"/>
      <c r="D1266" s="95"/>
      <c r="E1266" s="95"/>
      <c r="F1266" s="13"/>
      <c r="G1266" s="96"/>
      <c r="H1266" s="95"/>
      <c r="I1266" s="95"/>
      <c r="J1266" s="95"/>
      <c r="K1266" s="13"/>
    </row>
    <row r="1267" ht="12.0" customHeight="1">
      <c r="A1267" s="13"/>
      <c r="B1267" s="97"/>
      <c r="C1267" s="13"/>
      <c r="D1267" s="13"/>
      <c r="E1267" s="98"/>
      <c r="F1267" s="13"/>
      <c r="G1267" s="99"/>
      <c r="H1267" s="13"/>
      <c r="I1267" s="13"/>
      <c r="J1267" s="98"/>
      <c r="K1267" s="13"/>
    </row>
    <row r="1268">
      <c r="A1268" s="13"/>
      <c r="B1268" s="99"/>
      <c r="C1268" s="100"/>
      <c r="D1268" s="100"/>
      <c r="E1268" s="13"/>
      <c r="F1268" s="4"/>
      <c r="G1268" s="97"/>
      <c r="H1268" s="101" t="s">
        <v>4419</v>
      </c>
      <c r="I1268" s="102"/>
      <c r="J1268" s="102"/>
      <c r="K1268" s="13"/>
    </row>
    <row r="1269">
      <c r="A1269" s="13"/>
      <c r="B1269" s="99"/>
      <c r="C1269" s="100"/>
      <c r="D1269" s="100"/>
      <c r="E1269" s="13"/>
      <c r="F1269" s="4"/>
      <c r="G1269" s="97"/>
      <c r="H1269" s="103" t="s">
        <v>4420</v>
      </c>
      <c r="I1269" s="102"/>
      <c r="J1269" s="102"/>
      <c r="K1269" s="13"/>
    </row>
    <row r="1270" ht="8.25" customHeight="1">
      <c r="A1270" s="13"/>
      <c r="B1270" s="97"/>
      <c r="C1270" s="104"/>
      <c r="D1270" s="104"/>
      <c r="E1270" s="13"/>
      <c r="F1270" s="4"/>
      <c r="G1270" s="97"/>
      <c r="H1270" s="105"/>
      <c r="I1270" s="106"/>
      <c r="J1270" s="106"/>
      <c r="K1270" s="13"/>
    </row>
    <row r="1271">
      <c r="A1271" s="13"/>
      <c r="B1271" s="107"/>
      <c r="C1271" s="108"/>
      <c r="D1271" s="108"/>
      <c r="E1271" s="109"/>
      <c r="F1271" s="13"/>
      <c r="G1271" s="97"/>
      <c r="H1271" s="110" t="s">
        <v>4421</v>
      </c>
      <c r="I1271" s="106"/>
      <c r="J1271" s="106"/>
      <c r="K1271" s="13"/>
    </row>
    <row r="1272">
      <c r="A1272" s="13"/>
      <c r="B1272" s="99"/>
      <c r="C1272" s="111"/>
      <c r="D1272" s="111"/>
      <c r="E1272" s="112"/>
      <c r="F1272" s="13"/>
      <c r="G1272" s="97"/>
      <c r="H1272" s="102" t="s">
        <v>4479</v>
      </c>
      <c r="I1272" s="106"/>
      <c r="J1272" s="106"/>
      <c r="K1272" s="13"/>
    </row>
    <row r="1273" ht="8.25" customHeight="1">
      <c r="A1273" s="13"/>
      <c r="B1273" s="97"/>
      <c r="C1273" s="13"/>
      <c r="D1273" s="13"/>
      <c r="E1273" s="13"/>
      <c r="F1273" s="4"/>
      <c r="G1273" s="97"/>
      <c r="H1273" s="106"/>
      <c r="I1273" s="106"/>
      <c r="J1273" s="106"/>
      <c r="K1273" s="13"/>
    </row>
    <row r="1274">
      <c r="A1274" s="13"/>
      <c r="B1274" s="107"/>
      <c r="C1274" s="100"/>
      <c r="D1274" s="100"/>
      <c r="E1274" s="13"/>
      <c r="F1274" s="13"/>
      <c r="G1274" s="97"/>
      <c r="H1274" s="113" t="s">
        <v>4422</v>
      </c>
      <c r="I1274" s="106"/>
      <c r="J1274" s="106"/>
      <c r="K1274" s="13"/>
    </row>
    <row r="1275">
      <c r="A1275" s="13"/>
      <c r="B1275" s="99"/>
      <c r="C1275" s="100"/>
      <c r="D1275" s="100"/>
      <c r="E1275" s="13"/>
      <c r="F1275" s="13"/>
      <c r="G1275" s="97"/>
      <c r="H1275" s="102" t="s">
        <v>4423</v>
      </c>
      <c r="I1275" s="106"/>
      <c r="J1275" s="106"/>
      <c r="K1275" s="13"/>
    </row>
    <row r="1276">
      <c r="A1276" s="13"/>
      <c r="B1276" s="99"/>
      <c r="C1276" s="100"/>
      <c r="D1276" s="100"/>
      <c r="E1276" s="13"/>
      <c r="F1276" s="13"/>
      <c r="G1276" s="97"/>
      <c r="H1276" s="106"/>
      <c r="I1276" s="106"/>
      <c r="J1276" s="106"/>
      <c r="K1276" s="13"/>
    </row>
    <row r="1277" ht="21.75" customHeight="1">
      <c r="A1277" s="13"/>
      <c r="B1277" s="114"/>
      <c r="C1277" s="13"/>
      <c r="D1277" s="13"/>
      <c r="E1277" s="13"/>
      <c r="F1277" s="115"/>
      <c r="G1277" s="114"/>
      <c r="H1277" s="105"/>
      <c r="I1277" s="106"/>
      <c r="J1277" s="106"/>
      <c r="K1277" s="13"/>
    </row>
    <row r="1278" ht="14.25" customHeight="1">
      <c r="A1278" s="13"/>
      <c r="B1278" s="13"/>
      <c r="C1278" s="13"/>
      <c r="D1278" s="13"/>
      <c r="E1278" s="13"/>
      <c r="F1278" s="4"/>
      <c r="G1278" s="4"/>
      <c r="H1278" s="100"/>
      <c r="I1278" s="116"/>
      <c r="J1278" s="116"/>
      <c r="K1278" s="13"/>
    </row>
    <row r="1279" ht="9.0" customHeight="1">
      <c r="A1279" s="117"/>
      <c r="B1279" s="118"/>
      <c r="C1279" s="118"/>
      <c r="D1279" s="118"/>
      <c r="E1279" s="118"/>
      <c r="F1279" s="88"/>
      <c r="G1279" s="118"/>
      <c r="H1279" s="118"/>
      <c r="I1279" s="118"/>
      <c r="J1279" s="118"/>
      <c r="K1279" s="117"/>
    </row>
    <row r="1280" ht="9.0" customHeight="1">
      <c r="A1280" s="13"/>
      <c r="B1280" s="13"/>
      <c r="C1280" s="13"/>
      <c r="D1280" s="13"/>
      <c r="E1280" s="13"/>
      <c r="F1280" s="119"/>
      <c r="G1280" s="13"/>
      <c r="H1280" s="13"/>
      <c r="I1280" s="13"/>
      <c r="J1280" s="13"/>
      <c r="K1280" s="13"/>
    </row>
    <row r="1281" ht="30.0" customHeight="1">
      <c r="A1281" s="13"/>
      <c r="B1281" s="90" t="s">
        <v>4417</v>
      </c>
      <c r="C1281" s="90"/>
      <c r="D1281" s="91"/>
      <c r="E1281" s="13"/>
      <c r="F1281" s="13"/>
      <c r="G1281" s="92" t="s">
        <v>4418</v>
      </c>
      <c r="H1281" s="93"/>
      <c r="I1281" s="13"/>
      <c r="J1281" s="13"/>
      <c r="K1281" s="13"/>
    </row>
    <row r="1282">
      <c r="A1282" s="13"/>
      <c r="B1282" s="94"/>
      <c r="C1282" s="95"/>
      <c r="D1282" s="95"/>
      <c r="E1282" s="95"/>
      <c r="F1282" s="13"/>
      <c r="G1282" s="96"/>
      <c r="H1282" s="95"/>
      <c r="I1282" s="95"/>
      <c r="J1282" s="95"/>
      <c r="K1282" s="13"/>
    </row>
    <row r="1283" ht="12.0" customHeight="1">
      <c r="A1283" s="13"/>
      <c r="B1283" s="97"/>
      <c r="C1283" s="13"/>
      <c r="D1283" s="13"/>
      <c r="E1283" s="98"/>
      <c r="F1283" s="13"/>
      <c r="G1283" s="99"/>
      <c r="H1283" s="13"/>
      <c r="I1283" s="13"/>
      <c r="J1283" s="98"/>
      <c r="K1283" s="13"/>
    </row>
    <row r="1284">
      <c r="A1284" s="13"/>
      <c r="B1284" s="99"/>
      <c r="C1284" s="100"/>
      <c r="D1284" s="100"/>
      <c r="E1284" s="13"/>
      <c r="F1284" s="4"/>
      <c r="G1284" s="97"/>
      <c r="H1284" s="101" t="s">
        <v>4419</v>
      </c>
      <c r="I1284" s="102"/>
      <c r="J1284" s="102"/>
      <c r="K1284" s="13"/>
    </row>
    <row r="1285">
      <c r="A1285" s="13"/>
      <c r="B1285" s="99"/>
      <c r="C1285" s="100"/>
      <c r="D1285" s="100"/>
      <c r="E1285" s="13"/>
      <c r="F1285" s="4"/>
      <c r="G1285" s="97"/>
      <c r="H1285" s="103" t="s">
        <v>4420</v>
      </c>
      <c r="I1285" s="102"/>
      <c r="J1285" s="102"/>
      <c r="K1285" s="13"/>
    </row>
    <row r="1286" ht="8.25" customHeight="1">
      <c r="A1286" s="13"/>
      <c r="B1286" s="97"/>
      <c r="C1286" s="104"/>
      <c r="D1286" s="104"/>
      <c r="E1286" s="13"/>
      <c r="F1286" s="4"/>
      <c r="G1286" s="97"/>
      <c r="H1286" s="105"/>
      <c r="I1286" s="106"/>
      <c r="J1286" s="106"/>
      <c r="K1286" s="13"/>
    </row>
    <row r="1287">
      <c r="A1287" s="13"/>
      <c r="B1287" s="107"/>
      <c r="C1287" s="108"/>
      <c r="D1287" s="108"/>
      <c r="E1287" s="109"/>
      <c r="F1287" s="13"/>
      <c r="G1287" s="97"/>
      <c r="H1287" s="110" t="s">
        <v>4421</v>
      </c>
      <c r="I1287" s="106"/>
      <c r="J1287" s="106"/>
      <c r="K1287" s="13"/>
    </row>
    <row r="1288">
      <c r="A1288" s="13"/>
      <c r="B1288" s="99"/>
      <c r="C1288" s="111"/>
      <c r="D1288" s="111"/>
      <c r="E1288" s="112"/>
      <c r="F1288" s="13"/>
      <c r="G1288" s="97"/>
      <c r="H1288" s="102" t="s">
        <v>4480</v>
      </c>
      <c r="I1288" s="106"/>
      <c r="J1288" s="106"/>
      <c r="K1288" s="13"/>
    </row>
    <row r="1289" ht="8.25" customHeight="1">
      <c r="A1289" s="13"/>
      <c r="B1289" s="97"/>
      <c r="C1289" s="13"/>
      <c r="D1289" s="13"/>
      <c r="E1289" s="13"/>
      <c r="F1289" s="4"/>
      <c r="G1289" s="97"/>
      <c r="H1289" s="106"/>
      <c r="I1289" s="106"/>
      <c r="J1289" s="106"/>
      <c r="K1289" s="13"/>
    </row>
    <row r="1290">
      <c r="A1290" s="13"/>
      <c r="B1290" s="107"/>
      <c r="C1290" s="100"/>
      <c r="D1290" s="100"/>
      <c r="E1290" s="13"/>
      <c r="F1290" s="13"/>
      <c r="G1290" s="97"/>
      <c r="H1290" s="113" t="s">
        <v>4422</v>
      </c>
      <c r="I1290" s="106"/>
      <c r="J1290" s="106"/>
      <c r="K1290" s="13"/>
    </row>
    <row r="1291">
      <c r="A1291" s="13"/>
      <c r="B1291" s="99"/>
      <c r="C1291" s="100"/>
      <c r="D1291" s="100"/>
      <c r="E1291" s="13"/>
      <c r="F1291" s="13"/>
      <c r="G1291" s="97"/>
      <c r="H1291" s="102" t="s">
        <v>4423</v>
      </c>
      <c r="I1291" s="106"/>
      <c r="J1291" s="106"/>
      <c r="K1291" s="13"/>
    </row>
    <row r="1292">
      <c r="A1292" s="13"/>
      <c r="B1292" s="99"/>
      <c r="C1292" s="100"/>
      <c r="D1292" s="100"/>
      <c r="E1292" s="13"/>
      <c r="F1292" s="13"/>
      <c r="G1292" s="97"/>
      <c r="H1292" s="106"/>
      <c r="I1292" s="106"/>
      <c r="J1292" s="106"/>
      <c r="K1292" s="13"/>
    </row>
    <row r="1293" ht="21.75" customHeight="1">
      <c r="A1293" s="13"/>
      <c r="B1293" s="114"/>
      <c r="C1293" s="13"/>
      <c r="D1293" s="13"/>
      <c r="E1293" s="13"/>
      <c r="F1293" s="115"/>
      <c r="G1293" s="114"/>
      <c r="H1293" s="105"/>
      <c r="I1293" s="106"/>
      <c r="J1293" s="106"/>
      <c r="K1293" s="13"/>
    </row>
    <row r="1294" ht="14.25" customHeight="1">
      <c r="A1294" s="13"/>
      <c r="B1294" s="13"/>
      <c r="C1294" s="13"/>
      <c r="D1294" s="13"/>
      <c r="E1294" s="13"/>
      <c r="F1294" s="4"/>
      <c r="G1294" s="4"/>
      <c r="H1294" s="100"/>
      <c r="I1294" s="116"/>
      <c r="J1294" s="116"/>
      <c r="K1294" s="13"/>
    </row>
    <row r="1295" ht="9.0" customHeight="1">
      <c r="A1295" s="117"/>
      <c r="B1295" s="118"/>
      <c r="C1295" s="118"/>
      <c r="D1295" s="118"/>
      <c r="E1295" s="118"/>
      <c r="F1295" s="88"/>
      <c r="G1295" s="118"/>
      <c r="H1295" s="118"/>
      <c r="I1295" s="118"/>
      <c r="J1295" s="118"/>
      <c r="K1295" s="117"/>
    </row>
    <row r="1296" ht="9.0" customHeight="1">
      <c r="A1296" s="13"/>
      <c r="B1296" s="13"/>
      <c r="C1296" s="13"/>
      <c r="D1296" s="13"/>
      <c r="E1296" s="13"/>
      <c r="F1296" s="119"/>
      <c r="G1296" s="13"/>
      <c r="H1296" s="13"/>
      <c r="I1296" s="13"/>
      <c r="J1296" s="13"/>
      <c r="K1296" s="13"/>
    </row>
    <row r="1297" ht="30.0" customHeight="1">
      <c r="A1297" s="13"/>
      <c r="B1297" s="90" t="s">
        <v>4417</v>
      </c>
      <c r="C1297" s="90"/>
      <c r="D1297" s="91"/>
      <c r="E1297" s="13"/>
      <c r="F1297" s="13"/>
      <c r="G1297" s="92" t="s">
        <v>4418</v>
      </c>
      <c r="H1297" s="93"/>
      <c r="I1297" s="13"/>
      <c r="J1297" s="13"/>
      <c r="K1297" s="13"/>
    </row>
    <row r="1298">
      <c r="A1298" s="13"/>
      <c r="B1298" s="94"/>
      <c r="C1298" s="95"/>
      <c r="D1298" s="95"/>
      <c r="E1298" s="95"/>
      <c r="F1298" s="13"/>
      <c r="G1298" s="96"/>
      <c r="H1298" s="95"/>
      <c r="I1298" s="95"/>
      <c r="J1298" s="95"/>
      <c r="K1298" s="13"/>
    </row>
    <row r="1299" ht="12.0" customHeight="1">
      <c r="A1299" s="13"/>
      <c r="B1299" s="97"/>
      <c r="C1299" s="13"/>
      <c r="D1299" s="13"/>
      <c r="E1299" s="98"/>
      <c r="F1299" s="13"/>
      <c r="G1299" s="99"/>
      <c r="H1299" s="13"/>
      <c r="I1299" s="13"/>
      <c r="J1299" s="98"/>
      <c r="K1299" s="13"/>
    </row>
    <row r="1300">
      <c r="A1300" s="13"/>
      <c r="B1300" s="99"/>
      <c r="C1300" s="100"/>
      <c r="D1300" s="100"/>
      <c r="E1300" s="13"/>
      <c r="F1300" s="4"/>
      <c r="G1300" s="97"/>
      <c r="H1300" s="101" t="s">
        <v>4419</v>
      </c>
      <c r="I1300" s="102"/>
      <c r="J1300" s="102"/>
      <c r="K1300" s="13"/>
    </row>
    <row r="1301">
      <c r="A1301" s="13"/>
      <c r="B1301" s="99"/>
      <c r="C1301" s="100"/>
      <c r="D1301" s="100"/>
      <c r="E1301" s="13"/>
      <c r="F1301" s="4"/>
      <c r="G1301" s="97"/>
      <c r="H1301" s="103" t="s">
        <v>4420</v>
      </c>
      <c r="I1301" s="102"/>
      <c r="J1301" s="102"/>
      <c r="K1301" s="13"/>
    </row>
    <row r="1302" ht="8.25" customHeight="1">
      <c r="A1302" s="13"/>
      <c r="B1302" s="97"/>
      <c r="C1302" s="104"/>
      <c r="D1302" s="104"/>
      <c r="E1302" s="13"/>
      <c r="F1302" s="4"/>
      <c r="G1302" s="97"/>
      <c r="H1302" s="105"/>
      <c r="I1302" s="106"/>
      <c r="J1302" s="106"/>
      <c r="K1302" s="13"/>
    </row>
    <row r="1303">
      <c r="A1303" s="13"/>
      <c r="B1303" s="107"/>
      <c r="C1303" s="108"/>
      <c r="D1303" s="108"/>
      <c r="E1303" s="109"/>
      <c r="F1303" s="13"/>
      <c r="G1303" s="97"/>
      <c r="H1303" s="110" t="s">
        <v>4421</v>
      </c>
      <c r="I1303" s="106"/>
      <c r="J1303" s="106"/>
      <c r="K1303" s="13"/>
    </row>
    <row r="1304">
      <c r="A1304" s="13"/>
      <c r="B1304" s="99"/>
      <c r="C1304" s="111"/>
      <c r="D1304" s="111"/>
      <c r="E1304" s="112"/>
      <c r="F1304" s="13"/>
      <c r="G1304" s="97"/>
      <c r="H1304" s="102" t="s">
        <v>1626</v>
      </c>
      <c r="I1304" s="106"/>
      <c r="J1304" s="106"/>
      <c r="K1304" s="13"/>
    </row>
    <row r="1305" ht="8.25" customHeight="1">
      <c r="A1305" s="13"/>
      <c r="B1305" s="97"/>
      <c r="C1305" s="13"/>
      <c r="D1305" s="13"/>
      <c r="E1305" s="13"/>
      <c r="F1305" s="4"/>
      <c r="G1305" s="97"/>
      <c r="H1305" s="106"/>
      <c r="I1305" s="106"/>
      <c r="J1305" s="106"/>
      <c r="K1305" s="13"/>
    </row>
    <row r="1306">
      <c r="A1306" s="13"/>
      <c r="B1306" s="107"/>
      <c r="C1306" s="100"/>
      <c r="D1306" s="100"/>
      <c r="E1306" s="13"/>
      <c r="F1306" s="13"/>
      <c r="G1306" s="97"/>
      <c r="H1306" s="113" t="s">
        <v>4422</v>
      </c>
      <c r="I1306" s="106"/>
      <c r="J1306" s="106"/>
      <c r="K1306" s="13"/>
    </row>
    <row r="1307">
      <c r="A1307" s="13"/>
      <c r="B1307" s="99"/>
      <c r="C1307" s="100"/>
      <c r="D1307" s="100"/>
      <c r="E1307" s="13"/>
      <c r="F1307" s="13"/>
      <c r="G1307" s="97"/>
      <c r="H1307" s="102" t="s">
        <v>4423</v>
      </c>
      <c r="I1307" s="106"/>
      <c r="J1307" s="106"/>
      <c r="K1307" s="13"/>
    </row>
    <row r="1308">
      <c r="A1308" s="13"/>
      <c r="B1308" s="99"/>
      <c r="C1308" s="100"/>
      <c r="D1308" s="100"/>
      <c r="E1308" s="13"/>
      <c r="F1308" s="13"/>
      <c r="G1308" s="97"/>
      <c r="H1308" s="106"/>
      <c r="I1308" s="106"/>
      <c r="J1308" s="106"/>
      <c r="K1308" s="13"/>
    </row>
    <row r="1309" ht="21.75" customHeight="1">
      <c r="A1309" s="13"/>
      <c r="B1309" s="114"/>
      <c r="C1309" s="13"/>
      <c r="D1309" s="13"/>
      <c r="E1309" s="13"/>
      <c r="F1309" s="115"/>
      <c r="G1309" s="114"/>
      <c r="H1309" s="105"/>
      <c r="I1309" s="106"/>
      <c r="J1309" s="106"/>
      <c r="K1309" s="13"/>
    </row>
    <row r="1310" ht="14.25" customHeight="1">
      <c r="A1310" s="13"/>
      <c r="B1310" s="13"/>
      <c r="C1310" s="13"/>
      <c r="D1310" s="13"/>
      <c r="E1310" s="13"/>
      <c r="F1310" s="4"/>
      <c r="G1310" s="4"/>
      <c r="H1310" s="100"/>
      <c r="I1310" s="116"/>
      <c r="J1310" s="116"/>
      <c r="K1310" s="13"/>
    </row>
    <row r="1311" ht="9.0" customHeight="1">
      <c r="A1311" s="117"/>
      <c r="B1311" s="118"/>
      <c r="C1311" s="118"/>
      <c r="D1311" s="118"/>
      <c r="E1311" s="118"/>
      <c r="F1311" s="88"/>
      <c r="G1311" s="118"/>
      <c r="H1311" s="118"/>
      <c r="I1311" s="118"/>
      <c r="J1311" s="118"/>
      <c r="K1311" s="117"/>
    </row>
    <row r="1312" ht="9.0" customHeight="1">
      <c r="A1312" s="13"/>
      <c r="B1312" s="13"/>
      <c r="C1312" s="13"/>
      <c r="D1312" s="13"/>
      <c r="E1312" s="13"/>
      <c r="F1312" s="119"/>
      <c r="G1312" s="13"/>
      <c r="H1312" s="13"/>
      <c r="I1312" s="13"/>
      <c r="J1312" s="13"/>
      <c r="K1312" s="13"/>
    </row>
    <row r="1313" ht="30.0" customHeight="1">
      <c r="A1313" s="13"/>
      <c r="B1313" s="90" t="s">
        <v>4417</v>
      </c>
      <c r="C1313" s="90"/>
      <c r="D1313" s="91"/>
      <c r="E1313" s="13"/>
      <c r="F1313" s="13"/>
      <c r="G1313" s="92" t="s">
        <v>4418</v>
      </c>
      <c r="H1313" s="93"/>
      <c r="I1313" s="13"/>
      <c r="J1313" s="13"/>
      <c r="K1313" s="13"/>
    </row>
    <row r="1314">
      <c r="A1314" s="13"/>
      <c r="B1314" s="94"/>
      <c r="C1314" s="95"/>
      <c r="D1314" s="95"/>
      <c r="E1314" s="95"/>
      <c r="F1314" s="13"/>
      <c r="G1314" s="96"/>
      <c r="H1314" s="95"/>
      <c r="I1314" s="95"/>
      <c r="J1314" s="95"/>
      <c r="K1314" s="13"/>
    </row>
    <row r="1315" ht="12.0" customHeight="1">
      <c r="A1315" s="13"/>
      <c r="B1315" s="97"/>
      <c r="C1315" s="13"/>
      <c r="D1315" s="13"/>
      <c r="E1315" s="98"/>
      <c r="F1315" s="13"/>
      <c r="G1315" s="99"/>
      <c r="H1315" s="13"/>
      <c r="I1315" s="13"/>
      <c r="J1315" s="98"/>
      <c r="K1315" s="13"/>
    </row>
    <row r="1316">
      <c r="A1316" s="13"/>
      <c r="B1316" s="99"/>
      <c r="C1316" s="100"/>
      <c r="D1316" s="100"/>
      <c r="E1316" s="13"/>
      <c r="F1316" s="4"/>
      <c r="G1316" s="97"/>
      <c r="H1316" s="101" t="s">
        <v>4419</v>
      </c>
      <c r="I1316" s="102"/>
      <c r="J1316" s="102"/>
      <c r="K1316" s="13"/>
    </row>
    <row r="1317">
      <c r="A1317" s="13"/>
      <c r="B1317" s="99"/>
      <c r="C1317" s="100"/>
      <c r="D1317" s="100"/>
      <c r="E1317" s="13"/>
      <c r="F1317" s="4"/>
      <c r="G1317" s="97"/>
      <c r="H1317" s="103" t="s">
        <v>4420</v>
      </c>
      <c r="I1317" s="102"/>
      <c r="J1317" s="102"/>
      <c r="K1317" s="13"/>
    </row>
    <row r="1318" ht="8.25" customHeight="1">
      <c r="A1318" s="13"/>
      <c r="B1318" s="97"/>
      <c r="C1318" s="104"/>
      <c r="D1318" s="104"/>
      <c r="E1318" s="13"/>
      <c r="F1318" s="4"/>
      <c r="G1318" s="97"/>
      <c r="H1318" s="105"/>
      <c r="I1318" s="106"/>
      <c r="J1318" s="106"/>
      <c r="K1318" s="13"/>
    </row>
    <row r="1319">
      <c r="A1319" s="13"/>
      <c r="B1319" s="107"/>
      <c r="C1319" s="108"/>
      <c r="D1319" s="108"/>
      <c r="E1319" s="109"/>
      <c r="F1319" s="13"/>
      <c r="G1319" s="97"/>
      <c r="H1319" s="110" t="s">
        <v>4421</v>
      </c>
      <c r="I1319" s="106"/>
      <c r="J1319" s="106"/>
      <c r="K1319" s="13"/>
    </row>
    <row r="1320">
      <c r="A1320" s="13"/>
      <c r="B1320" s="99"/>
      <c r="C1320" s="111"/>
      <c r="D1320" s="111"/>
      <c r="E1320" s="112"/>
      <c r="F1320" s="13"/>
      <c r="G1320" s="97"/>
      <c r="H1320" s="102" t="s">
        <v>4481</v>
      </c>
      <c r="I1320" s="106"/>
      <c r="J1320" s="106"/>
      <c r="K1320" s="13"/>
    </row>
    <row r="1321" ht="8.25" customHeight="1">
      <c r="A1321" s="13"/>
      <c r="B1321" s="97"/>
      <c r="C1321" s="13"/>
      <c r="D1321" s="13"/>
      <c r="E1321" s="13"/>
      <c r="F1321" s="4"/>
      <c r="G1321" s="97"/>
      <c r="H1321" s="106"/>
      <c r="I1321" s="106"/>
      <c r="J1321" s="106"/>
      <c r="K1321" s="13"/>
    </row>
    <row r="1322">
      <c r="A1322" s="13"/>
      <c r="B1322" s="107"/>
      <c r="C1322" s="100"/>
      <c r="D1322" s="100"/>
      <c r="E1322" s="13"/>
      <c r="F1322" s="13"/>
      <c r="G1322" s="97"/>
      <c r="H1322" s="113" t="s">
        <v>4422</v>
      </c>
      <c r="I1322" s="106"/>
      <c r="J1322" s="106"/>
      <c r="K1322" s="13"/>
    </row>
    <row r="1323">
      <c r="A1323" s="13"/>
      <c r="B1323" s="99"/>
      <c r="C1323" s="100"/>
      <c r="D1323" s="100"/>
      <c r="E1323" s="13"/>
      <c r="F1323" s="13"/>
      <c r="G1323" s="97"/>
      <c r="H1323" s="102" t="s">
        <v>4423</v>
      </c>
      <c r="I1323" s="106"/>
      <c r="J1323" s="106"/>
      <c r="K1323" s="13"/>
    </row>
    <row r="1324">
      <c r="A1324" s="13"/>
      <c r="B1324" s="99"/>
      <c r="C1324" s="100"/>
      <c r="D1324" s="100"/>
      <c r="E1324" s="13"/>
      <c r="F1324" s="13"/>
      <c r="G1324" s="97"/>
      <c r="H1324" s="106"/>
      <c r="I1324" s="106"/>
      <c r="J1324" s="106"/>
      <c r="K1324" s="13"/>
    </row>
    <row r="1325" ht="21.75" customHeight="1">
      <c r="A1325" s="13"/>
      <c r="B1325" s="114"/>
      <c r="C1325" s="13"/>
      <c r="D1325" s="13"/>
      <c r="E1325" s="13"/>
      <c r="F1325" s="115"/>
      <c r="G1325" s="114"/>
      <c r="H1325" s="105"/>
      <c r="I1325" s="106"/>
      <c r="J1325" s="106"/>
      <c r="K1325" s="13"/>
    </row>
    <row r="1326" ht="14.25" customHeight="1">
      <c r="A1326" s="13"/>
      <c r="B1326" s="13"/>
      <c r="C1326" s="13"/>
      <c r="D1326" s="13"/>
      <c r="E1326" s="13"/>
      <c r="F1326" s="4"/>
      <c r="G1326" s="4"/>
      <c r="H1326" s="100"/>
      <c r="I1326" s="116"/>
      <c r="J1326" s="116"/>
      <c r="K1326" s="13"/>
    </row>
    <row r="1327" ht="9.0" customHeight="1">
      <c r="A1327" s="117"/>
      <c r="B1327" s="118"/>
      <c r="C1327" s="118"/>
      <c r="D1327" s="118"/>
      <c r="E1327" s="118"/>
      <c r="F1327" s="88"/>
      <c r="G1327" s="118"/>
      <c r="H1327" s="118"/>
      <c r="I1327" s="118"/>
      <c r="J1327" s="118"/>
      <c r="K1327" s="117"/>
    </row>
    <row r="1328" ht="9.0" customHeight="1">
      <c r="A1328" s="13"/>
      <c r="B1328" s="13"/>
      <c r="C1328" s="13"/>
      <c r="D1328" s="13"/>
      <c r="E1328" s="13"/>
      <c r="F1328" s="119"/>
      <c r="G1328" s="13"/>
      <c r="H1328" s="13"/>
      <c r="I1328" s="13"/>
      <c r="J1328" s="13"/>
      <c r="K1328" s="13"/>
    </row>
    <row r="1329" ht="30.0" customHeight="1">
      <c r="A1329" s="13"/>
      <c r="B1329" s="90" t="s">
        <v>4417</v>
      </c>
      <c r="C1329" s="90"/>
      <c r="D1329" s="91"/>
      <c r="E1329" s="13"/>
      <c r="F1329" s="13"/>
      <c r="G1329" s="92" t="s">
        <v>4418</v>
      </c>
      <c r="H1329" s="93"/>
      <c r="I1329" s="13"/>
      <c r="J1329" s="13"/>
      <c r="K1329" s="13"/>
    </row>
    <row r="1330">
      <c r="A1330" s="13"/>
      <c r="B1330" s="94"/>
      <c r="C1330" s="95"/>
      <c r="D1330" s="95"/>
      <c r="E1330" s="95"/>
      <c r="F1330" s="13"/>
      <c r="G1330" s="96"/>
      <c r="H1330" s="95"/>
      <c r="I1330" s="95"/>
      <c r="J1330" s="95"/>
      <c r="K1330" s="13"/>
    </row>
    <row r="1331" ht="12.0" customHeight="1">
      <c r="A1331" s="13"/>
      <c r="B1331" s="97"/>
      <c r="C1331" s="13"/>
      <c r="D1331" s="13"/>
      <c r="E1331" s="98"/>
      <c r="F1331" s="13"/>
      <c r="G1331" s="99"/>
      <c r="H1331" s="13"/>
      <c r="I1331" s="13"/>
      <c r="J1331" s="98"/>
      <c r="K1331" s="13"/>
    </row>
    <row r="1332">
      <c r="A1332" s="13"/>
      <c r="B1332" s="99"/>
      <c r="C1332" s="100"/>
      <c r="D1332" s="100"/>
      <c r="E1332" s="13"/>
      <c r="F1332" s="4"/>
      <c r="G1332" s="97"/>
      <c r="H1332" s="101" t="s">
        <v>4419</v>
      </c>
      <c r="I1332" s="102"/>
      <c r="J1332" s="102"/>
      <c r="K1332" s="13"/>
    </row>
    <row r="1333">
      <c r="A1333" s="13"/>
      <c r="B1333" s="99"/>
      <c r="C1333" s="100"/>
      <c r="D1333" s="100"/>
      <c r="E1333" s="13"/>
      <c r="F1333" s="4"/>
      <c r="G1333" s="97"/>
      <c r="H1333" s="103" t="s">
        <v>4420</v>
      </c>
      <c r="I1333" s="102"/>
      <c r="J1333" s="102"/>
      <c r="K1333" s="13"/>
    </row>
    <row r="1334" ht="8.25" customHeight="1">
      <c r="A1334" s="13"/>
      <c r="B1334" s="97"/>
      <c r="C1334" s="104"/>
      <c r="D1334" s="104"/>
      <c r="E1334" s="13"/>
      <c r="F1334" s="4"/>
      <c r="G1334" s="97"/>
      <c r="H1334" s="105"/>
      <c r="I1334" s="106"/>
      <c r="J1334" s="106"/>
      <c r="K1334" s="13"/>
    </row>
    <row r="1335">
      <c r="A1335" s="13"/>
      <c r="B1335" s="107"/>
      <c r="C1335" s="108"/>
      <c r="D1335" s="108"/>
      <c r="E1335" s="109"/>
      <c r="F1335" s="13"/>
      <c r="G1335" s="97"/>
      <c r="H1335" s="110" t="s">
        <v>4421</v>
      </c>
      <c r="I1335" s="106"/>
      <c r="J1335" s="106"/>
      <c r="K1335" s="13"/>
    </row>
    <row r="1336">
      <c r="A1336" s="13"/>
      <c r="B1336" s="99"/>
      <c r="C1336" s="111"/>
      <c r="D1336" s="111"/>
      <c r="E1336" s="112"/>
      <c r="F1336" s="13"/>
      <c r="G1336" s="97"/>
      <c r="H1336" s="102" t="s">
        <v>4482</v>
      </c>
      <c r="I1336" s="106"/>
      <c r="J1336" s="106"/>
      <c r="K1336" s="13"/>
    </row>
    <row r="1337" ht="8.25" customHeight="1">
      <c r="A1337" s="13"/>
      <c r="B1337" s="97"/>
      <c r="C1337" s="13"/>
      <c r="D1337" s="13"/>
      <c r="E1337" s="13"/>
      <c r="F1337" s="4"/>
      <c r="G1337" s="97"/>
      <c r="H1337" s="106"/>
      <c r="I1337" s="106"/>
      <c r="J1337" s="106"/>
      <c r="K1337" s="13"/>
    </row>
    <row r="1338">
      <c r="A1338" s="13"/>
      <c r="B1338" s="107"/>
      <c r="C1338" s="100"/>
      <c r="D1338" s="100"/>
      <c r="E1338" s="13"/>
      <c r="F1338" s="13"/>
      <c r="G1338" s="97"/>
      <c r="H1338" s="113" t="s">
        <v>4422</v>
      </c>
      <c r="I1338" s="106"/>
      <c r="J1338" s="106"/>
      <c r="K1338" s="13"/>
    </row>
    <row r="1339">
      <c r="A1339" s="13"/>
      <c r="B1339" s="99"/>
      <c r="C1339" s="100"/>
      <c r="D1339" s="100"/>
      <c r="E1339" s="13"/>
      <c r="F1339" s="13"/>
      <c r="G1339" s="97"/>
      <c r="H1339" s="102" t="s">
        <v>4423</v>
      </c>
      <c r="I1339" s="106"/>
      <c r="J1339" s="106"/>
      <c r="K1339" s="13"/>
    </row>
    <row r="1340">
      <c r="A1340" s="13"/>
      <c r="B1340" s="99"/>
      <c r="C1340" s="100"/>
      <c r="D1340" s="100"/>
      <c r="E1340" s="13"/>
      <c r="F1340" s="13"/>
      <c r="G1340" s="97"/>
      <c r="H1340" s="106"/>
      <c r="I1340" s="106"/>
      <c r="J1340" s="106"/>
      <c r="K1340" s="13"/>
    </row>
    <row r="1341" ht="21.75" customHeight="1">
      <c r="A1341" s="13"/>
      <c r="B1341" s="114"/>
      <c r="C1341" s="13"/>
      <c r="D1341" s="13"/>
      <c r="E1341" s="13"/>
      <c r="F1341" s="115"/>
      <c r="G1341" s="114"/>
      <c r="H1341" s="105"/>
      <c r="I1341" s="106"/>
      <c r="J1341" s="106"/>
      <c r="K1341" s="13"/>
    </row>
    <row r="1342" ht="14.25" customHeight="1">
      <c r="A1342" s="13"/>
      <c r="B1342" s="13"/>
      <c r="C1342" s="13"/>
      <c r="D1342" s="13"/>
      <c r="E1342" s="13"/>
      <c r="F1342" s="4"/>
      <c r="G1342" s="4"/>
      <c r="H1342" s="100"/>
      <c r="I1342" s="116"/>
      <c r="J1342" s="116"/>
      <c r="K1342" s="13"/>
    </row>
    <row r="1343" ht="9.0" customHeight="1">
      <c r="A1343" s="117"/>
      <c r="B1343" s="118"/>
      <c r="C1343" s="118"/>
      <c r="D1343" s="118"/>
      <c r="E1343" s="118"/>
      <c r="F1343" s="88"/>
      <c r="G1343" s="118"/>
      <c r="H1343" s="118"/>
      <c r="I1343" s="118"/>
      <c r="J1343" s="118"/>
      <c r="K1343" s="117"/>
    </row>
    <row r="1344" ht="9.0" customHeight="1">
      <c r="A1344" s="13"/>
      <c r="B1344" s="13"/>
      <c r="C1344" s="13"/>
      <c r="D1344" s="13"/>
      <c r="E1344" s="13"/>
      <c r="F1344" s="119"/>
      <c r="G1344" s="13"/>
      <c r="H1344" s="13"/>
      <c r="I1344" s="13"/>
      <c r="J1344" s="13"/>
      <c r="K1344" s="13"/>
    </row>
    <row r="1345" ht="30.0" customHeight="1">
      <c r="A1345" s="13"/>
      <c r="B1345" s="90" t="s">
        <v>4417</v>
      </c>
      <c r="C1345" s="90"/>
      <c r="D1345" s="91"/>
      <c r="E1345" s="13"/>
      <c r="F1345" s="13"/>
      <c r="G1345" s="92" t="s">
        <v>4418</v>
      </c>
      <c r="H1345" s="93"/>
      <c r="I1345" s="13"/>
      <c r="J1345" s="13"/>
      <c r="K1345" s="13"/>
    </row>
    <row r="1346">
      <c r="A1346" s="13"/>
      <c r="B1346" s="94"/>
      <c r="C1346" s="95"/>
      <c r="D1346" s="95"/>
      <c r="E1346" s="95"/>
      <c r="F1346" s="13"/>
      <c r="G1346" s="96"/>
      <c r="H1346" s="95"/>
      <c r="I1346" s="95"/>
      <c r="J1346" s="95"/>
      <c r="K1346" s="13"/>
    </row>
    <row r="1347" ht="12.0" customHeight="1">
      <c r="A1347" s="13"/>
      <c r="B1347" s="97"/>
      <c r="C1347" s="13"/>
      <c r="D1347" s="13"/>
      <c r="E1347" s="98"/>
      <c r="F1347" s="13"/>
      <c r="G1347" s="99"/>
      <c r="H1347" s="13"/>
      <c r="I1347" s="13"/>
      <c r="J1347" s="98"/>
      <c r="K1347" s="13"/>
    </row>
    <row r="1348">
      <c r="A1348" s="13"/>
      <c r="B1348" s="99"/>
      <c r="C1348" s="100"/>
      <c r="D1348" s="100"/>
      <c r="E1348" s="13"/>
      <c r="F1348" s="4"/>
      <c r="G1348" s="97"/>
      <c r="H1348" s="101" t="s">
        <v>4419</v>
      </c>
      <c r="I1348" s="102"/>
      <c r="J1348" s="102"/>
      <c r="K1348" s="13"/>
    </row>
    <row r="1349">
      <c r="A1349" s="13"/>
      <c r="B1349" s="99"/>
      <c r="C1349" s="100"/>
      <c r="D1349" s="100"/>
      <c r="E1349" s="13"/>
      <c r="F1349" s="4"/>
      <c r="G1349" s="97"/>
      <c r="H1349" s="103" t="s">
        <v>4420</v>
      </c>
      <c r="I1349" s="102"/>
      <c r="J1349" s="102"/>
      <c r="K1349" s="13"/>
    </row>
    <row r="1350" ht="8.25" customHeight="1">
      <c r="A1350" s="13"/>
      <c r="B1350" s="97"/>
      <c r="C1350" s="104"/>
      <c r="D1350" s="104"/>
      <c r="E1350" s="13"/>
      <c r="F1350" s="4"/>
      <c r="G1350" s="97"/>
      <c r="H1350" s="105"/>
      <c r="I1350" s="106"/>
      <c r="J1350" s="106"/>
      <c r="K1350" s="13"/>
    </row>
    <row r="1351">
      <c r="A1351" s="13"/>
      <c r="B1351" s="107"/>
      <c r="C1351" s="108"/>
      <c r="D1351" s="108"/>
      <c r="E1351" s="109"/>
      <c r="F1351" s="13"/>
      <c r="G1351" s="97"/>
      <c r="H1351" s="110" t="s">
        <v>4421</v>
      </c>
      <c r="I1351" s="106"/>
      <c r="J1351" s="106"/>
      <c r="K1351" s="13"/>
    </row>
    <row r="1352">
      <c r="A1352" s="13"/>
      <c r="B1352" s="99"/>
      <c r="C1352" s="111"/>
      <c r="D1352" s="111"/>
      <c r="E1352" s="112"/>
      <c r="F1352" s="13"/>
      <c r="G1352" s="97"/>
      <c r="H1352" s="102" t="s">
        <v>4483</v>
      </c>
      <c r="I1352" s="106"/>
      <c r="J1352" s="106"/>
      <c r="K1352" s="13"/>
    </row>
    <row r="1353" ht="8.25" customHeight="1">
      <c r="A1353" s="13"/>
      <c r="B1353" s="97"/>
      <c r="C1353" s="13"/>
      <c r="D1353" s="13"/>
      <c r="E1353" s="13"/>
      <c r="F1353" s="4"/>
      <c r="G1353" s="97"/>
      <c r="H1353" s="106"/>
      <c r="I1353" s="106"/>
      <c r="J1353" s="106"/>
      <c r="K1353" s="13"/>
    </row>
    <row r="1354">
      <c r="A1354" s="13"/>
      <c r="B1354" s="107"/>
      <c r="C1354" s="100"/>
      <c r="D1354" s="100"/>
      <c r="E1354" s="13"/>
      <c r="F1354" s="13"/>
      <c r="G1354" s="97"/>
      <c r="H1354" s="113" t="s">
        <v>4422</v>
      </c>
      <c r="I1354" s="106"/>
      <c r="J1354" s="106"/>
      <c r="K1354" s="13"/>
    </row>
    <row r="1355">
      <c r="A1355" s="13"/>
      <c r="B1355" s="99"/>
      <c r="C1355" s="100"/>
      <c r="D1355" s="100"/>
      <c r="E1355" s="13"/>
      <c r="F1355" s="13"/>
      <c r="G1355" s="97"/>
      <c r="H1355" s="102" t="s">
        <v>4423</v>
      </c>
      <c r="I1355" s="106"/>
      <c r="J1355" s="106"/>
      <c r="K1355" s="13"/>
    </row>
    <row r="1356">
      <c r="A1356" s="13"/>
      <c r="B1356" s="99"/>
      <c r="C1356" s="100"/>
      <c r="D1356" s="100"/>
      <c r="E1356" s="13"/>
      <c r="F1356" s="13"/>
      <c r="G1356" s="97"/>
      <c r="H1356" s="106"/>
      <c r="I1356" s="106"/>
      <c r="J1356" s="106"/>
      <c r="K1356" s="13"/>
    </row>
    <row r="1357" ht="21.75" customHeight="1">
      <c r="A1357" s="13"/>
      <c r="B1357" s="114"/>
      <c r="C1357" s="13"/>
      <c r="D1357" s="13"/>
      <c r="E1357" s="13"/>
      <c r="F1357" s="115"/>
      <c r="G1357" s="114"/>
      <c r="H1357" s="105"/>
      <c r="I1357" s="106"/>
      <c r="J1357" s="106"/>
      <c r="K1357" s="13"/>
    </row>
    <row r="1358" ht="14.25" customHeight="1">
      <c r="A1358" s="13"/>
      <c r="B1358" s="13"/>
      <c r="C1358" s="13"/>
      <c r="D1358" s="13"/>
      <c r="E1358" s="13"/>
      <c r="F1358" s="4"/>
      <c r="G1358" s="4"/>
      <c r="H1358" s="100"/>
      <c r="I1358" s="116"/>
      <c r="J1358" s="116"/>
      <c r="K1358" s="13"/>
    </row>
    <row r="1359" ht="9.0" customHeight="1">
      <c r="A1359" s="117"/>
      <c r="B1359" s="118"/>
      <c r="C1359" s="118"/>
      <c r="D1359" s="118"/>
      <c r="E1359" s="118"/>
      <c r="F1359" s="88"/>
      <c r="G1359" s="118"/>
      <c r="H1359" s="118"/>
      <c r="I1359" s="118"/>
      <c r="J1359" s="118"/>
      <c r="K1359" s="117"/>
    </row>
    <row r="1360" ht="9.0" customHeight="1">
      <c r="A1360" s="13"/>
      <c r="B1360" s="13"/>
      <c r="C1360" s="13"/>
      <c r="D1360" s="13"/>
      <c r="E1360" s="13"/>
      <c r="F1360" s="119"/>
      <c r="G1360" s="13"/>
      <c r="H1360" s="13"/>
      <c r="I1360" s="13"/>
      <c r="J1360" s="13"/>
      <c r="K1360" s="13"/>
    </row>
    <row r="1361" ht="30.0" customHeight="1">
      <c r="A1361" s="13"/>
      <c r="B1361" s="90" t="s">
        <v>4417</v>
      </c>
      <c r="C1361" s="90"/>
      <c r="D1361" s="91"/>
      <c r="E1361" s="13"/>
      <c r="F1361" s="13"/>
      <c r="G1361" s="92" t="s">
        <v>4418</v>
      </c>
      <c r="H1361" s="93"/>
      <c r="I1361" s="13"/>
      <c r="J1361" s="13"/>
      <c r="K1361" s="13"/>
    </row>
    <row r="1362">
      <c r="A1362" s="13"/>
      <c r="B1362" s="94"/>
      <c r="C1362" s="95"/>
      <c r="D1362" s="95"/>
      <c r="E1362" s="95"/>
      <c r="F1362" s="13"/>
      <c r="G1362" s="96"/>
      <c r="H1362" s="95"/>
      <c r="I1362" s="95"/>
      <c r="J1362" s="95"/>
      <c r="K1362" s="13"/>
    </row>
    <row r="1363" ht="12.0" customHeight="1">
      <c r="A1363" s="13"/>
      <c r="B1363" s="97"/>
      <c r="C1363" s="13"/>
      <c r="D1363" s="13"/>
      <c r="E1363" s="98"/>
      <c r="F1363" s="13"/>
      <c r="G1363" s="99"/>
      <c r="H1363" s="13"/>
      <c r="I1363" s="13"/>
      <c r="J1363" s="98"/>
      <c r="K1363" s="13"/>
    </row>
    <row r="1364">
      <c r="A1364" s="13"/>
      <c r="B1364" s="99"/>
      <c r="C1364" s="100"/>
      <c r="D1364" s="100"/>
      <c r="E1364" s="13"/>
      <c r="F1364" s="4"/>
      <c r="G1364" s="97"/>
      <c r="H1364" s="101" t="s">
        <v>4419</v>
      </c>
      <c r="I1364" s="102"/>
      <c r="J1364" s="102"/>
      <c r="K1364" s="13"/>
    </row>
    <row r="1365">
      <c r="A1365" s="13"/>
      <c r="B1365" s="99"/>
      <c r="C1365" s="100"/>
      <c r="D1365" s="100"/>
      <c r="E1365" s="13"/>
      <c r="F1365" s="4"/>
      <c r="G1365" s="97"/>
      <c r="H1365" s="103" t="s">
        <v>4420</v>
      </c>
      <c r="I1365" s="102"/>
      <c r="J1365" s="102"/>
      <c r="K1365" s="13"/>
    </row>
    <row r="1366" ht="8.25" customHeight="1">
      <c r="A1366" s="13"/>
      <c r="B1366" s="97"/>
      <c r="C1366" s="104"/>
      <c r="D1366" s="104"/>
      <c r="E1366" s="13"/>
      <c r="F1366" s="4"/>
      <c r="G1366" s="97"/>
      <c r="H1366" s="105"/>
      <c r="I1366" s="106"/>
      <c r="J1366" s="106"/>
      <c r="K1366" s="13"/>
    </row>
    <row r="1367">
      <c r="A1367" s="13"/>
      <c r="B1367" s="107"/>
      <c r="C1367" s="108"/>
      <c r="D1367" s="108"/>
      <c r="E1367" s="109"/>
      <c r="F1367" s="13"/>
      <c r="G1367" s="97"/>
      <c r="H1367" s="110" t="s">
        <v>4421</v>
      </c>
      <c r="I1367" s="106"/>
      <c r="J1367" s="106"/>
      <c r="K1367" s="13"/>
    </row>
    <row r="1368">
      <c r="A1368" s="13"/>
      <c r="B1368" s="99"/>
      <c r="C1368" s="111"/>
      <c r="D1368" s="111"/>
      <c r="E1368" s="112"/>
      <c r="F1368" s="13"/>
      <c r="G1368" s="97"/>
      <c r="H1368" s="102" t="s">
        <v>4484</v>
      </c>
      <c r="I1368" s="106"/>
      <c r="J1368" s="106"/>
      <c r="K1368" s="13"/>
    </row>
    <row r="1369" ht="8.25" customHeight="1">
      <c r="A1369" s="13"/>
      <c r="B1369" s="97"/>
      <c r="C1369" s="13"/>
      <c r="D1369" s="13"/>
      <c r="E1369" s="13"/>
      <c r="F1369" s="4"/>
      <c r="G1369" s="97"/>
      <c r="H1369" s="106"/>
      <c r="I1369" s="106"/>
      <c r="J1369" s="106"/>
      <c r="K1369" s="13"/>
    </row>
    <row r="1370">
      <c r="A1370" s="13"/>
      <c r="B1370" s="107"/>
      <c r="C1370" s="100"/>
      <c r="D1370" s="100"/>
      <c r="E1370" s="13"/>
      <c r="F1370" s="13"/>
      <c r="G1370" s="97"/>
      <c r="H1370" s="113" t="s">
        <v>4422</v>
      </c>
      <c r="I1370" s="106"/>
      <c r="J1370" s="106"/>
      <c r="K1370" s="13"/>
    </row>
    <row r="1371">
      <c r="A1371" s="13"/>
      <c r="B1371" s="99"/>
      <c r="C1371" s="100"/>
      <c r="D1371" s="100"/>
      <c r="E1371" s="13"/>
      <c r="F1371" s="13"/>
      <c r="G1371" s="97"/>
      <c r="H1371" s="102" t="s">
        <v>4423</v>
      </c>
      <c r="I1371" s="106"/>
      <c r="J1371" s="106"/>
      <c r="K1371" s="13"/>
    </row>
    <row r="1372">
      <c r="A1372" s="13"/>
      <c r="B1372" s="99"/>
      <c r="C1372" s="100"/>
      <c r="D1372" s="100"/>
      <c r="E1372" s="13"/>
      <c r="F1372" s="13"/>
      <c r="G1372" s="97"/>
      <c r="H1372" s="106"/>
      <c r="I1372" s="106"/>
      <c r="J1372" s="106"/>
      <c r="K1372" s="13"/>
    </row>
    <row r="1373" ht="21.75" customHeight="1">
      <c r="A1373" s="13"/>
      <c r="B1373" s="114"/>
      <c r="C1373" s="13"/>
      <c r="D1373" s="13"/>
      <c r="E1373" s="13"/>
      <c r="F1373" s="115"/>
      <c r="G1373" s="114"/>
      <c r="H1373" s="105"/>
      <c r="I1373" s="106"/>
      <c r="J1373" s="106"/>
      <c r="K1373" s="13"/>
    </row>
    <row r="1374" ht="14.25" customHeight="1">
      <c r="A1374" s="13"/>
      <c r="B1374" s="13"/>
      <c r="C1374" s="13"/>
      <c r="D1374" s="13"/>
      <c r="E1374" s="13"/>
      <c r="F1374" s="4"/>
      <c r="G1374" s="4"/>
      <c r="H1374" s="100"/>
      <c r="I1374" s="116"/>
      <c r="J1374" s="116"/>
      <c r="K1374" s="13"/>
    </row>
    <row r="1375" ht="9.0" customHeight="1">
      <c r="A1375" s="117"/>
      <c r="B1375" s="118"/>
      <c r="C1375" s="118"/>
      <c r="D1375" s="118"/>
      <c r="E1375" s="118"/>
      <c r="F1375" s="88"/>
      <c r="G1375" s="118"/>
      <c r="H1375" s="118"/>
      <c r="I1375" s="118"/>
      <c r="J1375" s="118"/>
      <c r="K1375" s="117"/>
    </row>
    <row r="1376" ht="9.0" customHeight="1">
      <c r="A1376" s="13"/>
      <c r="B1376" s="13"/>
      <c r="C1376" s="13"/>
      <c r="D1376" s="13"/>
      <c r="E1376" s="13"/>
      <c r="F1376" s="119"/>
      <c r="G1376" s="13"/>
      <c r="H1376" s="13"/>
      <c r="I1376" s="13"/>
      <c r="J1376" s="13"/>
      <c r="K1376" s="13"/>
    </row>
    <row r="1377" ht="30.0" customHeight="1">
      <c r="A1377" s="13"/>
      <c r="B1377" s="90" t="s">
        <v>4417</v>
      </c>
      <c r="C1377" s="90"/>
      <c r="D1377" s="91"/>
      <c r="E1377" s="13"/>
      <c r="F1377" s="13"/>
      <c r="G1377" s="92" t="s">
        <v>4418</v>
      </c>
      <c r="H1377" s="93"/>
      <c r="I1377" s="13"/>
      <c r="J1377" s="13"/>
      <c r="K1377" s="13"/>
    </row>
    <row r="1378">
      <c r="A1378" s="13"/>
      <c r="B1378" s="94"/>
      <c r="C1378" s="95"/>
      <c r="D1378" s="95"/>
      <c r="E1378" s="95"/>
      <c r="F1378" s="13"/>
      <c r="G1378" s="96"/>
      <c r="H1378" s="95"/>
      <c r="I1378" s="95"/>
      <c r="J1378" s="95"/>
      <c r="K1378" s="13"/>
    </row>
    <row r="1379" ht="12.0" customHeight="1">
      <c r="A1379" s="13"/>
      <c r="B1379" s="97"/>
      <c r="C1379" s="13"/>
      <c r="D1379" s="13"/>
      <c r="E1379" s="98"/>
      <c r="F1379" s="13"/>
      <c r="G1379" s="99"/>
      <c r="H1379" s="13"/>
      <c r="I1379" s="13"/>
      <c r="J1379" s="98"/>
      <c r="K1379" s="13"/>
    </row>
    <row r="1380">
      <c r="A1380" s="13"/>
      <c r="B1380" s="99"/>
      <c r="C1380" s="100"/>
      <c r="D1380" s="100"/>
      <c r="E1380" s="13"/>
      <c r="F1380" s="4"/>
      <c r="G1380" s="97"/>
      <c r="H1380" s="101" t="s">
        <v>4419</v>
      </c>
      <c r="I1380" s="102"/>
      <c r="J1380" s="102"/>
      <c r="K1380" s="13"/>
    </row>
    <row r="1381">
      <c r="A1381" s="13"/>
      <c r="B1381" s="99"/>
      <c r="C1381" s="100"/>
      <c r="D1381" s="100"/>
      <c r="E1381" s="13"/>
      <c r="F1381" s="4"/>
      <c r="G1381" s="97"/>
      <c r="H1381" s="103" t="s">
        <v>4420</v>
      </c>
      <c r="I1381" s="102"/>
      <c r="J1381" s="102"/>
      <c r="K1381" s="13"/>
    </row>
    <row r="1382" ht="8.25" customHeight="1">
      <c r="A1382" s="13"/>
      <c r="B1382" s="97"/>
      <c r="C1382" s="104"/>
      <c r="D1382" s="104"/>
      <c r="E1382" s="13"/>
      <c r="F1382" s="4"/>
      <c r="G1382" s="97"/>
      <c r="H1382" s="105"/>
      <c r="I1382" s="106"/>
      <c r="J1382" s="106"/>
      <c r="K1382" s="13"/>
    </row>
    <row r="1383">
      <c r="A1383" s="13"/>
      <c r="B1383" s="107"/>
      <c r="C1383" s="108"/>
      <c r="D1383" s="108"/>
      <c r="E1383" s="109"/>
      <c r="F1383" s="13"/>
      <c r="G1383" s="97"/>
      <c r="H1383" s="110" t="s">
        <v>4421</v>
      </c>
      <c r="I1383" s="106"/>
      <c r="J1383" s="106"/>
      <c r="K1383" s="13"/>
    </row>
    <row r="1384">
      <c r="A1384" s="13"/>
      <c r="B1384" s="99"/>
      <c r="C1384" s="111"/>
      <c r="D1384" s="111"/>
      <c r="E1384" s="112"/>
      <c r="F1384" s="13"/>
      <c r="G1384" s="97"/>
      <c r="H1384" s="102" t="s">
        <v>1912</v>
      </c>
      <c r="I1384" s="106"/>
      <c r="J1384" s="106"/>
      <c r="K1384" s="13"/>
    </row>
    <row r="1385" ht="8.25" customHeight="1">
      <c r="A1385" s="13"/>
      <c r="B1385" s="97"/>
      <c r="C1385" s="13"/>
      <c r="D1385" s="13"/>
      <c r="E1385" s="13"/>
      <c r="F1385" s="4"/>
      <c r="G1385" s="97"/>
      <c r="H1385" s="106"/>
      <c r="I1385" s="106"/>
      <c r="J1385" s="106"/>
      <c r="K1385" s="13"/>
    </row>
    <row r="1386">
      <c r="A1386" s="13"/>
      <c r="B1386" s="107"/>
      <c r="C1386" s="100"/>
      <c r="D1386" s="100"/>
      <c r="E1386" s="13"/>
      <c r="F1386" s="13"/>
      <c r="G1386" s="97"/>
      <c r="H1386" s="113" t="s">
        <v>4422</v>
      </c>
      <c r="I1386" s="106"/>
      <c r="J1386" s="106"/>
      <c r="K1386" s="13"/>
    </row>
    <row r="1387">
      <c r="A1387" s="13"/>
      <c r="B1387" s="99"/>
      <c r="C1387" s="100"/>
      <c r="D1387" s="100"/>
      <c r="E1387" s="13"/>
      <c r="F1387" s="13"/>
      <c r="G1387" s="97"/>
      <c r="H1387" s="102" t="s">
        <v>4423</v>
      </c>
      <c r="I1387" s="106"/>
      <c r="J1387" s="106"/>
      <c r="K1387" s="13"/>
    </row>
    <row r="1388">
      <c r="A1388" s="13"/>
      <c r="B1388" s="99"/>
      <c r="C1388" s="100"/>
      <c r="D1388" s="100"/>
      <c r="E1388" s="13"/>
      <c r="F1388" s="13"/>
      <c r="G1388" s="97"/>
      <c r="H1388" s="106"/>
      <c r="I1388" s="106"/>
      <c r="J1388" s="106"/>
      <c r="K1388" s="13"/>
    </row>
    <row r="1389" ht="21.75" customHeight="1">
      <c r="A1389" s="13"/>
      <c r="B1389" s="114"/>
      <c r="C1389" s="13"/>
      <c r="D1389" s="13"/>
      <c r="E1389" s="13"/>
      <c r="F1389" s="115"/>
      <c r="G1389" s="114"/>
      <c r="H1389" s="105"/>
      <c r="I1389" s="106"/>
      <c r="J1389" s="106"/>
      <c r="K1389" s="13"/>
    </row>
    <row r="1390" ht="14.25" customHeight="1">
      <c r="A1390" s="13"/>
      <c r="B1390" s="13"/>
      <c r="C1390" s="13"/>
      <c r="D1390" s="13"/>
      <c r="E1390" s="13"/>
      <c r="F1390" s="4"/>
      <c r="G1390" s="4"/>
      <c r="H1390" s="100"/>
      <c r="I1390" s="116"/>
      <c r="J1390" s="116"/>
      <c r="K1390" s="13"/>
    </row>
    <row r="1391" ht="9.0" customHeight="1">
      <c r="A1391" s="117"/>
      <c r="B1391" s="118"/>
      <c r="C1391" s="118"/>
      <c r="D1391" s="118"/>
      <c r="E1391" s="118"/>
      <c r="F1391" s="88"/>
      <c r="G1391" s="118"/>
      <c r="H1391" s="118"/>
      <c r="I1391" s="118"/>
      <c r="J1391" s="118"/>
      <c r="K1391" s="117"/>
    </row>
    <row r="1392" ht="9.0" customHeight="1">
      <c r="A1392" s="13"/>
      <c r="B1392" s="13"/>
      <c r="C1392" s="13"/>
      <c r="D1392" s="13"/>
      <c r="E1392" s="13"/>
      <c r="F1392" s="119"/>
      <c r="G1392" s="13"/>
      <c r="H1392" s="13"/>
      <c r="I1392" s="13"/>
      <c r="J1392" s="13"/>
      <c r="K1392" s="13"/>
    </row>
    <row r="1393" ht="30.0" customHeight="1">
      <c r="A1393" s="13"/>
      <c r="B1393" s="90" t="s">
        <v>4417</v>
      </c>
      <c r="C1393" s="90"/>
      <c r="D1393" s="91"/>
      <c r="E1393" s="13"/>
      <c r="F1393" s="13"/>
      <c r="G1393" s="92" t="s">
        <v>4418</v>
      </c>
      <c r="H1393" s="93"/>
      <c r="I1393" s="13"/>
      <c r="J1393" s="13"/>
      <c r="K1393" s="13"/>
    </row>
    <row r="1394">
      <c r="A1394" s="13"/>
      <c r="B1394" s="94"/>
      <c r="C1394" s="95"/>
      <c r="D1394" s="95"/>
      <c r="E1394" s="95"/>
      <c r="F1394" s="13"/>
      <c r="G1394" s="96"/>
      <c r="H1394" s="95"/>
      <c r="I1394" s="95"/>
      <c r="J1394" s="95"/>
      <c r="K1394" s="13"/>
    </row>
    <row r="1395" ht="12.0" customHeight="1">
      <c r="A1395" s="13"/>
      <c r="B1395" s="97"/>
      <c r="C1395" s="13"/>
      <c r="D1395" s="13"/>
      <c r="E1395" s="98"/>
      <c r="F1395" s="13"/>
      <c r="G1395" s="99"/>
      <c r="H1395" s="13"/>
      <c r="I1395" s="13"/>
      <c r="J1395" s="98"/>
      <c r="K1395" s="13"/>
    </row>
    <row r="1396">
      <c r="A1396" s="13"/>
      <c r="B1396" s="99"/>
      <c r="C1396" s="100"/>
      <c r="D1396" s="100"/>
      <c r="E1396" s="13"/>
      <c r="F1396" s="4"/>
      <c r="G1396" s="97"/>
      <c r="H1396" s="101" t="s">
        <v>4419</v>
      </c>
      <c r="I1396" s="102"/>
      <c r="J1396" s="102"/>
      <c r="K1396" s="13"/>
    </row>
    <row r="1397">
      <c r="A1397" s="13"/>
      <c r="B1397" s="99"/>
      <c r="C1397" s="100"/>
      <c r="D1397" s="100"/>
      <c r="E1397" s="13"/>
      <c r="F1397" s="4"/>
      <c r="G1397" s="97"/>
      <c r="H1397" s="103" t="s">
        <v>4420</v>
      </c>
      <c r="I1397" s="102"/>
      <c r="J1397" s="102"/>
      <c r="K1397" s="13"/>
    </row>
    <row r="1398" ht="8.25" customHeight="1">
      <c r="A1398" s="13"/>
      <c r="B1398" s="97"/>
      <c r="C1398" s="104"/>
      <c r="D1398" s="104"/>
      <c r="E1398" s="13"/>
      <c r="F1398" s="4"/>
      <c r="G1398" s="97"/>
      <c r="H1398" s="105"/>
      <c r="I1398" s="106"/>
      <c r="J1398" s="106"/>
      <c r="K1398" s="13"/>
    </row>
    <row r="1399">
      <c r="A1399" s="13"/>
      <c r="B1399" s="107"/>
      <c r="C1399" s="108"/>
      <c r="D1399" s="108"/>
      <c r="E1399" s="109"/>
      <c r="F1399" s="13"/>
      <c r="G1399" s="97"/>
      <c r="H1399" s="110" t="s">
        <v>4421</v>
      </c>
      <c r="I1399" s="106"/>
      <c r="J1399" s="106"/>
      <c r="K1399" s="13"/>
    </row>
    <row r="1400">
      <c r="A1400" s="13"/>
      <c r="B1400" s="99"/>
      <c r="C1400" s="111"/>
      <c r="D1400" s="111"/>
      <c r="E1400" s="112"/>
      <c r="F1400" s="13"/>
      <c r="G1400" s="97"/>
      <c r="H1400" s="102" t="s">
        <v>2151</v>
      </c>
      <c r="I1400" s="106"/>
      <c r="J1400" s="106"/>
      <c r="K1400" s="13"/>
    </row>
    <row r="1401" ht="8.25" customHeight="1">
      <c r="A1401" s="13"/>
      <c r="B1401" s="97"/>
      <c r="C1401" s="13"/>
      <c r="D1401" s="13"/>
      <c r="E1401" s="13"/>
      <c r="F1401" s="4"/>
      <c r="G1401" s="97"/>
      <c r="H1401" s="106"/>
      <c r="I1401" s="106"/>
      <c r="J1401" s="106"/>
      <c r="K1401" s="13"/>
    </row>
    <row r="1402">
      <c r="A1402" s="13"/>
      <c r="B1402" s="107"/>
      <c r="C1402" s="100"/>
      <c r="D1402" s="100"/>
      <c r="E1402" s="13"/>
      <c r="F1402" s="13"/>
      <c r="G1402" s="97"/>
      <c r="H1402" s="113" t="s">
        <v>4422</v>
      </c>
      <c r="I1402" s="106"/>
      <c r="J1402" s="106"/>
      <c r="K1402" s="13"/>
    </row>
    <row r="1403">
      <c r="A1403" s="13"/>
      <c r="B1403" s="99"/>
      <c r="C1403" s="100"/>
      <c r="D1403" s="100"/>
      <c r="E1403" s="13"/>
      <c r="F1403" s="13"/>
      <c r="G1403" s="97"/>
      <c r="H1403" s="102" t="s">
        <v>4423</v>
      </c>
      <c r="I1403" s="106"/>
      <c r="J1403" s="106"/>
      <c r="K1403" s="13"/>
    </row>
    <row r="1404">
      <c r="A1404" s="13"/>
      <c r="B1404" s="99"/>
      <c r="C1404" s="100"/>
      <c r="D1404" s="100"/>
      <c r="E1404" s="13"/>
      <c r="F1404" s="13"/>
      <c r="G1404" s="97"/>
      <c r="H1404" s="106"/>
      <c r="I1404" s="106"/>
      <c r="J1404" s="106"/>
      <c r="K1404" s="13"/>
    </row>
    <row r="1405" ht="21.75" customHeight="1">
      <c r="A1405" s="13"/>
      <c r="B1405" s="114"/>
      <c r="C1405" s="13"/>
      <c r="D1405" s="13"/>
      <c r="E1405" s="13"/>
      <c r="F1405" s="115"/>
      <c r="G1405" s="114"/>
      <c r="H1405" s="105"/>
      <c r="I1405" s="106"/>
      <c r="J1405" s="106"/>
      <c r="K1405" s="13"/>
    </row>
    <row r="1406" ht="14.25" customHeight="1">
      <c r="A1406" s="13"/>
      <c r="B1406" s="13"/>
      <c r="C1406" s="13"/>
      <c r="D1406" s="13"/>
      <c r="E1406" s="13"/>
      <c r="F1406" s="4"/>
      <c r="G1406" s="4"/>
      <c r="H1406" s="100"/>
      <c r="I1406" s="116"/>
      <c r="J1406" s="116"/>
      <c r="K1406" s="13"/>
    </row>
    <row r="1407" ht="9.0" customHeight="1">
      <c r="A1407" s="117"/>
      <c r="B1407" s="118"/>
      <c r="C1407" s="118"/>
      <c r="D1407" s="118"/>
      <c r="E1407" s="118"/>
      <c r="F1407" s="88"/>
      <c r="G1407" s="118"/>
      <c r="H1407" s="118"/>
      <c r="I1407" s="118"/>
      <c r="J1407" s="118"/>
      <c r="K1407" s="117"/>
    </row>
    <row r="1408" ht="9.0" customHeight="1">
      <c r="A1408" s="13"/>
      <c r="B1408" s="13"/>
      <c r="C1408" s="13"/>
      <c r="D1408" s="13"/>
      <c r="E1408" s="13"/>
      <c r="F1408" s="119"/>
      <c r="G1408" s="13"/>
      <c r="H1408" s="13"/>
      <c r="I1408" s="13"/>
      <c r="J1408" s="13"/>
      <c r="K1408" s="13"/>
    </row>
    <row r="1409" ht="30.0" customHeight="1">
      <c r="A1409" s="13"/>
      <c r="B1409" s="90" t="s">
        <v>4417</v>
      </c>
      <c r="C1409" s="90"/>
      <c r="D1409" s="91"/>
      <c r="E1409" s="13"/>
      <c r="F1409" s="13"/>
      <c r="G1409" s="92" t="s">
        <v>4418</v>
      </c>
      <c r="H1409" s="93"/>
      <c r="I1409" s="13"/>
      <c r="J1409" s="13"/>
      <c r="K1409" s="13"/>
    </row>
    <row r="1410">
      <c r="A1410" s="13"/>
      <c r="B1410" s="94"/>
      <c r="C1410" s="95"/>
      <c r="D1410" s="95"/>
      <c r="E1410" s="95"/>
      <c r="F1410" s="13"/>
      <c r="G1410" s="96"/>
      <c r="H1410" s="95"/>
      <c r="I1410" s="95"/>
      <c r="J1410" s="95"/>
      <c r="K1410" s="13"/>
    </row>
    <row r="1411" ht="12.0" customHeight="1">
      <c r="A1411" s="13"/>
      <c r="B1411" s="97"/>
      <c r="C1411" s="13"/>
      <c r="D1411" s="13"/>
      <c r="E1411" s="98"/>
      <c r="F1411" s="13"/>
      <c r="G1411" s="99"/>
      <c r="H1411" s="13"/>
      <c r="I1411" s="13"/>
      <c r="J1411" s="98"/>
      <c r="K1411" s="13"/>
    </row>
    <row r="1412">
      <c r="A1412" s="13"/>
      <c r="B1412" s="99"/>
      <c r="C1412" s="100"/>
      <c r="D1412" s="100"/>
      <c r="E1412" s="13"/>
      <c r="F1412" s="4"/>
      <c r="G1412" s="97"/>
      <c r="H1412" s="101" t="s">
        <v>4419</v>
      </c>
      <c r="I1412" s="102"/>
      <c r="J1412" s="102"/>
      <c r="K1412" s="13"/>
    </row>
    <row r="1413">
      <c r="A1413" s="13"/>
      <c r="B1413" s="99"/>
      <c r="C1413" s="100"/>
      <c r="D1413" s="100"/>
      <c r="E1413" s="13"/>
      <c r="F1413" s="4"/>
      <c r="G1413" s="97"/>
      <c r="H1413" s="103" t="s">
        <v>4420</v>
      </c>
      <c r="I1413" s="102"/>
      <c r="J1413" s="102"/>
      <c r="K1413" s="13"/>
    </row>
    <row r="1414" ht="8.25" customHeight="1">
      <c r="A1414" s="13"/>
      <c r="B1414" s="97"/>
      <c r="C1414" s="104"/>
      <c r="D1414" s="104"/>
      <c r="E1414" s="13"/>
      <c r="F1414" s="4"/>
      <c r="G1414" s="97"/>
      <c r="H1414" s="105"/>
      <c r="I1414" s="106"/>
      <c r="J1414" s="106"/>
      <c r="K1414" s="13"/>
    </row>
    <row r="1415">
      <c r="A1415" s="13"/>
      <c r="B1415" s="107"/>
      <c r="C1415" s="108"/>
      <c r="D1415" s="108"/>
      <c r="E1415" s="109"/>
      <c r="F1415" s="13"/>
      <c r="G1415" s="97"/>
      <c r="H1415" s="110" t="s">
        <v>4421</v>
      </c>
      <c r="I1415" s="106"/>
      <c r="J1415" s="106"/>
      <c r="K1415" s="13"/>
    </row>
    <row r="1416">
      <c r="A1416" s="13"/>
      <c r="B1416" s="99"/>
      <c r="C1416" s="111"/>
      <c r="D1416" s="111"/>
      <c r="E1416" s="112"/>
      <c r="F1416" s="13"/>
      <c r="G1416" s="97"/>
      <c r="H1416" s="102" t="s">
        <v>4485</v>
      </c>
      <c r="I1416" s="106"/>
      <c r="J1416" s="106"/>
      <c r="K1416" s="13"/>
    </row>
    <row r="1417" ht="8.25" customHeight="1">
      <c r="A1417" s="13"/>
      <c r="B1417" s="97"/>
      <c r="C1417" s="13"/>
      <c r="D1417" s="13"/>
      <c r="E1417" s="13"/>
      <c r="F1417" s="4"/>
      <c r="G1417" s="97"/>
      <c r="H1417" s="106"/>
      <c r="I1417" s="106"/>
      <c r="J1417" s="106"/>
      <c r="K1417" s="13"/>
    </row>
    <row r="1418">
      <c r="A1418" s="13"/>
      <c r="B1418" s="107"/>
      <c r="C1418" s="100"/>
      <c r="D1418" s="100"/>
      <c r="E1418" s="13"/>
      <c r="F1418" s="13"/>
      <c r="G1418" s="97"/>
      <c r="H1418" s="113" t="s">
        <v>4422</v>
      </c>
      <c r="I1418" s="106"/>
      <c r="J1418" s="106"/>
      <c r="K1418" s="13"/>
    </row>
    <row r="1419">
      <c r="A1419" s="13"/>
      <c r="B1419" s="99"/>
      <c r="C1419" s="100"/>
      <c r="D1419" s="100"/>
      <c r="E1419" s="13"/>
      <c r="F1419" s="13"/>
      <c r="G1419" s="97"/>
      <c r="H1419" s="102" t="s">
        <v>4423</v>
      </c>
      <c r="I1419" s="106"/>
      <c r="J1419" s="106"/>
      <c r="K1419" s="13"/>
    </row>
    <row r="1420">
      <c r="A1420" s="13"/>
      <c r="B1420" s="99"/>
      <c r="C1420" s="100"/>
      <c r="D1420" s="100"/>
      <c r="E1420" s="13"/>
      <c r="F1420" s="13"/>
      <c r="G1420" s="97"/>
      <c r="H1420" s="106"/>
      <c r="I1420" s="106"/>
      <c r="J1420" s="106"/>
      <c r="K1420" s="13"/>
    </row>
    <row r="1421" ht="21.75" customHeight="1">
      <c r="A1421" s="13"/>
      <c r="B1421" s="114"/>
      <c r="C1421" s="13"/>
      <c r="D1421" s="13"/>
      <c r="E1421" s="13"/>
      <c r="F1421" s="115"/>
      <c r="G1421" s="114"/>
      <c r="H1421" s="105"/>
      <c r="I1421" s="106"/>
      <c r="J1421" s="106"/>
      <c r="K1421" s="13"/>
    </row>
    <row r="1422" ht="14.25" customHeight="1">
      <c r="A1422" s="13"/>
      <c r="B1422" s="13"/>
      <c r="C1422" s="13"/>
      <c r="D1422" s="13"/>
      <c r="E1422" s="13"/>
      <c r="F1422" s="4"/>
      <c r="G1422" s="4"/>
      <c r="H1422" s="100"/>
      <c r="I1422" s="116"/>
      <c r="J1422" s="116"/>
      <c r="K1422" s="13"/>
    </row>
    <row r="1423" ht="9.0" customHeight="1">
      <c r="A1423" s="117"/>
      <c r="B1423" s="118"/>
      <c r="C1423" s="118"/>
      <c r="D1423" s="118"/>
      <c r="E1423" s="118"/>
      <c r="F1423" s="88"/>
      <c r="G1423" s="118"/>
      <c r="H1423" s="118"/>
      <c r="I1423" s="118"/>
      <c r="J1423" s="118"/>
      <c r="K1423" s="117"/>
    </row>
    <row r="1424" ht="9.0" customHeight="1">
      <c r="A1424" s="13"/>
      <c r="B1424" s="13"/>
      <c r="C1424" s="13"/>
      <c r="D1424" s="13"/>
      <c r="E1424" s="13"/>
      <c r="F1424" s="119"/>
      <c r="G1424" s="13"/>
      <c r="H1424" s="13"/>
      <c r="I1424" s="13"/>
      <c r="J1424" s="13"/>
      <c r="K1424" s="13"/>
    </row>
    <row r="1425" ht="30.0" customHeight="1">
      <c r="A1425" s="13"/>
      <c r="B1425" s="90" t="s">
        <v>4417</v>
      </c>
      <c r="C1425" s="90"/>
      <c r="D1425" s="91"/>
      <c r="E1425" s="13"/>
      <c r="F1425" s="13"/>
      <c r="G1425" s="92" t="s">
        <v>4418</v>
      </c>
      <c r="H1425" s="93"/>
      <c r="I1425" s="13"/>
      <c r="J1425" s="13"/>
      <c r="K1425" s="13"/>
    </row>
    <row r="1426">
      <c r="A1426" s="13"/>
      <c r="B1426" s="94"/>
      <c r="C1426" s="95"/>
      <c r="D1426" s="95"/>
      <c r="E1426" s="95"/>
      <c r="F1426" s="13"/>
      <c r="G1426" s="96"/>
      <c r="H1426" s="95"/>
      <c r="I1426" s="95"/>
      <c r="J1426" s="95"/>
      <c r="K1426" s="13"/>
    </row>
    <row r="1427" ht="12.0" customHeight="1">
      <c r="A1427" s="13"/>
      <c r="B1427" s="97"/>
      <c r="C1427" s="13"/>
      <c r="D1427" s="13"/>
      <c r="E1427" s="98"/>
      <c r="F1427" s="13"/>
      <c r="G1427" s="99"/>
      <c r="H1427" s="13"/>
      <c r="I1427" s="13"/>
      <c r="J1427" s="98"/>
      <c r="K1427" s="13"/>
    </row>
    <row r="1428">
      <c r="A1428" s="13"/>
      <c r="B1428" s="99"/>
      <c r="C1428" s="100"/>
      <c r="D1428" s="100"/>
      <c r="E1428" s="13"/>
      <c r="F1428" s="4"/>
      <c r="G1428" s="97"/>
      <c r="H1428" s="101" t="s">
        <v>4419</v>
      </c>
      <c r="I1428" s="102"/>
      <c r="J1428" s="102"/>
      <c r="K1428" s="13"/>
    </row>
    <row r="1429">
      <c r="A1429" s="13"/>
      <c r="B1429" s="99"/>
      <c r="C1429" s="100"/>
      <c r="D1429" s="100"/>
      <c r="E1429" s="13"/>
      <c r="F1429" s="4"/>
      <c r="G1429" s="97"/>
      <c r="H1429" s="103" t="s">
        <v>4420</v>
      </c>
      <c r="I1429" s="102"/>
      <c r="J1429" s="102"/>
      <c r="K1429" s="13"/>
    </row>
    <row r="1430" ht="8.25" customHeight="1">
      <c r="A1430" s="13"/>
      <c r="B1430" s="97"/>
      <c r="C1430" s="104"/>
      <c r="D1430" s="104"/>
      <c r="E1430" s="13"/>
      <c r="F1430" s="4"/>
      <c r="G1430" s="97"/>
      <c r="H1430" s="105"/>
      <c r="I1430" s="106"/>
      <c r="J1430" s="106"/>
      <c r="K1430" s="13"/>
    </row>
    <row r="1431">
      <c r="A1431" s="13"/>
      <c r="B1431" s="107"/>
      <c r="C1431" s="108"/>
      <c r="D1431" s="108"/>
      <c r="E1431" s="109"/>
      <c r="F1431" s="13"/>
      <c r="G1431" s="97"/>
      <c r="H1431" s="110" t="s">
        <v>4421</v>
      </c>
      <c r="I1431" s="106"/>
      <c r="J1431" s="106"/>
      <c r="K1431" s="13"/>
    </row>
    <row r="1432">
      <c r="A1432" s="13"/>
      <c r="B1432" s="99"/>
      <c r="C1432" s="111"/>
      <c r="D1432" s="111"/>
      <c r="E1432" s="112"/>
      <c r="F1432" s="13"/>
      <c r="G1432" s="97"/>
      <c r="H1432" s="102" t="s">
        <v>2200</v>
      </c>
      <c r="I1432" s="106"/>
      <c r="J1432" s="106"/>
      <c r="K1432" s="13"/>
    </row>
    <row r="1433" ht="8.25" customHeight="1">
      <c r="A1433" s="13"/>
      <c r="B1433" s="97"/>
      <c r="C1433" s="13"/>
      <c r="D1433" s="13"/>
      <c r="E1433" s="13"/>
      <c r="F1433" s="4"/>
      <c r="G1433" s="97"/>
      <c r="H1433" s="106"/>
      <c r="I1433" s="106"/>
      <c r="J1433" s="106"/>
      <c r="K1433" s="13"/>
    </row>
    <row r="1434">
      <c r="A1434" s="13"/>
      <c r="B1434" s="107"/>
      <c r="C1434" s="100"/>
      <c r="D1434" s="100"/>
      <c r="E1434" s="13"/>
      <c r="F1434" s="13"/>
      <c r="G1434" s="97"/>
      <c r="H1434" s="113" t="s">
        <v>4422</v>
      </c>
      <c r="I1434" s="106"/>
      <c r="J1434" s="106"/>
      <c r="K1434" s="13"/>
    </row>
    <row r="1435">
      <c r="A1435" s="13"/>
      <c r="B1435" s="99"/>
      <c r="C1435" s="100"/>
      <c r="D1435" s="100"/>
      <c r="E1435" s="13"/>
      <c r="F1435" s="13"/>
      <c r="G1435" s="97"/>
      <c r="H1435" s="102" t="s">
        <v>4423</v>
      </c>
      <c r="I1435" s="106"/>
      <c r="J1435" s="106"/>
      <c r="K1435" s="13"/>
    </row>
    <row r="1436">
      <c r="A1436" s="13"/>
      <c r="B1436" s="99"/>
      <c r="C1436" s="100"/>
      <c r="D1436" s="100"/>
      <c r="E1436" s="13"/>
      <c r="F1436" s="13"/>
      <c r="G1436" s="97"/>
      <c r="H1436" s="106"/>
      <c r="I1436" s="106"/>
      <c r="J1436" s="106"/>
      <c r="K1436" s="13"/>
    </row>
    <row r="1437" ht="21.75" customHeight="1">
      <c r="A1437" s="13"/>
      <c r="B1437" s="114"/>
      <c r="C1437" s="13"/>
      <c r="D1437" s="13"/>
      <c r="E1437" s="13"/>
      <c r="F1437" s="115"/>
      <c r="G1437" s="114"/>
      <c r="H1437" s="105"/>
      <c r="I1437" s="106"/>
      <c r="J1437" s="106"/>
      <c r="K1437" s="13"/>
    </row>
    <row r="1438" ht="14.25" customHeight="1">
      <c r="A1438" s="13"/>
      <c r="B1438" s="13"/>
      <c r="C1438" s="13"/>
      <c r="D1438" s="13"/>
      <c r="E1438" s="13"/>
      <c r="F1438" s="4"/>
      <c r="G1438" s="4"/>
      <c r="H1438" s="100"/>
      <c r="I1438" s="116"/>
      <c r="J1438" s="116"/>
      <c r="K1438" s="13"/>
    </row>
    <row r="1439" ht="9.0" customHeight="1">
      <c r="A1439" s="117"/>
      <c r="B1439" s="118"/>
      <c r="C1439" s="118"/>
      <c r="D1439" s="118"/>
      <c r="E1439" s="118"/>
      <c r="F1439" s="88"/>
      <c r="G1439" s="118"/>
      <c r="H1439" s="118"/>
      <c r="I1439" s="118"/>
      <c r="J1439" s="118"/>
      <c r="K1439" s="117"/>
    </row>
    <row r="1440" ht="9.0" customHeight="1">
      <c r="A1440" s="13"/>
      <c r="B1440" s="13"/>
      <c r="C1440" s="13"/>
      <c r="D1440" s="13"/>
      <c r="E1440" s="13"/>
      <c r="F1440" s="119"/>
      <c r="G1440" s="13"/>
      <c r="H1440" s="13"/>
      <c r="I1440" s="13"/>
      <c r="J1440" s="13"/>
      <c r="K1440" s="13"/>
    </row>
    <row r="1441" ht="30.0" customHeight="1">
      <c r="A1441" s="13"/>
      <c r="B1441" s="90" t="s">
        <v>4417</v>
      </c>
      <c r="C1441" s="90"/>
      <c r="D1441" s="91"/>
      <c r="E1441" s="13"/>
      <c r="F1441" s="13"/>
      <c r="G1441" s="92" t="s">
        <v>4418</v>
      </c>
      <c r="H1441" s="93"/>
      <c r="I1441" s="13"/>
      <c r="J1441" s="13"/>
      <c r="K1441" s="13"/>
    </row>
    <row r="1442">
      <c r="A1442" s="13"/>
      <c r="B1442" s="94"/>
      <c r="C1442" s="95"/>
      <c r="D1442" s="95"/>
      <c r="E1442" s="95"/>
      <c r="F1442" s="13"/>
      <c r="G1442" s="96"/>
      <c r="H1442" s="95"/>
      <c r="I1442" s="95"/>
      <c r="J1442" s="95"/>
      <c r="K1442" s="13"/>
    </row>
    <row r="1443" ht="12.0" customHeight="1">
      <c r="A1443" s="13"/>
      <c r="B1443" s="97"/>
      <c r="C1443" s="13"/>
      <c r="D1443" s="13"/>
      <c r="E1443" s="98"/>
      <c r="F1443" s="13"/>
      <c r="G1443" s="99"/>
      <c r="H1443" s="13"/>
      <c r="I1443" s="13"/>
      <c r="J1443" s="98"/>
      <c r="K1443" s="13"/>
    </row>
    <row r="1444">
      <c r="A1444" s="13"/>
      <c r="B1444" s="99"/>
      <c r="C1444" s="100"/>
      <c r="D1444" s="100"/>
      <c r="E1444" s="13"/>
      <c r="F1444" s="4"/>
      <c r="G1444" s="97"/>
      <c r="H1444" s="101" t="s">
        <v>4419</v>
      </c>
      <c r="I1444" s="102"/>
      <c r="J1444" s="102"/>
      <c r="K1444" s="13"/>
    </row>
    <row r="1445">
      <c r="A1445" s="13"/>
      <c r="B1445" s="99"/>
      <c r="C1445" s="100"/>
      <c r="D1445" s="100"/>
      <c r="E1445" s="13"/>
      <c r="F1445" s="4"/>
      <c r="G1445" s="97"/>
      <c r="H1445" s="103" t="s">
        <v>4420</v>
      </c>
      <c r="I1445" s="102"/>
      <c r="J1445" s="102"/>
      <c r="K1445" s="13"/>
    </row>
    <row r="1446" ht="8.25" customHeight="1">
      <c r="A1446" s="13"/>
      <c r="B1446" s="97"/>
      <c r="C1446" s="104"/>
      <c r="D1446" s="104"/>
      <c r="E1446" s="13"/>
      <c r="F1446" s="4"/>
      <c r="G1446" s="97"/>
      <c r="H1446" s="105"/>
      <c r="I1446" s="106"/>
      <c r="J1446" s="106"/>
      <c r="K1446" s="13"/>
    </row>
    <row r="1447">
      <c r="A1447" s="13"/>
      <c r="B1447" s="107"/>
      <c r="C1447" s="108"/>
      <c r="D1447" s="108"/>
      <c r="E1447" s="109"/>
      <c r="F1447" s="13"/>
      <c r="G1447" s="97"/>
      <c r="H1447" s="110" t="s">
        <v>4421</v>
      </c>
      <c r="I1447" s="106"/>
      <c r="J1447" s="106"/>
      <c r="K1447" s="13"/>
    </row>
    <row r="1448">
      <c r="A1448" s="13"/>
      <c r="B1448" s="99"/>
      <c r="C1448" s="111"/>
      <c r="D1448" s="111"/>
      <c r="E1448" s="112"/>
      <c r="F1448" s="13"/>
      <c r="G1448" s="97"/>
      <c r="H1448" s="102" t="s">
        <v>4486</v>
      </c>
      <c r="I1448" s="106"/>
      <c r="J1448" s="106"/>
      <c r="K1448" s="13"/>
    </row>
    <row r="1449" ht="8.25" customHeight="1">
      <c r="A1449" s="13"/>
      <c r="B1449" s="97"/>
      <c r="C1449" s="13"/>
      <c r="D1449" s="13"/>
      <c r="E1449" s="13"/>
      <c r="F1449" s="4"/>
      <c r="G1449" s="97"/>
      <c r="H1449" s="106"/>
      <c r="I1449" s="106"/>
      <c r="J1449" s="106"/>
      <c r="K1449" s="13"/>
    </row>
    <row r="1450">
      <c r="A1450" s="13"/>
      <c r="B1450" s="107"/>
      <c r="C1450" s="100"/>
      <c r="D1450" s="100"/>
      <c r="E1450" s="13"/>
      <c r="F1450" s="13"/>
      <c r="G1450" s="97"/>
      <c r="H1450" s="113" t="s">
        <v>4422</v>
      </c>
      <c r="I1450" s="106"/>
      <c r="J1450" s="106"/>
      <c r="K1450" s="13"/>
    </row>
    <row r="1451">
      <c r="A1451" s="13"/>
      <c r="B1451" s="99"/>
      <c r="C1451" s="100"/>
      <c r="D1451" s="100"/>
      <c r="E1451" s="13"/>
      <c r="F1451" s="13"/>
      <c r="G1451" s="97"/>
      <c r="H1451" s="102" t="s">
        <v>4423</v>
      </c>
      <c r="I1451" s="106"/>
      <c r="J1451" s="106"/>
      <c r="K1451" s="13"/>
    </row>
    <row r="1452">
      <c r="A1452" s="13"/>
      <c r="B1452" s="99"/>
      <c r="C1452" s="100"/>
      <c r="D1452" s="100"/>
      <c r="E1452" s="13"/>
      <c r="F1452" s="13"/>
      <c r="G1452" s="97"/>
      <c r="H1452" s="106"/>
      <c r="I1452" s="106"/>
      <c r="J1452" s="106"/>
      <c r="K1452" s="13"/>
    </row>
    <row r="1453" ht="21.75" customHeight="1">
      <c r="A1453" s="13"/>
      <c r="B1453" s="114"/>
      <c r="C1453" s="13"/>
      <c r="D1453" s="13"/>
      <c r="E1453" s="13"/>
      <c r="F1453" s="115"/>
      <c r="G1453" s="114"/>
      <c r="H1453" s="105"/>
      <c r="I1453" s="106"/>
      <c r="J1453" s="106"/>
      <c r="K1453" s="13"/>
    </row>
    <row r="1454" ht="14.25" customHeight="1">
      <c r="A1454" s="13"/>
      <c r="B1454" s="13"/>
      <c r="C1454" s="13"/>
      <c r="D1454" s="13"/>
      <c r="E1454" s="13"/>
      <c r="F1454" s="4"/>
      <c r="G1454" s="4"/>
      <c r="H1454" s="100"/>
      <c r="I1454" s="116"/>
      <c r="J1454" s="116"/>
      <c r="K1454" s="13"/>
    </row>
    <row r="1455" ht="9.0" customHeight="1">
      <c r="A1455" s="117"/>
      <c r="B1455" s="118"/>
      <c r="C1455" s="118"/>
      <c r="D1455" s="118"/>
      <c r="E1455" s="118"/>
      <c r="F1455" s="88"/>
      <c r="G1455" s="118"/>
      <c r="H1455" s="118"/>
      <c r="I1455" s="118"/>
      <c r="J1455" s="118"/>
      <c r="K1455" s="117"/>
    </row>
    <row r="1456" ht="9.0" customHeight="1">
      <c r="A1456" s="13"/>
      <c r="B1456" s="13"/>
      <c r="C1456" s="13"/>
      <c r="D1456" s="13"/>
      <c r="E1456" s="13"/>
      <c r="F1456" s="119"/>
      <c r="G1456" s="13"/>
      <c r="H1456" s="13"/>
      <c r="I1456" s="13"/>
      <c r="J1456" s="13"/>
      <c r="K1456" s="13"/>
    </row>
    <row r="1457" ht="30.0" customHeight="1">
      <c r="A1457" s="13"/>
      <c r="B1457" s="90" t="s">
        <v>4417</v>
      </c>
      <c r="C1457" s="90"/>
      <c r="D1457" s="91"/>
      <c r="E1457" s="13"/>
      <c r="F1457" s="13"/>
      <c r="G1457" s="92" t="s">
        <v>4418</v>
      </c>
      <c r="H1457" s="93"/>
      <c r="I1457" s="13"/>
      <c r="J1457" s="13"/>
      <c r="K1457" s="13"/>
    </row>
    <row r="1458">
      <c r="A1458" s="13"/>
      <c r="B1458" s="94"/>
      <c r="C1458" s="95"/>
      <c r="D1458" s="95"/>
      <c r="E1458" s="95"/>
      <c r="F1458" s="13"/>
      <c r="G1458" s="96"/>
      <c r="H1458" s="95"/>
      <c r="I1458" s="95"/>
      <c r="J1458" s="95"/>
      <c r="K1458" s="13"/>
    </row>
    <row r="1459" ht="12.0" customHeight="1">
      <c r="A1459" s="13"/>
      <c r="B1459" s="97"/>
      <c r="C1459" s="13"/>
      <c r="D1459" s="13"/>
      <c r="E1459" s="98"/>
      <c r="F1459" s="13"/>
      <c r="G1459" s="99"/>
      <c r="H1459" s="13"/>
      <c r="I1459" s="13"/>
      <c r="J1459" s="98"/>
      <c r="K1459" s="13"/>
    </row>
    <row r="1460">
      <c r="A1460" s="13"/>
      <c r="B1460" s="99"/>
      <c r="C1460" s="100"/>
      <c r="D1460" s="100"/>
      <c r="E1460" s="13"/>
      <c r="F1460" s="4"/>
      <c r="G1460" s="97"/>
      <c r="H1460" s="101" t="s">
        <v>4419</v>
      </c>
      <c r="I1460" s="102"/>
      <c r="J1460" s="102"/>
      <c r="K1460" s="13"/>
    </row>
    <row r="1461">
      <c r="A1461" s="13"/>
      <c r="B1461" s="99"/>
      <c r="C1461" s="100"/>
      <c r="D1461" s="100"/>
      <c r="E1461" s="13"/>
      <c r="F1461" s="4"/>
      <c r="G1461" s="97"/>
      <c r="H1461" s="103" t="s">
        <v>4420</v>
      </c>
      <c r="I1461" s="102"/>
      <c r="J1461" s="102"/>
      <c r="K1461" s="13"/>
    </row>
    <row r="1462" ht="8.25" customHeight="1">
      <c r="A1462" s="13"/>
      <c r="B1462" s="97"/>
      <c r="C1462" s="104"/>
      <c r="D1462" s="104"/>
      <c r="E1462" s="13"/>
      <c r="F1462" s="4"/>
      <c r="G1462" s="97"/>
      <c r="H1462" s="105"/>
      <c r="I1462" s="106"/>
      <c r="J1462" s="106"/>
      <c r="K1462" s="13"/>
    </row>
    <row r="1463">
      <c r="A1463" s="13"/>
      <c r="B1463" s="107"/>
      <c r="C1463" s="108"/>
      <c r="D1463" s="108"/>
      <c r="E1463" s="109"/>
      <c r="F1463" s="13"/>
      <c r="G1463" s="97"/>
      <c r="H1463" s="110" t="s">
        <v>4421</v>
      </c>
      <c r="I1463" s="106"/>
      <c r="J1463" s="106"/>
      <c r="K1463" s="13"/>
    </row>
    <row r="1464">
      <c r="A1464" s="13"/>
      <c r="B1464" s="99"/>
      <c r="C1464" s="111"/>
      <c r="D1464" s="111"/>
      <c r="E1464" s="112"/>
      <c r="F1464" s="13"/>
      <c r="G1464" s="97"/>
      <c r="H1464" s="102" t="s">
        <v>2286</v>
      </c>
      <c r="I1464" s="106"/>
      <c r="J1464" s="106"/>
      <c r="K1464" s="13"/>
    </row>
    <row r="1465" ht="8.25" customHeight="1">
      <c r="A1465" s="13"/>
      <c r="B1465" s="97"/>
      <c r="C1465" s="13"/>
      <c r="D1465" s="13"/>
      <c r="E1465" s="13"/>
      <c r="F1465" s="4"/>
      <c r="G1465" s="97"/>
      <c r="H1465" s="106"/>
      <c r="I1465" s="106"/>
      <c r="J1465" s="106"/>
      <c r="K1465" s="13"/>
    </row>
    <row r="1466">
      <c r="A1466" s="13"/>
      <c r="B1466" s="107"/>
      <c r="C1466" s="100"/>
      <c r="D1466" s="100"/>
      <c r="E1466" s="13"/>
      <c r="F1466" s="13"/>
      <c r="G1466" s="97"/>
      <c r="H1466" s="113" t="s">
        <v>4422</v>
      </c>
      <c r="I1466" s="106"/>
      <c r="J1466" s="106"/>
      <c r="K1466" s="13"/>
    </row>
    <row r="1467">
      <c r="A1467" s="13"/>
      <c r="B1467" s="99"/>
      <c r="C1467" s="100"/>
      <c r="D1467" s="100"/>
      <c r="E1467" s="13"/>
      <c r="F1467" s="13"/>
      <c r="G1467" s="97"/>
      <c r="H1467" s="102" t="s">
        <v>4423</v>
      </c>
      <c r="I1467" s="106"/>
      <c r="J1467" s="106"/>
      <c r="K1467" s="13"/>
    </row>
    <row r="1468">
      <c r="A1468" s="13"/>
      <c r="B1468" s="99"/>
      <c r="C1468" s="100"/>
      <c r="D1468" s="100"/>
      <c r="E1468" s="13"/>
      <c r="F1468" s="13"/>
      <c r="G1468" s="97"/>
      <c r="H1468" s="106"/>
      <c r="I1468" s="106"/>
      <c r="J1468" s="106"/>
      <c r="K1468" s="13"/>
    </row>
    <row r="1469" ht="21.75" customHeight="1">
      <c r="A1469" s="13"/>
      <c r="B1469" s="114"/>
      <c r="C1469" s="13"/>
      <c r="D1469" s="13"/>
      <c r="E1469" s="13"/>
      <c r="F1469" s="115"/>
      <c r="G1469" s="114"/>
      <c r="H1469" s="105"/>
      <c r="I1469" s="106"/>
      <c r="J1469" s="106"/>
      <c r="K1469" s="13"/>
    </row>
    <row r="1470" ht="14.25" customHeight="1">
      <c r="A1470" s="13"/>
      <c r="B1470" s="13"/>
      <c r="C1470" s="13"/>
      <c r="D1470" s="13"/>
      <c r="E1470" s="13"/>
      <c r="F1470" s="4"/>
      <c r="G1470" s="4"/>
      <c r="H1470" s="100"/>
      <c r="I1470" s="116"/>
      <c r="J1470" s="116"/>
      <c r="K1470" s="13"/>
    </row>
    <row r="1471" ht="9.0" customHeight="1">
      <c r="A1471" s="117"/>
      <c r="B1471" s="118"/>
      <c r="C1471" s="118"/>
      <c r="D1471" s="118"/>
      <c r="E1471" s="118"/>
      <c r="F1471" s="88"/>
      <c r="G1471" s="118"/>
      <c r="H1471" s="118"/>
      <c r="I1471" s="118"/>
      <c r="J1471" s="118"/>
      <c r="K1471" s="117"/>
    </row>
    <row r="1472" ht="9.0" customHeight="1">
      <c r="A1472" s="13"/>
      <c r="B1472" s="13"/>
      <c r="C1472" s="13"/>
      <c r="D1472" s="13"/>
      <c r="E1472" s="13"/>
      <c r="F1472" s="119"/>
      <c r="G1472" s="13"/>
      <c r="H1472" s="13"/>
      <c r="I1472" s="13"/>
      <c r="J1472" s="13"/>
      <c r="K1472" s="13"/>
    </row>
    <row r="1473" ht="30.0" customHeight="1">
      <c r="A1473" s="13"/>
      <c r="B1473" s="90" t="s">
        <v>4417</v>
      </c>
      <c r="C1473" s="90"/>
      <c r="D1473" s="91"/>
      <c r="E1473" s="13"/>
      <c r="F1473" s="13"/>
      <c r="G1473" s="92" t="s">
        <v>4418</v>
      </c>
      <c r="H1473" s="93"/>
      <c r="I1473" s="13"/>
      <c r="J1473" s="13"/>
      <c r="K1473" s="13"/>
    </row>
    <row r="1474">
      <c r="A1474" s="13"/>
      <c r="B1474" s="94"/>
      <c r="C1474" s="95"/>
      <c r="D1474" s="95"/>
      <c r="E1474" s="95"/>
      <c r="F1474" s="13"/>
      <c r="G1474" s="96"/>
      <c r="H1474" s="95"/>
      <c r="I1474" s="95"/>
      <c r="J1474" s="95"/>
      <c r="K1474" s="13"/>
    </row>
    <row r="1475" ht="12.0" customHeight="1">
      <c r="A1475" s="13"/>
      <c r="B1475" s="97"/>
      <c r="C1475" s="13"/>
      <c r="D1475" s="13"/>
      <c r="E1475" s="98"/>
      <c r="F1475" s="13"/>
      <c r="G1475" s="99"/>
      <c r="H1475" s="13"/>
      <c r="I1475" s="13"/>
      <c r="J1475" s="98"/>
      <c r="K1475" s="13"/>
    </row>
    <row r="1476">
      <c r="A1476" s="13"/>
      <c r="B1476" s="99"/>
      <c r="C1476" s="100"/>
      <c r="D1476" s="100"/>
      <c r="E1476" s="13"/>
      <c r="F1476" s="4"/>
      <c r="G1476" s="97"/>
      <c r="H1476" s="101" t="s">
        <v>4419</v>
      </c>
      <c r="I1476" s="102"/>
      <c r="J1476" s="102"/>
      <c r="K1476" s="13"/>
    </row>
    <row r="1477">
      <c r="A1477" s="13"/>
      <c r="B1477" s="99"/>
      <c r="C1477" s="100"/>
      <c r="D1477" s="100"/>
      <c r="E1477" s="13"/>
      <c r="F1477" s="4"/>
      <c r="G1477" s="97"/>
      <c r="H1477" s="103" t="s">
        <v>4420</v>
      </c>
      <c r="I1477" s="102"/>
      <c r="J1477" s="102"/>
      <c r="K1477" s="13"/>
    </row>
    <row r="1478" ht="8.25" customHeight="1">
      <c r="A1478" s="13"/>
      <c r="B1478" s="97"/>
      <c r="C1478" s="104"/>
      <c r="D1478" s="104"/>
      <c r="E1478" s="13"/>
      <c r="F1478" s="4"/>
      <c r="G1478" s="97"/>
      <c r="H1478" s="105"/>
      <c r="I1478" s="106"/>
      <c r="J1478" s="106"/>
      <c r="K1478" s="13"/>
    </row>
    <row r="1479">
      <c r="A1479" s="13"/>
      <c r="B1479" s="107"/>
      <c r="C1479" s="108"/>
      <c r="D1479" s="108"/>
      <c r="E1479" s="109"/>
      <c r="F1479" s="13"/>
      <c r="G1479" s="97"/>
      <c r="H1479" s="110" t="s">
        <v>4421</v>
      </c>
      <c r="I1479" s="106"/>
      <c r="J1479" s="106"/>
      <c r="K1479" s="13"/>
    </row>
    <row r="1480">
      <c r="A1480" s="13"/>
      <c r="B1480" s="99"/>
      <c r="C1480" s="111"/>
      <c r="D1480" s="111"/>
      <c r="E1480" s="112"/>
      <c r="F1480" s="13"/>
      <c r="G1480" s="97"/>
      <c r="H1480" s="102" t="s">
        <v>4487</v>
      </c>
      <c r="I1480" s="106"/>
      <c r="J1480" s="106"/>
      <c r="K1480" s="13"/>
    </row>
    <row r="1481" ht="8.25" customHeight="1">
      <c r="A1481" s="13"/>
      <c r="B1481" s="97"/>
      <c r="C1481" s="13"/>
      <c r="D1481" s="13"/>
      <c r="E1481" s="13"/>
      <c r="F1481" s="4"/>
      <c r="G1481" s="97"/>
      <c r="H1481" s="106"/>
      <c r="I1481" s="106"/>
      <c r="J1481" s="106"/>
      <c r="K1481" s="13"/>
    </row>
    <row r="1482">
      <c r="A1482" s="13"/>
      <c r="B1482" s="107"/>
      <c r="C1482" s="100"/>
      <c r="D1482" s="100"/>
      <c r="E1482" s="13"/>
      <c r="F1482" s="13"/>
      <c r="G1482" s="97"/>
      <c r="H1482" s="113" t="s">
        <v>4422</v>
      </c>
      <c r="I1482" s="106"/>
      <c r="J1482" s="106"/>
      <c r="K1482" s="13"/>
    </row>
    <row r="1483">
      <c r="A1483" s="13"/>
      <c r="B1483" s="99"/>
      <c r="C1483" s="100"/>
      <c r="D1483" s="100"/>
      <c r="E1483" s="13"/>
      <c r="F1483" s="13"/>
      <c r="G1483" s="97"/>
      <c r="H1483" s="102" t="s">
        <v>4423</v>
      </c>
      <c r="I1483" s="106"/>
      <c r="J1483" s="106"/>
      <c r="K1483" s="13"/>
    </row>
    <row r="1484">
      <c r="A1484" s="13"/>
      <c r="B1484" s="99"/>
      <c r="C1484" s="100"/>
      <c r="D1484" s="100"/>
      <c r="E1484" s="13"/>
      <c r="F1484" s="13"/>
      <c r="G1484" s="97"/>
      <c r="H1484" s="106"/>
      <c r="I1484" s="106"/>
      <c r="J1484" s="106"/>
      <c r="K1484" s="13"/>
    </row>
    <row r="1485" ht="21.75" customHeight="1">
      <c r="A1485" s="13"/>
      <c r="B1485" s="114"/>
      <c r="C1485" s="13"/>
      <c r="D1485" s="13"/>
      <c r="E1485" s="13"/>
      <c r="F1485" s="115"/>
      <c r="G1485" s="114"/>
      <c r="H1485" s="105"/>
      <c r="I1485" s="106"/>
      <c r="J1485" s="106"/>
      <c r="K1485" s="13"/>
    </row>
    <row r="1486" ht="14.25" customHeight="1">
      <c r="A1486" s="13"/>
      <c r="B1486" s="13"/>
      <c r="C1486" s="13"/>
      <c r="D1486" s="13"/>
      <c r="E1486" s="13"/>
      <c r="F1486" s="4"/>
      <c r="G1486" s="4"/>
      <c r="H1486" s="100"/>
      <c r="I1486" s="116"/>
      <c r="J1486" s="116"/>
      <c r="K1486" s="13"/>
    </row>
    <row r="1487" ht="9.0" customHeight="1">
      <c r="A1487" s="117"/>
      <c r="B1487" s="118"/>
      <c r="C1487" s="118"/>
      <c r="D1487" s="118"/>
      <c r="E1487" s="118"/>
      <c r="F1487" s="88"/>
      <c r="G1487" s="118"/>
      <c r="H1487" s="118"/>
      <c r="I1487" s="118"/>
      <c r="J1487" s="118"/>
      <c r="K1487" s="117"/>
    </row>
    <row r="1488" ht="9.0" customHeight="1">
      <c r="A1488" s="13"/>
      <c r="B1488" s="13"/>
      <c r="C1488" s="13"/>
      <c r="D1488" s="13"/>
      <c r="E1488" s="13"/>
      <c r="F1488" s="119"/>
      <c r="G1488" s="13"/>
      <c r="H1488" s="13"/>
      <c r="I1488" s="13"/>
      <c r="J1488" s="13"/>
      <c r="K1488" s="13"/>
    </row>
    <row r="1489" ht="30.0" customHeight="1">
      <c r="A1489" s="13"/>
      <c r="B1489" s="90" t="s">
        <v>4417</v>
      </c>
      <c r="C1489" s="90"/>
      <c r="D1489" s="91"/>
      <c r="E1489" s="13"/>
      <c r="F1489" s="13"/>
      <c r="G1489" s="92" t="s">
        <v>4418</v>
      </c>
      <c r="H1489" s="93"/>
      <c r="I1489" s="13"/>
      <c r="J1489" s="13"/>
      <c r="K1489" s="13"/>
    </row>
    <row r="1490">
      <c r="A1490" s="13"/>
      <c r="B1490" s="94"/>
      <c r="C1490" s="95"/>
      <c r="D1490" s="95"/>
      <c r="E1490" s="95"/>
      <c r="F1490" s="13"/>
      <c r="G1490" s="96"/>
      <c r="H1490" s="95"/>
      <c r="I1490" s="95"/>
      <c r="J1490" s="95"/>
      <c r="K1490" s="13"/>
    </row>
    <row r="1491" ht="12.0" customHeight="1">
      <c r="A1491" s="13"/>
      <c r="B1491" s="97"/>
      <c r="C1491" s="13"/>
      <c r="D1491" s="13"/>
      <c r="E1491" s="98"/>
      <c r="F1491" s="13"/>
      <c r="G1491" s="99"/>
      <c r="H1491" s="13"/>
      <c r="I1491" s="13"/>
      <c r="J1491" s="98"/>
      <c r="K1491" s="13"/>
    </row>
    <row r="1492">
      <c r="A1492" s="13"/>
      <c r="B1492" s="99"/>
      <c r="C1492" s="100"/>
      <c r="D1492" s="100"/>
      <c r="E1492" s="13"/>
      <c r="F1492" s="4"/>
      <c r="G1492" s="97"/>
      <c r="H1492" s="101" t="s">
        <v>4419</v>
      </c>
      <c r="I1492" s="102"/>
      <c r="J1492" s="102"/>
      <c r="K1492" s="13"/>
    </row>
    <row r="1493">
      <c r="A1493" s="13"/>
      <c r="B1493" s="99"/>
      <c r="C1493" s="100"/>
      <c r="D1493" s="100"/>
      <c r="E1493" s="13"/>
      <c r="F1493" s="4"/>
      <c r="G1493" s="97"/>
      <c r="H1493" s="103" t="s">
        <v>4420</v>
      </c>
      <c r="I1493" s="102"/>
      <c r="J1493" s="102"/>
      <c r="K1493" s="13"/>
    </row>
    <row r="1494" ht="8.25" customHeight="1">
      <c r="A1494" s="13"/>
      <c r="B1494" s="97"/>
      <c r="C1494" s="104"/>
      <c r="D1494" s="104"/>
      <c r="E1494" s="13"/>
      <c r="F1494" s="4"/>
      <c r="G1494" s="97"/>
      <c r="H1494" s="105"/>
      <c r="I1494" s="106"/>
      <c r="J1494" s="106"/>
      <c r="K1494" s="13"/>
    </row>
    <row r="1495">
      <c r="A1495" s="13"/>
      <c r="B1495" s="107"/>
      <c r="C1495" s="108"/>
      <c r="D1495" s="108"/>
      <c r="E1495" s="109"/>
      <c r="F1495" s="13"/>
      <c r="G1495" s="97"/>
      <c r="H1495" s="110" t="s">
        <v>4421</v>
      </c>
      <c r="I1495" s="106"/>
      <c r="J1495" s="106"/>
      <c r="K1495" s="13"/>
    </row>
    <row r="1496">
      <c r="A1496" s="13"/>
      <c r="B1496" s="99"/>
      <c r="C1496" s="111"/>
      <c r="D1496" s="111"/>
      <c r="E1496" s="112"/>
      <c r="F1496" s="13"/>
      <c r="G1496" s="97"/>
      <c r="H1496" s="102" t="s">
        <v>4488</v>
      </c>
      <c r="I1496" s="106"/>
      <c r="J1496" s="106"/>
      <c r="K1496" s="13"/>
    </row>
    <row r="1497" ht="8.25" customHeight="1">
      <c r="A1497" s="13"/>
      <c r="B1497" s="97"/>
      <c r="C1497" s="13"/>
      <c r="D1497" s="13"/>
      <c r="E1497" s="13"/>
      <c r="F1497" s="4"/>
      <c r="G1497" s="97"/>
      <c r="H1497" s="106"/>
      <c r="I1497" s="106"/>
      <c r="J1497" s="106"/>
      <c r="K1497" s="13"/>
    </row>
    <row r="1498">
      <c r="A1498" s="13"/>
      <c r="B1498" s="107"/>
      <c r="C1498" s="100"/>
      <c r="D1498" s="100"/>
      <c r="E1498" s="13"/>
      <c r="F1498" s="13"/>
      <c r="G1498" s="97"/>
      <c r="H1498" s="113" t="s">
        <v>4422</v>
      </c>
      <c r="I1498" s="106"/>
      <c r="J1498" s="106"/>
      <c r="K1498" s="13"/>
    </row>
    <row r="1499">
      <c r="A1499" s="13"/>
      <c r="B1499" s="99"/>
      <c r="C1499" s="100"/>
      <c r="D1499" s="100"/>
      <c r="E1499" s="13"/>
      <c r="F1499" s="13"/>
      <c r="G1499" s="97"/>
      <c r="H1499" s="102" t="s">
        <v>4423</v>
      </c>
      <c r="I1499" s="106"/>
      <c r="J1499" s="106"/>
      <c r="K1499" s="13"/>
    </row>
    <row r="1500">
      <c r="A1500" s="13"/>
      <c r="B1500" s="99"/>
      <c r="C1500" s="100"/>
      <c r="D1500" s="100"/>
      <c r="E1500" s="13"/>
      <c r="F1500" s="13"/>
      <c r="G1500" s="97"/>
      <c r="H1500" s="106"/>
      <c r="I1500" s="106"/>
      <c r="J1500" s="106"/>
      <c r="K1500" s="13"/>
    </row>
    <row r="1501" ht="21.75" customHeight="1">
      <c r="A1501" s="13"/>
      <c r="B1501" s="114"/>
      <c r="C1501" s="13"/>
      <c r="D1501" s="13"/>
      <c r="E1501" s="13"/>
      <c r="F1501" s="115"/>
      <c r="G1501" s="114"/>
      <c r="H1501" s="105"/>
      <c r="I1501" s="106"/>
      <c r="J1501" s="106"/>
      <c r="K1501" s="13"/>
    </row>
    <row r="1502" ht="14.25" customHeight="1">
      <c r="A1502" s="13"/>
      <c r="B1502" s="13"/>
      <c r="C1502" s="13"/>
      <c r="D1502" s="13"/>
      <c r="E1502" s="13"/>
      <c r="F1502" s="4"/>
      <c r="G1502" s="4"/>
      <c r="H1502" s="100"/>
      <c r="I1502" s="116"/>
      <c r="J1502" s="116"/>
      <c r="K1502" s="13"/>
    </row>
    <row r="1503" ht="9.0" customHeight="1">
      <c r="A1503" s="117"/>
      <c r="B1503" s="118"/>
      <c r="C1503" s="118"/>
      <c r="D1503" s="118"/>
      <c r="E1503" s="118"/>
      <c r="F1503" s="88"/>
      <c r="G1503" s="118"/>
      <c r="H1503" s="118"/>
      <c r="I1503" s="118"/>
      <c r="J1503" s="118"/>
      <c r="K1503" s="117"/>
    </row>
    <row r="1504" ht="9.0" customHeight="1">
      <c r="A1504" s="13"/>
      <c r="B1504" s="13"/>
      <c r="C1504" s="13"/>
      <c r="D1504" s="13"/>
      <c r="E1504" s="13"/>
      <c r="F1504" s="119"/>
      <c r="G1504" s="13"/>
      <c r="H1504" s="13"/>
      <c r="I1504" s="13"/>
      <c r="J1504" s="13"/>
      <c r="K1504" s="13"/>
    </row>
    <row r="1505" ht="30.0" customHeight="1">
      <c r="A1505" s="13"/>
      <c r="B1505" s="90" t="s">
        <v>4417</v>
      </c>
      <c r="C1505" s="90"/>
      <c r="D1505" s="91"/>
      <c r="E1505" s="13"/>
      <c r="F1505" s="13"/>
      <c r="G1505" s="92" t="s">
        <v>4418</v>
      </c>
      <c r="H1505" s="93"/>
      <c r="I1505" s="13"/>
      <c r="J1505" s="13"/>
      <c r="K1505" s="13"/>
    </row>
    <row r="1506">
      <c r="A1506" s="13"/>
      <c r="B1506" s="94"/>
      <c r="C1506" s="95"/>
      <c r="D1506" s="95"/>
      <c r="E1506" s="95"/>
      <c r="F1506" s="13"/>
      <c r="G1506" s="96"/>
      <c r="H1506" s="95"/>
      <c r="I1506" s="95"/>
      <c r="J1506" s="95"/>
      <c r="K1506" s="13"/>
    </row>
    <row r="1507" ht="12.0" customHeight="1">
      <c r="A1507" s="13"/>
      <c r="B1507" s="97"/>
      <c r="C1507" s="13"/>
      <c r="D1507" s="13"/>
      <c r="E1507" s="98"/>
      <c r="F1507" s="13"/>
      <c r="G1507" s="99"/>
      <c r="H1507" s="13"/>
      <c r="I1507" s="13"/>
      <c r="J1507" s="98"/>
      <c r="K1507" s="13"/>
    </row>
    <row r="1508">
      <c r="A1508" s="13"/>
      <c r="B1508" s="99"/>
      <c r="C1508" s="100"/>
      <c r="D1508" s="100"/>
      <c r="E1508" s="13"/>
      <c r="F1508" s="4"/>
      <c r="G1508" s="97"/>
      <c r="H1508" s="101" t="s">
        <v>4419</v>
      </c>
      <c r="I1508" s="102"/>
      <c r="J1508" s="102"/>
      <c r="K1508" s="13"/>
    </row>
    <row r="1509">
      <c r="A1509" s="13"/>
      <c r="B1509" s="99"/>
      <c r="C1509" s="100"/>
      <c r="D1509" s="100"/>
      <c r="E1509" s="13"/>
      <c r="F1509" s="4"/>
      <c r="G1509" s="97"/>
      <c r="H1509" s="103" t="s">
        <v>4420</v>
      </c>
      <c r="I1509" s="102"/>
      <c r="J1509" s="102"/>
      <c r="K1509" s="13"/>
    </row>
    <row r="1510" ht="8.25" customHeight="1">
      <c r="A1510" s="13"/>
      <c r="B1510" s="97"/>
      <c r="C1510" s="104"/>
      <c r="D1510" s="104"/>
      <c r="E1510" s="13"/>
      <c r="F1510" s="4"/>
      <c r="G1510" s="97"/>
      <c r="H1510" s="105"/>
      <c r="I1510" s="106"/>
      <c r="J1510" s="106"/>
      <c r="K1510" s="13"/>
    </row>
    <row r="1511">
      <c r="A1511" s="13"/>
      <c r="B1511" s="107"/>
      <c r="C1511" s="108"/>
      <c r="D1511" s="108"/>
      <c r="E1511" s="109"/>
      <c r="F1511" s="13"/>
      <c r="G1511" s="97"/>
      <c r="H1511" s="110" t="s">
        <v>4421</v>
      </c>
      <c r="I1511" s="106"/>
      <c r="J1511" s="106"/>
      <c r="K1511" s="13"/>
    </row>
    <row r="1512">
      <c r="A1512" s="13"/>
      <c r="B1512" s="99"/>
      <c r="C1512" s="111"/>
      <c r="D1512" s="111"/>
      <c r="E1512" s="112"/>
      <c r="F1512" s="13"/>
      <c r="G1512" s="97"/>
      <c r="H1512" s="102" t="s">
        <v>4489</v>
      </c>
      <c r="I1512" s="106"/>
      <c r="J1512" s="106"/>
      <c r="K1512" s="13"/>
    </row>
    <row r="1513" ht="8.25" customHeight="1">
      <c r="A1513" s="13"/>
      <c r="B1513" s="97"/>
      <c r="C1513" s="13"/>
      <c r="D1513" s="13"/>
      <c r="E1513" s="13"/>
      <c r="F1513" s="4"/>
      <c r="G1513" s="97"/>
      <c r="H1513" s="106"/>
      <c r="I1513" s="106"/>
      <c r="J1513" s="106"/>
      <c r="K1513" s="13"/>
    </row>
    <row r="1514">
      <c r="A1514" s="13"/>
      <c r="B1514" s="107"/>
      <c r="C1514" s="100"/>
      <c r="D1514" s="100"/>
      <c r="E1514" s="13"/>
      <c r="F1514" s="13"/>
      <c r="G1514" s="97"/>
      <c r="H1514" s="113" t="s">
        <v>4422</v>
      </c>
      <c r="I1514" s="106"/>
      <c r="J1514" s="106"/>
      <c r="K1514" s="13"/>
    </row>
    <row r="1515">
      <c r="A1515" s="13"/>
      <c r="B1515" s="99"/>
      <c r="C1515" s="100"/>
      <c r="D1515" s="100"/>
      <c r="E1515" s="13"/>
      <c r="F1515" s="13"/>
      <c r="G1515" s="97"/>
      <c r="H1515" s="102" t="s">
        <v>4423</v>
      </c>
      <c r="I1515" s="106"/>
      <c r="J1515" s="106"/>
      <c r="K1515" s="13"/>
    </row>
    <row r="1516">
      <c r="A1516" s="13"/>
      <c r="B1516" s="99"/>
      <c r="C1516" s="100"/>
      <c r="D1516" s="100"/>
      <c r="E1516" s="13"/>
      <c r="F1516" s="13"/>
      <c r="G1516" s="97"/>
      <c r="H1516" s="106"/>
      <c r="I1516" s="106"/>
      <c r="J1516" s="106"/>
      <c r="K1516" s="13"/>
    </row>
    <row r="1517" ht="21.75" customHeight="1">
      <c r="A1517" s="13"/>
      <c r="B1517" s="114"/>
      <c r="C1517" s="13"/>
      <c r="D1517" s="13"/>
      <c r="E1517" s="13"/>
      <c r="F1517" s="115"/>
      <c r="G1517" s="114"/>
      <c r="H1517" s="105"/>
      <c r="I1517" s="106"/>
      <c r="J1517" s="106"/>
      <c r="K1517" s="13"/>
    </row>
    <row r="1518" ht="14.25" customHeight="1">
      <c r="A1518" s="13"/>
      <c r="B1518" s="13"/>
      <c r="C1518" s="13"/>
      <c r="D1518" s="13"/>
      <c r="E1518" s="13"/>
      <c r="F1518" s="4"/>
      <c r="G1518" s="4"/>
      <c r="H1518" s="100"/>
      <c r="I1518" s="116"/>
      <c r="J1518" s="116"/>
      <c r="K1518" s="13"/>
    </row>
    <row r="1519" ht="9.0" customHeight="1">
      <c r="A1519" s="117"/>
      <c r="B1519" s="118"/>
      <c r="C1519" s="118"/>
      <c r="D1519" s="118"/>
      <c r="E1519" s="118"/>
      <c r="F1519" s="88"/>
      <c r="G1519" s="118"/>
      <c r="H1519" s="118"/>
      <c r="I1519" s="118"/>
      <c r="J1519" s="118"/>
      <c r="K1519" s="117"/>
    </row>
    <row r="1520" ht="9.0" customHeight="1">
      <c r="A1520" s="13"/>
      <c r="B1520" s="13"/>
      <c r="C1520" s="13"/>
      <c r="D1520" s="13"/>
      <c r="E1520" s="13"/>
      <c r="F1520" s="119"/>
      <c r="G1520" s="13"/>
      <c r="H1520" s="13"/>
      <c r="I1520" s="13"/>
      <c r="J1520" s="13"/>
      <c r="K1520" s="13"/>
    </row>
    <row r="1521" ht="30.0" customHeight="1">
      <c r="A1521" s="13"/>
      <c r="B1521" s="90" t="s">
        <v>4417</v>
      </c>
      <c r="C1521" s="90"/>
      <c r="D1521" s="91"/>
      <c r="E1521" s="13"/>
      <c r="F1521" s="13"/>
      <c r="G1521" s="92" t="s">
        <v>4418</v>
      </c>
      <c r="H1521" s="93"/>
      <c r="I1521" s="13"/>
      <c r="J1521" s="13"/>
      <c r="K1521" s="13"/>
    </row>
    <row r="1522">
      <c r="A1522" s="13"/>
      <c r="B1522" s="94"/>
      <c r="C1522" s="95"/>
      <c r="D1522" s="95"/>
      <c r="E1522" s="95"/>
      <c r="F1522" s="13"/>
      <c r="G1522" s="96"/>
      <c r="H1522" s="95"/>
      <c r="I1522" s="95"/>
      <c r="J1522" s="95"/>
      <c r="K1522" s="13"/>
    </row>
    <row r="1523" ht="12.0" customHeight="1">
      <c r="A1523" s="13"/>
      <c r="B1523" s="97"/>
      <c r="C1523" s="13"/>
      <c r="D1523" s="13"/>
      <c r="E1523" s="98"/>
      <c r="F1523" s="13"/>
      <c r="G1523" s="99"/>
      <c r="H1523" s="13"/>
      <c r="I1523" s="13"/>
      <c r="J1523" s="98"/>
      <c r="K1523" s="13"/>
    </row>
    <row r="1524">
      <c r="A1524" s="13"/>
      <c r="B1524" s="99"/>
      <c r="C1524" s="100"/>
      <c r="D1524" s="100"/>
      <c r="E1524" s="13"/>
      <c r="F1524" s="4"/>
      <c r="G1524" s="97"/>
      <c r="H1524" s="101" t="s">
        <v>4419</v>
      </c>
      <c r="I1524" s="102"/>
      <c r="J1524" s="102"/>
      <c r="K1524" s="13"/>
    </row>
    <row r="1525">
      <c r="A1525" s="13"/>
      <c r="B1525" s="99"/>
      <c r="C1525" s="100"/>
      <c r="D1525" s="100"/>
      <c r="E1525" s="13"/>
      <c r="F1525" s="4"/>
      <c r="G1525" s="97"/>
      <c r="H1525" s="103" t="s">
        <v>4420</v>
      </c>
      <c r="I1525" s="102"/>
      <c r="J1525" s="102"/>
      <c r="K1525" s="13"/>
    </row>
    <row r="1526" ht="8.25" customHeight="1">
      <c r="A1526" s="13"/>
      <c r="B1526" s="97"/>
      <c r="C1526" s="104"/>
      <c r="D1526" s="104"/>
      <c r="E1526" s="13"/>
      <c r="F1526" s="4"/>
      <c r="G1526" s="97"/>
      <c r="H1526" s="105"/>
      <c r="I1526" s="106"/>
      <c r="J1526" s="106"/>
      <c r="K1526" s="13"/>
    </row>
    <row r="1527">
      <c r="A1527" s="13"/>
      <c r="B1527" s="107"/>
      <c r="C1527" s="108"/>
      <c r="D1527" s="108"/>
      <c r="E1527" s="109"/>
      <c r="F1527" s="13"/>
      <c r="G1527" s="97"/>
      <c r="H1527" s="110" t="s">
        <v>4421</v>
      </c>
      <c r="I1527" s="106"/>
      <c r="J1527" s="106"/>
      <c r="K1527" s="13"/>
    </row>
    <row r="1528">
      <c r="A1528" s="13"/>
      <c r="B1528" s="99"/>
      <c r="C1528" s="111"/>
      <c r="D1528" s="111"/>
      <c r="E1528" s="112"/>
      <c r="F1528" s="13"/>
      <c r="G1528" s="97"/>
      <c r="H1528" s="102" t="s">
        <v>4490</v>
      </c>
      <c r="I1528" s="106"/>
      <c r="J1528" s="106"/>
      <c r="K1528" s="13"/>
    </row>
    <row r="1529" ht="8.25" customHeight="1">
      <c r="A1529" s="13"/>
      <c r="B1529" s="97"/>
      <c r="C1529" s="13"/>
      <c r="D1529" s="13"/>
      <c r="E1529" s="13"/>
      <c r="F1529" s="4"/>
      <c r="G1529" s="97"/>
      <c r="H1529" s="106"/>
      <c r="I1529" s="106"/>
      <c r="J1529" s="106"/>
      <c r="K1529" s="13"/>
    </row>
    <row r="1530">
      <c r="A1530" s="13"/>
      <c r="B1530" s="107"/>
      <c r="C1530" s="100"/>
      <c r="D1530" s="100"/>
      <c r="E1530" s="13"/>
      <c r="F1530" s="13"/>
      <c r="G1530" s="97"/>
      <c r="H1530" s="113" t="s">
        <v>4422</v>
      </c>
      <c r="I1530" s="106"/>
      <c r="J1530" s="106"/>
      <c r="K1530" s="13"/>
    </row>
    <row r="1531">
      <c r="A1531" s="13"/>
      <c r="B1531" s="99"/>
      <c r="C1531" s="100"/>
      <c r="D1531" s="100"/>
      <c r="E1531" s="13"/>
      <c r="F1531" s="13"/>
      <c r="G1531" s="97"/>
      <c r="H1531" s="102" t="s">
        <v>4423</v>
      </c>
      <c r="I1531" s="106"/>
      <c r="J1531" s="106"/>
      <c r="K1531" s="13"/>
    </row>
    <row r="1532">
      <c r="A1532" s="13"/>
      <c r="B1532" s="99"/>
      <c r="C1532" s="100"/>
      <c r="D1532" s="100"/>
      <c r="E1532" s="13"/>
      <c r="F1532" s="13"/>
      <c r="G1532" s="97"/>
      <c r="H1532" s="106"/>
      <c r="I1532" s="106"/>
      <c r="J1532" s="106"/>
      <c r="K1532" s="13"/>
    </row>
    <row r="1533" ht="21.75" customHeight="1">
      <c r="A1533" s="13"/>
      <c r="B1533" s="114"/>
      <c r="C1533" s="13"/>
      <c r="D1533" s="13"/>
      <c r="E1533" s="13"/>
      <c r="F1533" s="115"/>
      <c r="G1533" s="114"/>
      <c r="H1533" s="105"/>
      <c r="I1533" s="106"/>
      <c r="J1533" s="106"/>
      <c r="K1533" s="13"/>
    </row>
    <row r="1534" ht="14.25" customHeight="1">
      <c r="A1534" s="13"/>
      <c r="B1534" s="13"/>
      <c r="C1534" s="13"/>
      <c r="D1534" s="13"/>
      <c r="E1534" s="13"/>
      <c r="F1534" s="4"/>
      <c r="G1534" s="4"/>
      <c r="H1534" s="100"/>
      <c r="I1534" s="116"/>
      <c r="J1534" s="116"/>
      <c r="K1534" s="13"/>
    </row>
    <row r="1535" ht="9.0" customHeight="1">
      <c r="A1535" s="117"/>
      <c r="B1535" s="118"/>
      <c r="C1535" s="118"/>
      <c r="D1535" s="118"/>
      <c r="E1535" s="118"/>
      <c r="F1535" s="88"/>
      <c r="G1535" s="118"/>
      <c r="H1535" s="118"/>
      <c r="I1535" s="118"/>
      <c r="J1535" s="118"/>
      <c r="K1535" s="117"/>
    </row>
    <row r="1536" ht="9.0" customHeight="1">
      <c r="A1536" s="13"/>
      <c r="B1536" s="13"/>
      <c r="C1536" s="13"/>
      <c r="D1536" s="13"/>
      <c r="E1536" s="13"/>
      <c r="F1536" s="119"/>
      <c r="G1536" s="13"/>
      <c r="H1536" s="13"/>
      <c r="I1536" s="13"/>
      <c r="J1536" s="13"/>
      <c r="K1536" s="13"/>
    </row>
    <row r="1537" ht="30.0" customHeight="1">
      <c r="A1537" s="13"/>
      <c r="B1537" s="90" t="s">
        <v>4417</v>
      </c>
      <c r="C1537" s="90"/>
      <c r="D1537" s="91"/>
      <c r="E1537" s="13"/>
      <c r="F1537" s="13"/>
      <c r="G1537" s="92" t="s">
        <v>4418</v>
      </c>
      <c r="H1537" s="93"/>
      <c r="I1537" s="13"/>
      <c r="J1537" s="13"/>
      <c r="K1537" s="13"/>
    </row>
    <row r="1538">
      <c r="A1538" s="13"/>
      <c r="B1538" s="94"/>
      <c r="C1538" s="95"/>
      <c r="D1538" s="95"/>
      <c r="E1538" s="95"/>
      <c r="F1538" s="13"/>
      <c r="G1538" s="96"/>
      <c r="H1538" s="95"/>
      <c r="I1538" s="95"/>
      <c r="J1538" s="95"/>
      <c r="K1538" s="13"/>
    </row>
    <row r="1539" ht="12.0" customHeight="1">
      <c r="A1539" s="13"/>
      <c r="B1539" s="97"/>
      <c r="C1539" s="13"/>
      <c r="D1539" s="13"/>
      <c r="E1539" s="98"/>
      <c r="F1539" s="13"/>
      <c r="G1539" s="99"/>
      <c r="H1539" s="13"/>
      <c r="I1539" s="13"/>
      <c r="J1539" s="98"/>
      <c r="K1539" s="13"/>
    </row>
    <row r="1540">
      <c r="A1540" s="13"/>
      <c r="B1540" s="99"/>
      <c r="C1540" s="100"/>
      <c r="D1540" s="100"/>
      <c r="E1540" s="13"/>
      <c r="F1540" s="4"/>
      <c r="G1540" s="97"/>
      <c r="H1540" s="101" t="s">
        <v>4419</v>
      </c>
      <c r="I1540" s="102"/>
      <c r="J1540" s="102"/>
      <c r="K1540" s="13"/>
    </row>
    <row r="1541">
      <c r="A1541" s="13"/>
      <c r="B1541" s="99"/>
      <c r="C1541" s="100"/>
      <c r="D1541" s="100"/>
      <c r="E1541" s="13"/>
      <c r="F1541" s="4"/>
      <c r="G1541" s="97"/>
      <c r="H1541" s="103" t="s">
        <v>4420</v>
      </c>
      <c r="I1541" s="102"/>
      <c r="J1541" s="102"/>
      <c r="K1541" s="13"/>
    </row>
    <row r="1542" ht="8.25" customHeight="1">
      <c r="A1542" s="13"/>
      <c r="B1542" s="97"/>
      <c r="C1542" s="104"/>
      <c r="D1542" s="104"/>
      <c r="E1542" s="13"/>
      <c r="F1542" s="4"/>
      <c r="G1542" s="97"/>
      <c r="H1542" s="105"/>
      <c r="I1542" s="106"/>
      <c r="J1542" s="106"/>
      <c r="K1542" s="13"/>
    </row>
    <row r="1543">
      <c r="A1543" s="13"/>
      <c r="B1543" s="107"/>
      <c r="C1543" s="108"/>
      <c r="D1543" s="108"/>
      <c r="E1543" s="109"/>
      <c r="F1543" s="13"/>
      <c r="G1543" s="97"/>
      <c r="H1543" s="110" t="s">
        <v>4421</v>
      </c>
      <c r="I1543" s="106"/>
      <c r="J1543" s="106"/>
      <c r="K1543" s="13"/>
    </row>
    <row r="1544">
      <c r="A1544" s="13"/>
      <c r="B1544" s="99"/>
      <c r="C1544" s="111"/>
      <c r="D1544" s="111"/>
      <c r="E1544" s="112"/>
      <c r="F1544" s="13"/>
      <c r="G1544" s="97"/>
      <c r="H1544" s="102" t="s">
        <v>2005</v>
      </c>
      <c r="I1544" s="106"/>
      <c r="J1544" s="106"/>
      <c r="K1544" s="13"/>
    </row>
    <row r="1545" ht="8.25" customHeight="1">
      <c r="A1545" s="13"/>
      <c r="B1545" s="97"/>
      <c r="C1545" s="13"/>
      <c r="D1545" s="13"/>
      <c r="E1545" s="13"/>
      <c r="F1545" s="4"/>
      <c r="G1545" s="97"/>
      <c r="H1545" s="106"/>
      <c r="I1545" s="106"/>
      <c r="J1545" s="106"/>
      <c r="K1545" s="13"/>
    </row>
    <row r="1546">
      <c r="A1546" s="13"/>
      <c r="B1546" s="107"/>
      <c r="C1546" s="100"/>
      <c r="D1546" s="100"/>
      <c r="E1546" s="13"/>
      <c r="F1546" s="13"/>
      <c r="G1546" s="97"/>
      <c r="H1546" s="113" t="s">
        <v>4422</v>
      </c>
      <c r="I1546" s="106"/>
      <c r="J1546" s="106"/>
      <c r="K1546" s="13"/>
    </row>
    <row r="1547">
      <c r="A1547" s="13"/>
      <c r="B1547" s="99"/>
      <c r="C1547" s="100"/>
      <c r="D1547" s="100"/>
      <c r="E1547" s="13"/>
      <c r="F1547" s="13"/>
      <c r="G1547" s="97"/>
      <c r="H1547" s="102" t="s">
        <v>4423</v>
      </c>
      <c r="I1547" s="106"/>
      <c r="J1547" s="106"/>
      <c r="K1547" s="13"/>
    </row>
    <row r="1548">
      <c r="A1548" s="13"/>
      <c r="B1548" s="99"/>
      <c r="C1548" s="100"/>
      <c r="D1548" s="100"/>
      <c r="E1548" s="13"/>
      <c r="F1548" s="13"/>
      <c r="G1548" s="97"/>
      <c r="H1548" s="106"/>
      <c r="I1548" s="106"/>
      <c r="J1548" s="106"/>
      <c r="K1548" s="13"/>
    </row>
    <row r="1549" ht="21.75" customHeight="1">
      <c r="A1549" s="13"/>
      <c r="B1549" s="114"/>
      <c r="C1549" s="13"/>
      <c r="D1549" s="13"/>
      <c r="E1549" s="13"/>
      <c r="F1549" s="115"/>
      <c r="G1549" s="114"/>
      <c r="H1549" s="105"/>
      <c r="I1549" s="106"/>
      <c r="J1549" s="106"/>
      <c r="K1549" s="13"/>
    </row>
    <row r="1550" ht="14.25" customHeight="1">
      <c r="A1550" s="13"/>
      <c r="B1550" s="13"/>
      <c r="C1550" s="13"/>
      <c r="D1550" s="13"/>
      <c r="E1550" s="13"/>
      <c r="F1550" s="4"/>
      <c r="G1550" s="4"/>
      <c r="H1550" s="100"/>
      <c r="I1550" s="116"/>
      <c r="J1550" s="116"/>
      <c r="K1550" s="13"/>
    </row>
    <row r="1551" ht="9.0" customHeight="1">
      <c r="A1551" s="117"/>
      <c r="B1551" s="118"/>
      <c r="C1551" s="118"/>
      <c r="D1551" s="118"/>
      <c r="E1551" s="118"/>
      <c r="F1551" s="88"/>
      <c r="G1551" s="118"/>
      <c r="H1551" s="118"/>
      <c r="I1551" s="118"/>
      <c r="J1551" s="118"/>
      <c r="K1551" s="117"/>
    </row>
    <row r="1552" ht="9.0" customHeight="1">
      <c r="A1552" s="13"/>
      <c r="B1552" s="13"/>
      <c r="C1552" s="13"/>
      <c r="D1552" s="13"/>
      <c r="E1552" s="13"/>
      <c r="F1552" s="119"/>
      <c r="G1552" s="13"/>
      <c r="H1552" s="13"/>
      <c r="I1552" s="13"/>
      <c r="J1552" s="13"/>
      <c r="K1552" s="13"/>
    </row>
    <row r="1553" ht="30.0" customHeight="1">
      <c r="A1553" s="13"/>
      <c r="B1553" s="90" t="s">
        <v>4417</v>
      </c>
      <c r="C1553" s="90"/>
      <c r="D1553" s="91"/>
      <c r="E1553" s="13"/>
      <c r="F1553" s="13"/>
      <c r="G1553" s="92" t="s">
        <v>4418</v>
      </c>
      <c r="H1553" s="93"/>
      <c r="I1553" s="13"/>
      <c r="J1553" s="13"/>
      <c r="K1553" s="13"/>
    </row>
    <row r="1554">
      <c r="A1554" s="13"/>
      <c r="B1554" s="94"/>
      <c r="C1554" s="95"/>
      <c r="D1554" s="95"/>
      <c r="E1554" s="95"/>
      <c r="F1554" s="13"/>
      <c r="G1554" s="96"/>
      <c r="H1554" s="95"/>
      <c r="I1554" s="95"/>
      <c r="J1554" s="95"/>
      <c r="K1554" s="13"/>
    </row>
    <row r="1555" ht="12.0" customHeight="1">
      <c r="A1555" s="13"/>
      <c r="B1555" s="97"/>
      <c r="C1555" s="13"/>
      <c r="D1555" s="13"/>
      <c r="E1555" s="98"/>
      <c r="F1555" s="13"/>
      <c r="G1555" s="99"/>
      <c r="H1555" s="13"/>
      <c r="I1555" s="13"/>
      <c r="J1555" s="98"/>
      <c r="K1555" s="13"/>
    </row>
    <row r="1556">
      <c r="A1556" s="13"/>
      <c r="B1556" s="99"/>
      <c r="C1556" s="100"/>
      <c r="D1556" s="100"/>
      <c r="E1556" s="13"/>
      <c r="F1556" s="4"/>
      <c r="G1556" s="97"/>
      <c r="H1556" s="101" t="s">
        <v>4419</v>
      </c>
      <c r="I1556" s="102"/>
      <c r="J1556" s="102"/>
      <c r="K1556" s="13"/>
    </row>
    <row r="1557">
      <c r="A1557" s="13"/>
      <c r="B1557" s="99"/>
      <c r="C1557" s="100"/>
      <c r="D1557" s="100"/>
      <c r="E1557" s="13"/>
      <c r="F1557" s="4"/>
      <c r="G1557" s="97"/>
      <c r="H1557" s="103" t="s">
        <v>4420</v>
      </c>
      <c r="I1557" s="102"/>
      <c r="J1557" s="102"/>
      <c r="K1557" s="13"/>
    </row>
    <row r="1558" ht="8.25" customHeight="1">
      <c r="A1558" s="13"/>
      <c r="B1558" s="97"/>
      <c r="C1558" s="104"/>
      <c r="D1558" s="104"/>
      <c r="E1558" s="13"/>
      <c r="F1558" s="4"/>
      <c r="G1558" s="97"/>
      <c r="H1558" s="105"/>
      <c r="I1558" s="106"/>
      <c r="J1558" s="106"/>
      <c r="K1558" s="13"/>
    </row>
    <row r="1559">
      <c r="A1559" s="13"/>
      <c r="B1559" s="107"/>
      <c r="C1559" s="108"/>
      <c r="D1559" s="108"/>
      <c r="E1559" s="109"/>
      <c r="F1559" s="13"/>
      <c r="G1559" s="97"/>
      <c r="H1559" s="110" t="s">
        <v>4421</v>
      </c>
      <c r="I1559" s="106"/>
      <c r="J1559" s="106"/>
      <c r="K1559" s="13"/>
    </row>
    <row r="1560">
      <c r="A1560" s="13"/>
      <c r="B1560" s="99"/>
      <c r="C1560" s="111"/>
      <c r="D1560" s="111"/>
      <c r="E1560" s="112"/>
      <c r="F1560" s="13"/>
      <c r="G1560" s="97"/>
      <c r="H1560" s="102" t="s">
        <v>2181</v>
      </c>
      <c r="I1560" s="106"/>
      <c r="J1560" s="106"/>
      <c r="K1560" s="13"/>
    </row>
    <row r="1561" ht="8.25" customHeight="1">
      <c r="A1561" s="13"/>
      <c r="B1561" s="97"/>
      <c r="C1561" s="13"/>
      <c r="D1561" s="13"/>
      <c r="E1561" s="13"/>
      <c r="F1561" s="4"/>
      <c r="G1561" s="97"/>
      <c r="H1561" s="106"/>
      <c r="I1561" s="106"/>
      <c r="J1561" s="106"/>
      <c r="K1561" s="13"/>
    </row>
    <row r="1562">
      <c r="A1562" s="13"/>
      <c r="B1562" s="107"/>
      <c r="C1562" s="100"/>
      <c r="D1562" s="100"/>
      <c r="E1562" s="13"/>
      <c r="F1562" s="13"/>
      <c r="G1562" s="97"/>
      <c r="H1562" s="113" t="s">
        <v>4422</v>
      </c>
      <c r="I1562" s="106"/>
      <c r="J1562" s="106"/>
      <c r="K1562" s="13"/>
    </row>
    <row r="1563">
      <c r="A1563" s="13"/>
      <c r="B1563" s="99"/>
      <c r="C1563" s="100"/>
      <c r="D1563" s="100"/>
      <c r="E1563" s="13"/>
      <c r="F1563" s="13"/>
      <c r="G1563" s="97"/>
      <c r="H1563" s="102" t="s">
        <v>4423</v>
      </c>
      <c r="I1563" s="106"/>
      <c r="J1563" s="106"/>
      <c r="K1563" s="13"/>
    </row>
    <row r="1564">
      <c r="A1564" s="13"/>
      <c r="B1564" s="99"/>
      <c r="C1564" s="100"/>
      <c r="D1564" s="100"/>
      <c r="E1564" s="13"/>
      <c r="F1564" s="13"/>
      <c r="G1564" s="97"/>
      <c r="H1564" s="106"/>
      <c r="I1564" s="106"/>
      <c r="J1564" s="106"/>
      <c r="K1564" s="13"/>
    </row>
    <row r="1565" ht="21.75" customHeight="1">
      <c r="A1565" s="13"/>
      <c r="B1565" s="114"/>
      <c r="C1565" s="13"/>
      <c r="D1565" s="13"/>
      <c r="E1565" s="13"/>
      <c r="F1565" s="115"/>
      <c r="G1565" s="114"/>
      <c r="H1565" s="105"/>
      <c r="I1565" s="106"/>
      <c r="J1565" s="106"/>
      <c r="K1565" s="13"/>
    </row>
    <row r="1566" ht="14.25" customHeight="1">
      <c r="A1566" s="13"/>
      <c r="B1566" s="13"/>
      <c r="C1566" s="13"/>
      <c r="D1566" s="13"/>
      <c r="E1566" s="13"/>
      <c r="F1566" s="4"/>
      <c r="G1566" s="4"/>
      <c r="H1566" s="100"/>
      <c r="I1566" s="116"/>
      <c r="J1566" s="116"/>
      <c r="K1566" s="13"/>
    </row>
    <row r="1567" ht="9.0" customHeight="1">
      <c r="A1567" s="117"/>
      <c r="B1567" s="118"/>
      <c r="C1567" s="118"/>
      <c r="D1567" s="118"/>
      <c r="E1567" s="118"/>
      <c r="F1567" s="88"/>
      <c r="G1567" s="118"/>
      <c r="H1567" s="118"/>
      <c r="I1567" s="118"/>
      <c r="J1567" s="118"/>
      <c r="K1567" s="117"/>
    </row>
    <row r="1568" ht="9.0" customHeight="1">
      <c r="A1568" s="13"/>
      <c r="B1568" s="13"/>
      <c r="C1568" s="13"/>
      <c r="D1568" s="13"/>
      <c r="E1568" s="13"/>
      <c r="F1568" s="119"/>
      <c r="G1568" s="13"/>
      <c r="H1568" s="13"/>
      <c r="I1568" s="13"/>
      <c r="J1568" s="13"/>
      <c r="K1568" s="13"/>
    </row>
    <row r="1569" ht="30.0" customHeight="1">
      <c r="A1569" s="13"/>
      <c r="B1569" s="90" t="s">
        <v>4417</v>
      </c>
      <c r="C1569" s="90"/>
      <c r="D1569" s="91"/>
      <c r="E1569" s="13"/>
      <c r="F1569" s="13"/>
      <c r="G1569" s="92" t="s">
        <v>4418</v>
      </c>
      <c r="H1569" s="93"/>
      <c r="I1569" s="13"/>
      <c r="J1569" s="13"/>
      <c r="K1569" s="13"/>
    </row>
    <row r="1570">
      <c r="A1570" s="13"/>
      <c r="B1570" s="94"/>
      <c r="C1570" s="95"/>
      <c r="D1570" s="95"/>
      <c r="E1570" s="95"/>
      <c r="F1570" s="13"/>
      <c r="G1570" s="96"/>
      <c r="H1570" s="95"/>
      <c r="I1570" s="95"/>
      <c r="J1570" s="95"/>
      <c r="K1570" s="13"/>
    </row>
    <row r="1571" ht="12.0" customHeight="1">
      <c r="A1571" s="13"/>
      <c r="B1571" s="97"/>
      <c r="C1571" s="13"/>
      <c r="D1571" s="13"/>
      <c r="E1571" s="98"/>
      <c r="F1571" s="13"/>
      <c r="G1571" s="99"/>
      <c r="H1571" s="13"/>
      <c r="I1571" s="13"/>
      <c r="J1571" s="98"/>
      <c r="K1571" s="13"/>
    </row>
    <row r="1572">
      <c r="A1572" s="13"/>
      <c r="B1572" s="99"/>
      <c r="C1572" s="100"/>
      <c r="D1572" s="100"/>
      <c r="E1572" s="13"/>
      <c r="F1572" s="4"/>
      <c r="G1572" s="97"/>
      <c r="H1572" s="101" t="s">
        <v>4419</v>
      </c>
      <c r="I1572" s="102"/>
      <c r="J1572" s="102"/>
      <c r="K1572" s="13"/>
    </row>
    <row r="1573">
      <c r="A1573" s="13"/>
      <c r="B1573" s="99"/>
      <c r="C1573" s="100"/>
      <c r="D1573" s="100"/>
      <c r="E1573" s="13"/>
      <c r="F1573" s="4"/>
      <c r="G1573" s="97"/>
      <c r="H1573" s="103" t="s">
        <v>4420</v>
      </c>
      <c r="I1573" s="102"/>
      <c r="J1573" s="102"/>
      <c r="K1573" s="13"/>
    </row>
    <row r="1574" ht="8.25" customHeight="1">
      <c r="A1574" s="13"/>
      <c r="B1574" s="97"/>
      <c r="C1574" s="104"/>
      <c r="D1574" s="104"/>
      <c r="E1574" s="13"/>
      <c r="F1574" s="4"/>
      <c r="G1574" s="97"/>
      <c r="H1574" s="105"/>
      <c r="I1574" s="106"/>
      <c r="J1574" s="106"/>
      <c r="K1574" s="13"/>
    </row>
    <row r="1575">
      <c r="A1575" s="13"/>
      <c r="B1575" s="107"/>
      <c r="C1575" s="108"/>
      <c r="D1575" s="108"/>
      <c r="E1575" s="109"/>
      <c r="F1575" s="13"/>
      <c r="G1575" s="97"/>
      <c r="H1575" s="110" t="s">
        <v>4421</v>
      </c>
      <c r="I1575" s="106"/>
      <c r="J1575" s="106"/>
      <c r="K1575" s="13"/>
    </row>
    <row r="1576">
      <c r="A1576" s="13"/>
      <c r="B1576" s="99"/>
      <c r="C1576" s="111"/>
      <c r="D1576" s="111"/>
      <c r="E1576" s="112"/>
      <c r="F1576" s="13"/>
      <c r="G1576" s="97"/>
      <c r="H1576" s="102" t="s">
        <v>4491</v>
      </c>
      <c r="I1576" s="106"/>
      <c r="J1576" s="106"/>
      <c r="K1576" s="13"/>
    </row>
    <row r="1577" ht="8.25" customHeight="1">
      <c r="A1577" s="13"/>
      <c r="B1577" s="97"/>
      <c r="C1577" s="13"/>
      <c r="D1577" s="13"/>
      <c r="E1577" s="13"/>
      <c r="F1577" s="4"/>
      <c r="G1577" s="97"/>
      <c r="H1577" s="106"/>
      <c r="I1577" s="106"/>
      <c r="J1577" s="106"/>
      <c r="K1577" s="13"/>
    </row>
    <row r="1578">
      <c r="A1578" s="13"/>
      <c r="B1578" s="107"/>
      <c r="C1578" s="100"/>
      <c r="D1578" s="100"/>
      <c r="E1578" s="13"/>
      <c r="F1578" s="13"/>
      <c r="G1578" s="97"/>
      <c r="H1578" s="113" t="s">
        <v>4422</v>
      </c>
      <c r="I1578" s="106"/>
      <c r="J1578" s="106"/>
      <c r="K1578" s="13"/>
    </row>
    <row r="1579">
      <c r="A1579" s="13"/>
      <c r="B1579" s="99"/>
      <c r="C1579" s="100"/>
      <c r="D1579" s="100"/>
      <c r="E1579" s="13"/>
      <c r="F1579" s="13"/>
      <c r="G1579" s="97"/>
      <c r="H1579" s="102" t="s">
        <v>4423</v>
      </c>
      <c r="I1579" s="106"/>
      <c r="J1579" s="106"/>
      <c r="K1579" s="13"/>
    </row>
    <row r="1580">
      <c r="A1580" s="13"/>
      <c r="B1580" s="99"/>
      <c r="C1580" s="100"/>
      <c r="D1580" s="100"/>
      <c r="E1580" s="13"/>
      <c r="F1580" s="13"/>
      <c r="G1580" s="97"/>
      <c r="H1580" s="106"/>
      <c r="I1580" s="106"/>
      <c r="J1580" s="106"/>
      <c r="K1580" s="13"/>
    </row>
    <row r="1581" ht="21.75" customHeight="1">
      <c r="A1581" s="13"/>
      <c r="B1581" s="114"/>
      <c r="C1581" s="13"/>
      <c r="D1581" s="13"/>
      <c r="E1581" s="13"/>
      <c r="F1581" s="115"/>
      <c r="G1581" s="114"/>
      <c r="H1581" s="105"/>
      <c r="I1581" s="106"/>
      <c r="J1581" s="106"/>
      <c r="K1581" s="13"/>
    </row>
    <row r="1582" ht="14.25" customHeight="1">
      <c r="A1582" s="13"/>
      <c r="B1582" s="13"/>
      <c r="C1582" s="13"/>
      <c r="D1582" s="13"/>
      <c r="E1582" s="13"/>
      <c r="F1582" s="4"/>
      <c r="G1582" s="4"/>
      <c r="H1582" s="100"/>
      <c r="I1582" s="116"/>
      <c r="J1582" s="116"/>
      <c r="K1582" s="13"/>
    </row>
    <row r="1583" ht="9.0" customHeight="1">
      <c r="A1583" s="117"/>
      <c r="B1583" s="118"/>
      <c r="C1583" s="118"/>
      <c r="D1583" s="118"/>
      <c r="E1583" s="118"/>
      <c r="F1583" s="88"/>
      <c r="G1583" s="118"/>
      <c r="H1583" s="118"/>
      <c r="I1583" s="118"/>
      <c r="J1583" s="118"/>
      <c r="K1583" s="117"/>
    </row>
    <row r="1584" ht="9.0" customHeight="1">
      <c r="A1584" s="13"/>
      <c r="B1584" s="13"/>
      <c r="C1584" s="13"/>
      <c r="D1584" s="13"/>
      <c r="E1584" s="13"/>
      <c r="F1584" s="119"/>
      <c r="G1584" s="13"/>
      <c r="H1584" s="13"/>
      <c r="I1584" s="13"/>
      <c r="J1584" s="13"/>
      <c r="K1584" s="13"/>
    </row>
    <row r="1585" ht="30.0" customHeight="1">
      <c r="A1585" s="13"/>
      <c r="B1585" s="90" t="s">
        <v>4417</v>
      </c>
      <c r="C1585" s="90"/>
      <c r="D1585" s="91"/>
      <c r="E1585" s="13"/>
      <c r="F1585" s="13"/>
      <c r="G1585" s="92" t="s">
        <v>4418</v>
      </c>
      <c r="H1585" s="93"/>
      <c r="I1585" s="13"/>
      <c r="J1585" s="13"/>
      <c r="K1585" s="13"/>
    </row>
    <row r="1586">
      <c r="A1586" s="13"/>
      <c r="B1586" s="94"/>
      <c r="C1586" s="95"/>
      <c r="D1586" s="95"/>
      <c r="E1586" s="95"/>
      <c r="F1586" s="13"/>
      <c r="G1586" s="96"/>
      <c r="H1586" s="95"/>
      <c r="I1586" s="95"/>
      <c r="J1586" s="95"/>
      <c r="K1586" s="13"/>
    </row>
    <row r="1587" ht="12.0" customHeight="1">
      <c r="A1587" s="13"/>
      <c r="B1587" s="97"/>
      <c r="C1587" s="13"/>
      <c r="D1587" s="13"/>
      <c r="E1587" s="98"/>
      <c r="F1587" s="13"/>
      <c r="G1587" s="99"/>
      <c r="H1587" s="13"/>
      <c r="I1587" s="13"/>
      <c r="J1587" s="98"/>
      <c r="K1587" s="13"/>
    </row>
    <row r="1588">
      <c r="A1588" s="13"/>
      <c r="B1588" s="99"/>
      <c r="C1588" s="100"/>
      <c r="D1588" s="100"/>
      <c r="E1588" s="13"/>
      <c r="F1588" s="4"/>
      <c r="G1588" s="97"/>
      <c r="H1588" s="101" t="s">
        <v>4419</v>
      </c>
      <c r="I1588" s="102"/>
      <c r="J1588" s="102"/>
      <c r="K1588" s="13"/>
    </row>
    <row r="1589">
      <c r="A1589" s="13"/>
      <c r="B1589" s="99"/>
      <c r="C1589" s="100"/>
      <c r="D1589" s="100"/>
      <c r="E1589" s="13"/>
      <c r="F1589" s="4"/>
      <c r="G1589" s="97"/>
      <c r="H1589" s="103" t="s">
        <v>4420</v>
      </c>
      <c r="I1589" s="102"/>
      <c r="J1589" s="102"/>
      <c r="K1589" s="13"/>
    </row>
    <row r="1590" ht="8.25" customHeight="1">
      <c r="A1590" s="13"/>
      <c r="B1590" s="97"/>
      <c r="C1590" s="104"/>
      <c r="D1590" s="104"/>
      <c r="E1590" s="13"/>
      <c r="F1590" s="4"/>
      <c r="G1590" s="97"/>
      <c r="H1590" s="105"/>
      <c r="I1590" s="106"/>
      <c r="J1590" s="106"/>
      <c r="K1590" s="13"/>
    </row>
    <row r="1591">
      <c r="A1591" s="13"/>
      <c r="B1591" s="107"/>
      <c r="C1591" s="108"/>
      <c r="D1591" s="108"/>
      <c r="E1591" s="109"/>
      <c r="F1591" s="13"/>
      <c r="G1591" s="97"/>
      <c r="H1591" s="110" t="s">
        <v>4421</v>
      </c>
      <c r="I1591" s="106"/>
      <c r="J1591" s="106"/>
      <c r="K1591" s="13"/>
    </row>
    <row r="1592">
      <c r="A1592" s="13"/>
      <c r="B1592" s="99"/>
      <c r="C1592" s="111"/>
      <c r="D1592" s="111"/>
      <c r="E1592" s="112"/>
      <c r="F1592" s="13"/>
      <c r="G1592" s="97"/>
      <c r="H1592" s="102" t="s">
        <v>4492</v>
      </c>
      <c r="I1592" s="106"/>
      <c r="J1592" s="106"/>
      <c r="K1592" s="13"/>
    </row>
    <row r="1593" ht="8.25" customHeight="1">
      <c r="A1593" s="13"/>
      <c r="B1593" s="97"/>
      <c r="C1593" s="13"/>
      <c r="D1593" s="13"/>
      <c r="E1593" s="13"/>
      <c r="F1593" s="4"/>
      <c r="G1593" s="97"/>
      <c r="H1593" s="106"/>
      <c r="I1593" s="106"/>
      <c r="J1593" s="106"/>
      <c r="K1593" s="13"/>
    </row>
    <row r="1594">
      <c r="A1594" s="13"/>
      <c r="B1594" s="107"/>
      <c r="C1594" s="100"/>
      <c r="D1594" s="100"/>
      <c r="E1594" s="13"/>
      <c r="F1594" s="13"/>
      <c r="G1594" s="97"/>
      <c r="H1594" s="113" t="s">
        <v>4422</v>
      </c>
      <c r="I1594" s="106"/>
      <c r="J1594" s="106"/>
      <c r="K1594" s="13"/>
    </row>
    <row r="1595">
      <c r="A1595" s="13"/>
      <c r="B1595" s="99"/>
      <c r="C1595" s="100"/>
      <c r="D1595" s="100"/>
      <c r="E1595" s="13"/>
      <c r="F1595" s="13"/>
      <c r="G1595" s="97"/>
      <c r="H1595" s="102" t="s">
        <v>4423</v>
      </c>
      <c r="I1595" s="106"/>
      <c r="J1595" s="106"/>
      <c r="K1595" s="13"/>
    </row>
    <row r="1596">
      <c r="A1596" s="13"/>
      <c r="B1596" s="99"/>
      <c r="C1596" s="100"/>
      <c r="D1596" s="100"/>
      <c r="E1596" s="13"/>
      <c r="F1596" s="13"/>
      <c r="G1596" s="97"/>
      <c r="H1596" s="106"/>
      <c r="I1596" s="106"/>
      <c r="J1596" s="106"/>
      <c r="K1596" s="13"/>
    </row>
    <row r="1597" ht="21.75" customHeight="1">
      <c r="A1597" s="13"/>
      <c r="B1597" s="114"/>
      <c r="C1597" s="13"/>
      <c r="D1597" s="13"/>
      <c r="E1597" s="13"/>
      <c r="F1597" s="115"/>
      <c r="G1597" s="114"/>
      <c r="H1597" s="105"/>
      <c r="I1597" s="106"/>
      <c r="J1597" s="106"/>
      <c r="K1597" s="13"/>
    </row>
    <row r="1598" ht="14.25" customHeight="1">
      <c r="A1598" s="13"/>
      <c r="B1598" s="13"/>
      <c r="C1598" s="13"/>
      <c r="D1598" s="13"/>
      <c r="E1598" s="13"/>
      <c r="F1598" s="4"/>
      <c r="G1598" s="4"/>
      <c r="H1598" s="100"/>
      <c r="I1598" s="116"/>
      <c r="J1598" s="116"/>
      <c r="K1598" s="13"/>
    </row>
    <row r="1599" ht="9.0" customHeight="1">
      <c r="A1599" s="117"/>
      <c r="B1599" s="118"/>
      <c r="C1599" s="118"/>
      <c r="D1599" s="118"/>
      <c r="E1599" s="118"/>
      <c r="F1599" s="88"/>
      <c r="G1599" s="118"/>
      <c r="H1599" s="118"/>
      <c r="I1599" s="118"/>
      <c r="J1599" s="118"/>
      <c r="K1599" s="117"/>
    </row>
    <row r="1600" ht="9.0" customHeight="1">
      <c r="A1600" s="13"/>
      <c r="B1600" s="13"/>
      <c r="C1600" s="13"/>
      <c r="D1600" s="13"/>
      <c r="E1600" s="13"/>
      <c r="F1600" s="119"/>
      <c r="G1600" s="13"/>
      <c r="H1600" s="13"/>
      <c r="I1600" s="13"/>
      <c r="J1600" s="13"/>
      <c r="K1600" s="13"/>
    </row>
    <row r="1601" ht="30.0" customHeight="1">
      <c r="A1601" s="13"/>
      <c r="B1601" s="90" t="s">
        <v>4417</v>
      </c>
      <c r="C1601" s="90"/>
      <c r="D1601" s="91"/>
      <c r="E1601" s="13"/>
      <c r="F1601" s="13"/>
      <c r="G1601" s="92" t="s">
        <v>4418</v>
      </c>
      <c r="H1601" s="93"/>
      <c r="I1601" s="13"/>
      <c r="J1601" s="13"/>
      <c r="K1601" s="13"/>
    </row>
    <row r="1602">
      <c r="A1602" s="13"/>
      <c r="B1602" s="94"/>
      <c r="C1602" s="95"/>
      <c r="D1602" s="95"/>
      <c r="E1602" s="95"/>
      <c r="F1602" s="13"/>
      <c r="G1602" s="96"/>
      <c r="H1602" s="95"/>
      <c r="I1602" s="95"/>
      <c r="J1602" s="95"/>
      <c r="K1602" s="13"/>
    </row>
    <row r="1603" ht="12.0" customHeight="1">
      <c r="A1603" s="13"/>
      <c r="B1603" s="97"/>
      <c r="C1603" s="13"/>
      <c r="D1603" s="13"/>
      <c r="E1603" s="98"/>
      <c r="F1603" s="13"/>
      <c r="G1603" s="99"/>
      <c r="H1603" s="13"/>
      <c r="I1603" s="13"/>
      <c r="J1603" s="98"/>
      <c r="K1603" s="13"/>
    </row>
    <row r="1604">
      <c r="A1604" s="13"/>
      <c r="B1604" s="99"/>
      <c r="C1604" s="100"/>
      <c r="D1604" s="100"/>
      <c r="E1604" s="13"/>
      <c r="F1604" s="4"/>
      <c r="G1604" s="97"/>
      <c r="H1604" s="101" t="s">
        <v>4419</v>
      </c>
      <c r="I1604" s="102"/>
      <c r="J1604" s="102"/>
      <c r="K1604" s="13"/>
    </row>
    <row r="1605">
      <c r="A1605" s="13"/>
      <c r="B1605" s="99"/>
      <c r="C1605" s="100"/>
      <c r="D1605" s="100"/>
      <c r="E1605" s="13"/>
      <c r="F1605" s="4"/>
      <c r="G1605" s="97"/>
      <c r="H1605" s="103" t="s">
        <v>4420</v>
      </c>
      <c r="I1605" s="102"/>
      <c r="J1605" s="102"/>
      <c r="K1605" s="13"/>
    </row>
    <row r="1606" ht="8.25" customHeight="1">
      <c r="A1606" s="13"/>
      <c r="B1606" s="97"/>
      <c r="C1606" s="104"/>
      <c r="D1606" s="104"/>
      <c r="E1606" s="13"/>
      <c r="F1606" s="4"/>
      <c r="G1606" s="97"/>
      <c r="H1606" s="105"/>
      <c r="I1606" s="106"/>
      <c r="J1606" s="106"/>
      <c r="K1606" s="13"/>
    </row>
    <row r="1607">
      <c r="A1607" s="13"/>
      <c r="B1607" s="107"/>
      <c r="C1607" s="108"/>
      <c r="D1607" s="108"/>
      <c r="E1607" s="109"/>
      <c r="F1607" s="13"/>
      <c r="G1607" s="97"/>
      <c r="H1607" s="110" t="s">
        <v>4421</v>
      </c>
      <c r="I1607" s="106"/>
      <c r="J1607" s="106"/>
      <c r="K1607" s="13"/>
    </row>
    <row r="1608">
      <c r="A1608" s="13"/>
      <c r="B1608" s="99"/>
      <c r="C1608" s="111"/>
      <c r="D1608" s="111"/>
      <c r="E1608" s="112"/>
      <c r="F1608" s="13"/>
      <c r="G1608" s="97"/>
      <c r="H1608" s="102" t="s">
        <v>4493</v>
      </c>
      <c r="I1608" s="106"/>
      <c r="J1608" s="106"/>
      <c r="K1608" s="13"/>
    </row>
    <row r="1609" ht="8.25" customHeight="1">
      <c r="A1609" s="13"/>
      <c r="B1609" s="97"/>
      <c r="C1609" s="13"/>
      <c r="D1609" s="13"/>
      <c r="E1609" s="13"/>
      <c r="F1609" s="4"/>
      <c r="G1609" s="97"/>
      <c r="H1609" s="106"/>
      <c r="I1609" s="106"/>
      <c r="J1609" s="106"/>
      <c r="K1609" s="13"/>
    </row>
    <row r="1610">
      <c r="A1610" s="13"/>
      <c r="B1610" s="107"/>
      <c r="C1610" s="100"/>
      <c r="D1610" s="100"/>
      <c r="E1610" s="13"/>
      <c r="F1610" s="13"/>
      <c r="G1610" s="97"/>
      <c r="H1610" s="113" t="s">
        <v>4422</v>
      </c>
      <c r="I1610" s="106"/>
      <c r="J1610" s="106"/>
      <c r="K1610" s="13"/>
    </row>
    <row r="1611">
      <c r="A1611" s="13"/>
      <c r="B1611" s="99"/>
      <c r="C1611" s="100"/>
      <c r="D1611" s="100"/>
      <c r="E1611" s="13"/>
      <c r="F1611" s="13"/>
      <c r="G1611" s="97"/>
      <c r="H1611" s="102" t="s">
        <v>4423</v>
      </c>
      <c r="I1611" s="106"/>
      <c r="J1611" s="106"/>
      <c r="K1611" s="13"/>
    </row>
    <row r="1612">
      <c r="A1612" s="13"/>
      <c r="B1612" s="99"/>
      <c r="C1612" s="100"/>
      <c r="D1612" s="100"/>
      <c r="E1612" s="13"/>
      <c r="F1612" s="13"/>
      <c r="G1612" s="97"/>
      <c r="H1612" s="106"/>
      <c r="I1612" s="106"/>
      <c r="J1612" s="106"/>
      <c r="K1612" s="13"/>
    </row>
    <row r="1613" ht="21.75" customHeight="1">
      <c r="A1613" s="13"/>
      <c r="B1613" s="114"/>
      <c r="C1613" s="13"/>
      <c r="D1613" s="13"/>
      <c r="E1613" s="13"/>
      <c r="F1613" s="115"/>
      <c r="G1613" s="114"/>
      <c r="H1613" s="105"/>
      <c r="I1613" s="106"/>
      <c r="J1613" s="106"/>
      <c r="K1613" s="13"/>
    </row>
    <row r="1614" ht="14.25" customHeight="1">
      <c r="A1614" s="13"/>
      <c r="B1614" s="13"/>
      <c r="C1614" s="13"/>
      <c r="D1614" s="13"/>
      <c r="E1614" s="13"/>
      <c r="F1614" s="4"/>
      <c r="G1614" s="4"/>
      <c r="H1614" s="100"/>
      <c r="I1614" s="116"/>
      <c r="J1614" s="116"/>
      <c r="K1614" s="13"/>
    </row>
    <row r="1615" ht="9.0" customHeight="1">
      <c r="A1615" s="117"/>
      <c r="B1615" s="118"/>
      <c r="C1615" s="118"/>
      <c r="D1615" s="118"/>
      <c r="E1615" s="118"/>
      <c r="F1615" s="88"/>
      <c r="G1615" s="118"/>
      <c r="H1615" s="118"/>
      <c r="I1615" s="118"/>
      <c r="J1615" s="118"/>
      <c r="K1615" s="117"/>
    </row>
    <row r="1616" ht="9.0" customHeight="1">
      <c r="A1616" s="13"/>
      <c r="B1616" s="13"/>
      <c r="C1616" s="13"/>
      <c r="D1616" s="13"/>
      <c r="E1616" s="13"/>
      <c r="F1616" s="119"/>
      <c r="G1616" s="13"/>
      <c r="H1616" s="13"/>
      <c r="I1616" s="13"/>
      <c r="J1616" s="13"/>
      <c r="K1616" s="13"/>
    </row>
    <row r="1617" ht="30.0" customHeight="1">
      <c r="A1617" s="13"/>
      <c r="B1617" s="90" t="s">
        <v>4417</v>
      </c>
      <c r="C1617" s="90"/>
      <c r="D1617" s="91"/>
      <c r="E1617" s="13"/>
      <c r="F1617" s="13"/>
      <c r="G1617" s="92" t="s">
        <v>4418</v>
      </c>
      <c r="H1617" s="93"/>
      <c r="I1617" s="13"/>
      <c r="J1617" s="13"/>
      <c r="K1617" s="13"/>
    </row>
    <row r="1618">
      <c r="A1618" s="13"/>
      <c r="B1618" s="94"/>
      <c r="C1618" s="95"/>
      <c r="D1618" s="95"/>
      <c r="E1618" s="95"/>
      <c r="F1618" s="13"/>
      <c r="G1618" s="96"/>
      <c r="H1618" s="95"/>
      <c r="I1618" s="95"/>
      <c r="J1618" s="95"/>
      <c r="K1618" s="13"/>
    </row>
    <row r="1619" ht="12.0" customHeight="1">
      <c r="A1619" s="13"/>
      <c r="B1619" s="97"/>
      <c r="C1619" s="13"/>
      <c r="D1619" s="13"/>
      <c r="E1619" s="98"/>
      <c r="F1619" s="13"/>
      <c r="G1619" s="99"/>
      <c r="H1619" s="13"/>
      <c r="I1619" s="13"/>
      <c r="J1619" s="98"/>
      <c r="K1619" s="13"/>
    </row>
    <row r="1620">
      <c r="A1620" s="13"/>
      <c r="B1620" s="99"/>
      <c r="C1620" s="100"/>
      <c r="D1620" s="100"/>
      <c r="E1620" s="13"/>
      <c r="F1620" s="4"/>
      <c r="G1620" s="97"/>
      <c r="H1620" s="101" t="s">
        <v>4419</v>
      </c>
      <c r="I1620" s="102"/>
      <c r="J1620" s="102"/>
      <c r="K1620" s="13"/>
    </row>
    <row r="1621">
      <c r="A1621" s="13"/>
      <c r="B1621" s="99"/>
      <c r="C1621" s="100"/>
      <c r="D1621" s="100"/>
      <c r="E1621" s="13"/>
      <c r="F1621" s="4"/>
      <c r="G1621" s="97"/>
      <c r="H1621" s="103" t="s">
        <v>4420</v>
      </c>
      <c r="I1621" s="102"/>
      <c r="J1621" s="102"/>
      <c r="K1621" s="13"/>
    </row>
    <row r="1622" ht="8.25" customHeight="1">
      <c r="A1622" s="13"/>
      <c r="B1622" s="97"/>
      <c r="C1622" s="104"/>
      <c r="D1622" s="104"/>
      <c r="E1622" s="13"/>
      <c r="F1622" s="4"/>
      <c r="G1622" s="97"/>
      <c r="H1622" s="105"/>
      <c r="I1622" s="106"/>
      <c r="J1622" s="106"/>
      <c r="K1622" s="13"/>
    </row>
    <row r="1623">
      <c r="A1623" s="13"/>
      <c r="B1623" s="107"/>
      <c r="C1623" s="108"/>
      <c r="D1623" s="108"/>
      <c r="E1623" s="109"/>
      <c r="F1623" s="13"/>
      <c r="G1623" s="97"/>
      <c r="H1623" s="110" t="s">
        <v>4421</v>
      </c>
      <c r="I1623" s="106"/>
      <c r="J1623" s="106"/>
      <c r="K1623" s="13"/>
    </row>
    <row r="1624">
      <c r="A1624" s="13"/>
      <c r="B1624" s="99"/>
      <c r="C1624" s="111"/>
      <c r="D1624" s="111"/>
      <c r="E1624" s="112"/>
      <c r="F1624" s="13"/>
      <c r="G1624" s="97"/>
      <c r="H1624" s="102" t="s">
        <v>1622</v>
      </c>
      <c r="I1624" s="106"/>
      <c r="J1624" s="106"/>
      <c r="K1624" s="13"/>
    </row>
    <row r="1625" ht="8.25" customHeight="1">
      <c r="A1625" s="13"/>
      <c r="B1625" s="97"/>
      <c r="C1625" s="13"/>
      <c r="D1625" s="13"/>
      <c r="E1625" s="13"/>
      <c r="F1625" s="4"/>
      <c r="G1625" s="97"/>
      <c r="H1625" s="106"/>
      <c r="I1625" s="106"/>
      <c r="J1625" s="106"/>
      <c r="K1625" s="13"/>
    </row>
    <row r="1626">
      <c r="A1626" s="13"/>
      <c r="B1626" s="107"/>
      <c r="C1626" s="100"/>
      <c r="D1626" s="100"/>
      <c r="E1626" s="13"/>
      <c r="F1626" s="13"/>
      <c r="G1626" s="97"/>
      <c r="H1626" s="113" t="s">
        <v>4422</v>
      </c>
      <c r="I1626" s="106"/>
      <c r="J1626" s="106"/>
      <c r="K1626" s="13"/>
    </row>
    <row r="1627">
      <c r="A1627" s="13"/>
      <c r="B1627" s="99"/>
      <c r="C1627" s="100"/>
      <c r="D1627" s="100"/>
      <c r="E1627" s="13"/>
      <c r="F1627" s="13"/>
      <c r="G1627" s="97"/>
      <c r="H1627" s="102" t="s">
        <v>4423</v>
      </c>
      <c r="I1627" s="106"/>
      <c r="J1627" s="106"/>
      <c r="K1627" s="13"/>
    </row>
    <row r="1628">
      <c r="A1628" s="13"/>
      <c r="B1628" s="99"/>
      <c r="C1628" s="100"/>
      <c r="D1628" s="100"/>
      <c r="E1628" s="13"/>
      <c r="F1628" s="13"/>
      <c r="G1628" s="97"/>
      <c r="H1628" s="106"/>
      <c r="I1628" s="106"/>
      <c r="J1628" s="106"/>
      <c r="K1628" s="13"/>
    </row>
    <row r="1629" ht="21.75" customHeight="1">
      <c r="A1629" s="13"/>
      <c r="B1629" s="114"/>
      <c r="C1629" s="13"/>
      <c r="D1629" s="13"/>
      <c r="E1629" s="13"/>
      <c r="F1629" s="115"/>
      <c r="G1629" s="114"/>
      <c r="H1629" s="105"/>
      <c r="I1629" s="106"/>
      <c r="J1629" s="106"/>
      <c r="K1629" s="13"/>
    </row>
    <row r="1630" ht="14.25" customHeight="1">
      <c r="A1630" s="13"/>
      <c r="B1630" s="13"/>
      <c r="C1630" s="13"/>
      <c r="D1630" s="13"/>
      <c r="E1630" s="13"/>
      <c r="F1630" s="4"/>
      <c r="G1630" s="4"/>
      <c r="H1630" s="100"/>
      <c r="I1630" s="116"/>
      <c r="J1630" s="116"/>
      <c r="K1630" s="13"/>
    </row>
    <row r="1631" ht="9.0" customHeight="1">
      <c r="A1631" s="117"/>
      <c r="B1631" s="118"/>
      <c r="C1631" s="118"/>
      <c r="D1631" s="118"/>
      <c r="E1631" s="118"/>
      <c r="F1631" s="88"/>
      <c r="G1631" s="118"/>
      <c r="H1631" s="118"/>
      <c r="I1631" s="118"/>
      <c r="J1631" s="118"/>
      <c r="K1631" s="117"/>
    </row>
    <row r="1632" ht="9.0" customHeight="1">
      <c r="A1632" s="13"/>
      <c r="B1632" s="13"/>
      <c r="C1632" s="13"/>
      <c r="D1632" s="13"/>
      <c r="E1632" s="13"/>
      <c r="F1632" s="119"/>
      <c r="G1632" s="13"/>
      <c r="H1632" s="13"/>
      <c r="I1632" s="13"/>
      <c r="J1632" s="13"/>
      <c r="K1632" s="13"/>
    </row>
    <row r="1633" ht="30.0" customHeight="1">
      <c r="A1633" s="13"/>
      <c r="B1633" s="90" t="s">
        <v>4417</v>
      </c>
      <c r="C1633" s="90"/>
      <c r="D1633" s="91"/>
      <c r="E1633" s="13"/>
      <c r="F1633" s="13"/>
      <c r="G1633" s="92" t="s">
        <v>4418</v>
      </c>
      <c r="H1633" s="93"/>
      <c r="I1633" s="13"/>
      <c r="J1633" s="13"/>
      <c r="K1633" s="13"/>
    </row>
    <row r="1634">
      <c r="A1634" s="13"/>
      <c r="B1634" s="94"/>
      <c r="C1634" s="95"/>
      <c r="D1634" s="95"/>
      <c r="E1634" s="95"/>
      <c r="F1634" s="13"/>
      <c r="G1634" s="96"/>
      <c r="H1634" s="95"/>
      <c r="I1634" s="95"/>
      <c r="J1634" s="95"/>
      <c r="K1634" s="13"/>
    </row>
    <row r="1635" ht="12.0" customHeight="1">
      <c r="A1635" s="13"/>
      <c r="B1635" s="97"/>
      <c r="C1635" s="13"/>
      <c r="D1635" s="13"/>
      <c r="E1635" s="98"/>
      <c r="F1635" s="13"/>
      <c r="G1635" s="99"/>
      <c r="H1635" s="13"/>
      <c r="I1635" s="13"/>
      <c r="J1635" s="98"/>
      <c r="K1635" s="13"/>
    </row>
    <row r="1636">
      <c r="A1636" s="13"/>
      <c r="B1636" s="99"/>
      <c r="C1636" s="100"/>
      <c r="D1636" s="100"/>
      <c r="E1636" s="13"/>
      <c r="F1636" s="4"/>
      <c r="G1636" s="97"/>
      <c r="H1636" s="101" t="s">
        <v>4419</v>
      </c>
      <c r="I1636" s="102"/>
      <c r="J1636" s="102"/>
      <c r="K1636" s="13"/>
    </row>
    <row r="1637">
      <c r="A1637" s="13"/>
      <c r="B1637" s="99"/>
      <c r="C1637" s="100"/>
      <c r="D1637" s="100"/>
      <c r="E1637" s="13"/>
      <c r="F1637" s="4"/>
      <c r="G1637" s="97"/>
      <c r="H1637" s="103" t="s">
        <v>4420</v>
      </c>
      <c r="I1637" s="102"/>
      <c r="J1637" s="102"/>
      <c r="K1637" s="13"/>
    </row>
    <row r="1638" ht="8.25" customHeight="1">
      <c r="A1638" s="13"/>
      <c r="B1638" s="97"/>
      <c r="C1638" s="104"/>
      <c r="D1638" s="104"/>
      <c r="E1638" s="13"/>
      <c r="F1638" s="4"/>
      <c r="G1638" s="97"/>
      <c r="H1638" s="105"/>
      <c r="I1638" s="106"/>
      <c r="J1638" s="106"/>
      <c r="K1638" s="13"/>
    </row>
    <row r="1639">
      <c r="A1639" s="13"/>
      <c r="B1639" s="107"/>
      <c r="C1639" s="108"/>
      <c r="D1639" s="108"/>
      <c r="E1639" s="109"/>
      <c r="F1639" s="13"/>
      <c r="G1639" s="97"/>
      <c r="H1639" s="110" t="s">
        <v>4421</v>
      </c>
      <c r="I1639" s="106"/>
      <c r="J1639" s="106"/>
      <c r="K1639" s="13"/>
    </row>
    <row r="1640">
      <c r="A1640" s="13"/>
      <c r="B1640" s="99"/>
      <c r="C1640" s="111"/>
      <c r="D1640" s="111"/>
      <c r="E1640" s="112"/>
      <c r="F1640" s="13"/>
      <c r="G1640" s="97"/>
      <c r="H1640" s="102" t="s">
        <v>4494</v>
      </c>
      <c r="I1640" s="106"/>
      <c r="J1640" s="106"/>
      <c r="K1640" s="13"/>
    </row>
    <row r="1641" ht="8.25" customHeight="1">
      <c r="A1641" s="13"/>
      <c r="B1641" s="97"/>
      <c r="C1641" s="13"/>
      <c r="D1641" s="13"/>
      <c r="E1641" s="13"/>
      <c r="F1641" s="4"/>
      <c r="G1641" s="97"/>
      <c r="H1641" s="106"/>
      <c r="I1641" s="106"/>
      <c r="J1641" s="106"/>
      <c r="K1641" s="13"/>
    </row>
    <row r="1642">
      <c r="A1642" s="13"/>
      <c r="B1642" s="107"/>
      <c r="C1642" s="100"/>
      <c r="D1642" s="100"/>
      <c r="E1642" s="13"/>
      <c r="F1642" s="13"/>
      <c r="G1642" s="97"/>
      <c r="H1642" s="113" t="s">
        <v>4422</v>
      </c>
      <c r="I1642" s="106"/>
      <c r="J1642" s="106"/>
      <c r="K1642" s="13"/>
    </row>
    <row r="1643">
      <c r="A1643" s="13"/>
      <c r="B1643" s="99"/>
      <c r="C1643" s="100"/>
      <c r="D1643" s="100"/>
      <c r="E1643" s="13"/>
      <c r="F1643" s="13"/>
      <c r="G1643" s="97"/>
      <c r="H1643" s="102" t="s">
        <v>4423</v>
      </c>
      <c r="I1643" s="106"/>
      <c r="J1643" s="106"/>
      <c r="K1643" s="13"/>
    </row>
    <row r="1644">
      <c r="A1644" s="13"/>
      <c r="B1644" s="99"/>
      <c r="C1644" s="100"/>
      <c r="D1644" s="100"/>
      <c r="E1644" s="13"/>
      <c r="F1644" s="13"/>
      <c r="G1644" s="97"/>
      <c r="H1644" s="106"/>
      <c r="I1644" s="106"/>
      <c r="J1644" s="106"/>
      <c r="K1644" s="13"/>
    </row>
    <row r="1645" ht="21.75" customHeight="1">
      <c r="A1645" s="13"/>
      <c r="B1645" s="114"/>
      <c r="C1645" s="13"/>
      <c r="D1645" s="13"/>
      <c r="E1645" s="13"/>
      <c r="F1645" s="115"/>
      <c r="G1645" s="114"/>
      <c r="H1645" s="105"/>
      <c r="I1645" s="106"/>
      <c r="J1645" s="106"/>
      <c r="K1645" s="13"/>
    </row>
    <row r="1646" ht="14.25" customHeight="1">
      <c r="A1646" s="13"/>
      <c r="B1646" s="13"/>
      <c r="C1646" s="13"/>
      <c r="D1646" s="13"/>
      <c r="E1646" s="13"/>
      <c r="F1646" s="4"/>
      <c r="G1646" s="4"/>
      <c r="H1646" s="100"/>
      <c r="I1646" s="116"/>
      <c r="J1646" s="116"/>
      <c r="K1646" s="13"/>
    </row>
    <row r="1647" ht="9.0" customHeight="1">
      <c r="A1647" s="117"/>
      <c r="B1647" s="118"/>
      <c r="C1647" s="118"/>
      <c r="D1647" s="118"/>
      <c r="E1647" s="118"/>
      <c r="F1647" s="88"/>
      <c r="G1647" s="118"/>
      <c r="H1647" s="118"/>
      <c r="I1647" s="118"/>
      <c r="J1647" s="118"/>
      <c r="K1647" s="117"/>
    </row>
    <row r="1648" ht="9.0" customHeight="1">
      <c r="A1648" s="13"/>
      <c r="B1648" s="13"/>
      <c r="C1648" s="13"/>
      <c r="D1648" s="13"/>
      <c r="E1648" s="13"/>
      <c r="F1648" s="119"/>
      <c r="G1648" s="13"/>
      <c r="H1648" s="13"/>
      <c r="I1648" s="13"/>
      <c r="J1648" s="13"/>
      <c r="K1648" s="13"/>
    </row>
    <row r="1649" ht="30.0" customHeight="1">
      <c r="A1649" s="13"/>
      <c r="B1649" s="90" t="s">
        <v>4417</v>
      </c>
      <c r="C1649" s="90"/>
      <c r="D1649" s="91"/>
      <c r="E1649" s="13"/>
      <c r="F1649" s="13"/>
      <c r="G1649" s="92" t="s">
        <v>4418</v>
      </c>
      <c r="H1649" s="93"/>
      <c r="I1649" s="13"/>
      <c r="J1649" s="13"/>
      <c r="K1649" s="13"/>
    </row>
    <row r="1650">
      <c r="A1650" s="13"/>
      <c r="B1650" s="94"/>
      <c r="C1650" s="95"/>
      <c r="D1650" s="95"/>
      <c r="E1650" s="95"/>
      <c r="F1650" s="13"/>
      <c r="G1650" s="96"/>
      <c r="H1650" s="95"/>
      <c r="I1650" s="95"/>
      <c r="J1650" s="95"/>
      <c r="K1650" s="13"/>
    </row>
    <row r="1651" ht="12.0" customHeight="1">
      <c r="A1651" s="13"/>
      <c r="B1651" s="97"/>
      <c r="C1651" s="13"/>
      <c r="D1651" s="13"/>
      <c r="E1651" s="98"/>
      <c r="F1651" s="13"/>
      <c r="G1651" s="99"/>
      <c r="H1651" s="13"/>
      <c r="I1651" s="13"/>
      <c r="J1651" s="98"/>
      <c r="K1651" s="13"/>
    </row>
    <row r="1652">
      <c r="A1652" s="13"/>
      <c r="B1652" s="99"/>
      <c r="C1652" s="100"/>
      <c r="D1652" s="100"/>
      <c r="E1652" s="13"/>
      <c r="F1652" s="4"/>
      <c r="G1652" s="97"/>
      <c r="H1652" s="101" t="s">
        <v>4419</v>
      </c>
      <c r="I1652" s="102"/>
      <c r="J1652" s="102"/>
      <c r="K1652" s="13"/>
    </row>
    <row r="1653">
      <c r="A1653" s="13"/>
      <c r="B1653" s="99"/>
      <c r="C1653" s="100"/>
      <c r="D1653" s="100"/>
      <c r="E1653" s="13"/>
      <c r="F1653" s="4"/>
      <c r="G1653" s="97"/>
      <c r="H1653" s="103" t="s">
        <v>4420</v>
      </c>
      <c r="I1653" s="102"/>
      <c r="J1653" s="102"/>
      <c r="K1653" s="13"/>
    </row>
    <row r="1654" ht="8.25" customHeight="1">
      <c r="A1654" s="13"/>
      <c r="B1654" s="97"/>
      <c r="C1654" s="104"/>
      <c r="D1654" s="104"/>
      <c r="E1654" s="13"/>
      <c r="F1654" s="4"/>
      <c r="G1654" s="97"/>
      <c r="H1654" s="105"/>
      <c r="I1654" s="106"/>
      <c r="J1654" s="106"/>
      <c r="K1654" s="13"/>
    </row>
    <row r="1655">
      <c r="A1655" s="13"/>
      <c r="B1655" s="107"/>
      <c r="C1655" s="108"/>
      <c r="D1655" s="108"/>
      <c r="E1655" s="109"/>
      <c r="F1655" s="13"/>
      <c r="G1655" s="97"/>
      <c r="H1655" s="110" t="s">
        <v>4421</v>
      </c>
      <c r="I1655" s="106"/>
      <c r="J1655" s="106"/>
      <c r="K1655" s="13"/>
    </row>
    <row r="1656">
      <c r="A1656" s="13"/>
      <c r="B1656" s="99"/>
      <c r="C1656" s="111"/>
      <c r="D1656" s="111"/>
      <c r="E1656" s="112"/>
      <c r="F1656" s="13"/>
      <c r="G1656" s="97"/>
      <c r="H1656" s="102" t="s">
        <v>4495</v>
      </c>
      <c r="I1656" s="106"/>
      <c r="J1656" s="106"/>
      <c r="K1656" s="13"/>
    </row>
    <row r="1657" ht="8.25" customHeight="1">
      <c r="A1657" s="13"/>
      <c r="B1657" s="97"/>
      <c r="C1657" s="13"/>
      <c r="D1657" s="13"/>
      <c r="E1657" s="13"/>
      <c r="F1657" s="4"/>
      <c r="G1657" s="97"/>
      <c r="H1657" s="106"/>
      <c r="I1657" s="106"/>
      <c r="J1657" s="106"/>
      <c r="K1657" s="13"/>
    </row>
    <row r="1658">
      <c r="A1658" s="13"/>
      <c r="B1658" s="107"/>
      <c r="C1658" s="100"/>
      <c r="D1658" s="100"/>
      <c r="E1658" s="13"/>
      <c r="F1658" s="13"/>
      <c r="G1658" s="97"/>
      <c r="H1658" s="113" t="s">
        <v>4422</v>
      </c>
      <c r="I1658" s="106"/>
      <c r="J1658" s="106"/>
      <c r="K1658" s="13"/>
    </row>
    <row r="1659">
      <c r="A1659" s="13"/>
      <c r="B1659" s="99"/>
      <c r="C1659" s="100"/>
      <c r="D1659" s="100"/>
      <c r="E1659" s="13"/>
      <c r="F1659" s="13"/>
      <c r="G1659" s="97"/>
      <c r="H1659" s="102" t="s">
        <v>4423</v>
      </c>
      <c r="I1659" s="106"/>
      <c r="J1659" s="106"/>
      <c r="K1659" s="13"/>
    </row>
    <row r="1660">
      <c r="A1660" s="13"/>
      <c r="B1660" s="99"/>
      <c r="C1660" s="100"/>
      <c r="D1660" s="100"/>
      <c r="E1660" s="13"/>
      <c r="F1660" s="13"/>
      <c r="G1660" s="97"/>
      <c r="H1660" s="106"/>
      <c r="I1660" s="106"/>
      <c r="J1660" s="106"/>
      <c r="K1660" s="13"/>
    </row>
    <row r="1661" ht="21.75" customHeight="1">
      <c r="A1661" s="13"/>
      <c r="B1661" s="114"/>
      <c r="C1661" s="13"/>
      <c r="D1661" s="13"/>
      <c r="E1661" s="13"/>
      <c r="F1661" s="115"/>
      <c r="G1661" s="114"/>
      <c r="H1661" s="105"/>
      <c r="I1661" s="106"/>
      <c r="J1661" s="106"/>
      <c r="K1661" s="13"/>
    </row>
    <row r="1662" ht="14.25" customHeight="1">
      <c r="A1662" s="13"/>
      <c r="B1662" s="13"/>
      <c r="C1662" s="13"/>
      <c r="D1662" s="13"/>
      <c r="E1662" s="13"/>
      <c r="F1662" s="4"/>
      <c r="G1662" s="4"/>
      <c r="H1662" s="100"/>
      <c r="I1662" s="116"/>
      <c r="J1662" s="116"/>
      <c r="K1662" s="13"/>
    </row>
    <row r="1663" ht="9.0" customHeight="1">
      <c r="A1663" s="117"/>
      <c r="B1663" s="118"/>
      <c r="C1663" s="118"/>
      <c r="D1663" s="118"/>
      <c r="E1663" s="118"/>
      <c r="F1663" s="88"/>
      <c r="G1663" s="118"/>
      <c r="H1663" s="118"/>
      <c r="I1663" s="118"/>
      <c r="J1663" s="118"/>
      <c r="K1663" s="117"/>
    </row>
    <row r="1664" ht="9.0" customHeight="1">
      <c r="A1664" s="13"/>
      <c r="B1664" s="13"/>
      <c r="C1664" s="13"/>
      <c r="D1664" s="13"/>
      <c r="E1664" s="13"/>
      <c r="F1664" s="119"/>
      <c r="G1664" s="13"/>
      <c r="H1664" s="13"/>
      <c r="I1664" s="13"/>
      <c r="J1664" s="13"/>
      <c r="K1664" s="13"/>
    </row>
    <row r="1665" ht="30.0" customHeight="1">
      <c r="A1665" s="13"/>
      <c r="B1665" s="90" t="s">
        <v>4417</v>
      </c>
      <c r="C1665" s="90"/>
      <c r="D1665" s="91"/>
      <c r="E1665" s="13"/>
      <c r="F1665" s="13"/>
      <c r="G1665" s="92" t="s">
        <v>4418</v>
      </c>
      <c r="H1665" s="93"/>
      <c r="I1665" s="13"/>
      <c r="J1665" s="13"/>
      <c r="K1665" s="13"/>
    </row>
    <row r="1666">
      <c r="A1666" s="13"/>
      <c r="B1666" s="94"/>
      <c r="C1666" s="95"/>
      <c r="D1666" s="95"/>
      <c r="E1666" s="95"/>
      <c r="F1666" s="13"/>
      <c r="G1666" s="96"/>
      <c r="H1666" s="95"/>
      <c r="I1666" s="95"/>
      <c r="J1666" s="95"/>
      <c r="K1666" s="13"/>
    </row>
    <row r="1667" ht="12.0" customHeight="1">
      <c r="A1667" s="13"/>
      <c r="B1667" s="97"/>
      <c r="C1667" s="13"/>
      <c r="D1667" s="13"/>
      <c r="E1667" s="98"/>
      <c r="F1667" s="13"/>
      <c r="G1667" s="99"/>
      <c r="H1667" s="13"/>
      <c r="I1667" s="13"/>
      <c r="J1667" s="98"/>
      <c r="K1667" s="13"/>
    </row>
    <row r="1668">
      <c r="A1668" s="13"/>
      <c r="B1668" s="99"/>
      <c r="C1668" s="100"/>
      <c r="D1668" s="100"/>
      <c r="E1668" s="13"/>
      <c r="F1668" s="4"/>
      <c r="G1668" s="97"/>
      <c r="H1668" s="101" t="s">
        <v>4419</v>
      </c>
      <c r="I1668" s="102"/>
      <c r="J1668" s="102"/>
      <c r="K1668" s="13"/>
    </row>
    <row r="1669">
      <c r="A1669" s="13"/>
      <c r="B1669" s="99"/>
      <c r="C1669" s="100"/>
      <c r="D1669" s="100"/>
      <c r="E1669" s="13"/>
      <c r="F1669" s="4"/>
      <c r="G1669" s="97"/>
      <c r="H1669" s="103" t="s">
        <v>4420</v>
      </c>
      <c r="I1669" s="102"/>
      <c r="J1669" s="102"/>
      <c r="K1669" s="13"/>
    </row>
    <row r="1670" ht="8.25" customHeight="1">
      <c r="A1670" s="13"/>
      <c r="B1670" s="97"/>
      <c r="C1670" s="104"/>
      <c r="D1670" s="104"/>
      <c r="E1670" s="13"/>
      <c r="F1670" s="4"/>
      <c r="G1670" s="97"/>
      <c r="H1670" s="105"/>
      <c r="I1670" s="106"/>
      <c r="J1670" s="106"/>
      <c r="K1670" s="13"/>
    </row>
    <row r="1671">
      <c r="A1671" s="13"/>
      <c r="B1671" s="107"/>
      <c r="C1671" s="108"/>
      <c r="D1671" s="108"/>
      <c r="E1671" s="109"/>
      <c r="F1671" s="13"/>
      <c r="G1671" s="97"/>
      <c r="H1671" s="110" t="s">
        <v>4421</v>
      </c>
      <c r="I1671" s="106"/>
      <c r="J1671" s="106"/>
      <c r="K1671" s="13"/>
    </row>
    <row r="1672">
      <c r="A1672" s="13"/>
      <c r="B1672" s="99"/>
      <c r="C1672" s="111"/>
      <c r="D1672" s="111"/>
      <c r="E1672" s="112"/>
      <c r="F1672" s="13"/>
      <c r="G1672" s="97"/>
      <c r="H1672" s="102" t="s">
        <v>4496</v>
      </c>
      <c r="I1672" s="106"/>
      <c r="J1672" s="106"/>
      <c r="K1672" s="13"/>
    </row>
    <row r="1673" ht="8.25" customHeight="1">
      <c r="A1673" s="13"/>
      <c r="B1673" s="97"/>
      <c r="C1673" s="13"/>
      <c r="D1673" s="13"/>
      <c r="E1673" s="13"/>
      <c r="F1673" s="4"/>
      <c r="G1673" s="97"/>
      <c r="H1673" s="106"/>
      <c r="I1673" s="106"/>
      <c r="J1673" s="106"/>
      <c r="K1673" s="13"/>
    </row>
    <row r="1674">
      <c r="A1674" s="13"/>
      <c r="B1674" s="107"/>
      <c r="C1674" s="100"/>
      <c r="D1674" s="100"/>
      <c r="E1674" s="13"/>
      <c r="F1674" s="13"/>
      <c r="G1674" s="97"/>
      <c r="H1674" s="113" t="s">
        <v>4422</v>
      </c>
      <c r="I1674" s="106"/>
      <c r="J1674" s="106"/>
      <c r="K1674" s="13"/>
    </row>
    <row r="1675">
      <c r="A1675" s="13"/>
      <c r="B1675" s="99"/>
      <c r="C1675" s="100"/>
      <c r="D1675" s="100"/>
      <c r="E1675" s="13"/>
      <c r="F1675" s="13"/>
      <c r="G1675" s="97"/>
      <c r="H1675" s="102" t="s">
        <v>4423</v>
      </c>
      <c r="I1675" s="106"/>
      <c r="J1675" s="106"/>
      <c r="K1675" s="13"/>
    </row>
    <row r="1676">
      <c r="A1676" s="13"/>
      <c r="B1676" s="99"/>
      <c r="C1676" s="100"/>
      <c r="D1676" s="100"/>
      <c r="E1676" s="13"/>
      <c r="F1676" s="13"/>
      <c r="G1676" s="97"/>
      <c r="H1676" s="106"/>
      <c r="I1676" s="106"/>
      <c r="J1676" s="106"/>
      <c r="K1676" s="13"/>
    </row>
    <row r="1677" ht="21.75" customHeight="1">
      <c r="A1677" s="13"/>
      <c r="B1677" s="114"/>
      <c r="C1677" s="13"/>
      <c r="D1677" s="13"/>
      <c r="E1677" s="13"/>
      <c r="F1677" s="115"/>
      <c r="G1677" s="114"/>
      <c r="H1677" s="105"/>
      <c r="I1677" s="106"/>
      <c r="J1677" s="106"/>
      <c r="K1677" s="13"/>
    </row>
    <row r="1678" ht="14.25" customHeight="1">
      <c r="A1678" s="13"/>
      <c r="B1678" s="13"/>
      <c r="C1678" s="13"/>
      <c r="D1678" s="13"/>
      <c r="E1678" s="13"/>
      <c r="F1678" s="4"/>
      <c r="G1678" s="4"/>
      <c r="H1678" s="100"/>
      <c r="I1678" s="116"/>
      <c r="J1678" s="116"/>
      <c r="K1678" s="13"/>
    </row>
    <row r="1679" ht="9.0" customHeight="1">
      <c r="A1679" s="117"/>
      <c r="B1679" s="118"/>
      <c r="C1679" s="118"/>
      <c r="D1679" s="118"/>
      <c r="E1679" s="118"/>
      <c r="F1679" s="88"/>
      <c r="G1679" s="118"/>
      <c r="H1679" s="118"/>
      <c r="I1679" s="118"/>
      <c r="J1679" s="118"/>
      <c r="K1679" s="117"/>
    </row>
    <row r="1680" ht="9.0" customHeight="1">
      <c r="A1680" s="13"/>
      <c r="B1680" s="13"/>
      <c r="C1680" s="13"/>
      <c r="D1680" s="13"/>
      <c r="E1680" s="13"/>
      <c r="F1680" s="119"/>
      <c r="G1680" s="13"/>
      <c r="H1680" s="13"/>
      <c r="I1680" s="13"/>
      <c r="J1680" s="13"/>
      <c r="K1680" s="13"/>
    </row>
    <row r="1681" ht="30.0" customHeight="1">
      <c r="A1681" s="13"/>
      <c r="B1681" s="90" t="s">
        <v>4417</v>
      </c>
      <c r="C1681" s="90"/>
      <c r="D1681" s="91"/>
      <c r="E1681" s="13"/>
      <c r="F1681" s="13"/>
      <c r="G1681" s="92" t="s">
        <v>4418</v>
      </c>
      <c r="H1681" s="93"/>
      <c r="I1681" s="13"/>
      <c r="J1681" s="13"/>
      <c r="K1681" s="13"/>
    </row>
    <row r="1682">
      <c r="A1682" s="13"/>
      <c r="B1682" s="94"/>
      <c r="C1682" s="95"/>
      <c r="D1682" s="95"/>
      <c r="E1682" s="95"/>
      <c r="F1682" s="13"/>
      <c r="G1682" s="96"/>
      <c r="H1682" s="95"/>
      <c r="I1682" s="95"/>
      <c r="J1682" s="95"/>
      <c r="K1682" s="13"/>
    </row>
    <row r="1683" ht="12.0" customHeight="1">
      <c r="A1683" s="13"/>
      <c r="B1683" s="97"/>
      <c r="C1683" s="13"/>
      <c r="D1683" s="13"/>
      <c r="E1683" s="98"/>
      <c r="F1683" s="13"/>
      <c r="G1683" s="99"/>
      <c r="H1683" s="13"/>
      <c r="I1683" s="13"/>
      <c r="J1683" s="98"/>
      <c r="K1683" s="13"/>
    </row>
    <row r="1684">
      <c r="A1684" s="13"/>
      <c r="B1684" s="99"/>
      <c r="C1684" s="100"/>
      <c r="D1684" s="100"/>
      <c r="E1684" s="13"/>
      <c r="F1684" s="4"/>
      <c r="G1684" s="97"/>
      <c r="H1684" s="101" t="s">
        <v>4419</v>
      </c>
      <c r="I1684" s="102"/>
      <c r="J1684" s="102"/>
      <c r="K1684" s="13"/>
    </row>
    <row r="1685">
      <c r="A1685" s="13"/>
      <c r="B1685" s="99"/>
      <c r="C1685" s="100"/>
      <c r="D1685" s="100"/>
      <c r="E1685" s="13"/>
      <c r="F1685" s="4"/>
      <c r="G1685" s="97"/>
      <c r="H1685" s="103" t="s">
        <v>4420</v>
      </c>
      <c r="I1685" s="102"/>
      <c r="J1685" s="102"/>
      <c r="K1685" s="13"/>
    </row>
    <row r="1686" ht="8.25" customHeight="1">
      <c r="A1686" s="13"/>
      <c r="B1686" s="97"/>
      <c r="C1686" s="104"/>
      <c r="D1686" s="104"/>
      <c r="E1686" s="13"/>
      <c r="F1686" s="4"/>
      <c r="G1686" s="97"/>
      <c r="H1686" s="105"/>
      <c r="I1686" s="106"/>
      <c r="J1686" s="106"/>
      <c r="K1686" s="13"/>
    </row>
    <row r="1687">
      <c r="A1687" s="13"/>
      <c r="B1687" s="107"/>
      <c r="C1687" s="108"/>
      <c r="D1687" s="108"/>
      <c r="E1687" s="109"/>
      <c r="F1687" s="13"/>
      <c r="G1687" s="97"/>
      <c r="H1687" s="110" t="s">
        <v>4421</v>
      </c>
      <c r="I1687" s="106"/>
      <c r="J1687" s="106"/>
      <c r="K1687" s="13"/>
    </row>
    <row r="1688">
      <c r="A1688" s="13"/>
      <c r="B1688" s="99"/>
      <c r="C1688" s="111"/>
      <c r="D1688" s="111"/>
      <c r="E1688" s="112"/>
      <c r="F1688" s="13"/>
      <c r="G1688" s="97"/>
      <c r="H1688" s="102" t="s">
        <v>4497</v>
      </c>
      <c r="I1688" s="106"/>
      <c r="J1688" s="106"/>
      <c r="K1688" s="13"/>
    </row>
    <row r="1689" ht="8.25" customHeight="1">
      <c r="A1689" s="13"/>
      <c r="B1689" s="97"/>
      <c r="C1689" s="13"/>
      <c r="D1689" s="13"/>
      <c r="E1689" s="13"/>
      <c r="F1689" s="4"/>
      <c r="G1689" s="97"/>
      <c r="H1689" s="106"/>
      <c r="I1689" s="106"/>
      <c r="J1689" s="106"/>
      <c r="K1689" s="13"/>
    </row>
    <row r="1690">
      <c r="A1690" s="13"/>
      <c r="B1690" s="107"/>
      <c r="C1690" s="100"/>
      <c r="D1690" s="100"/>
      <c r="E1690" s="13"/>
      <c r="F1690" s="13"/>
      <c r="G1690" s="97"/>
      <c r="H1690" s="113" t="s">
        <v>4422</v>
      </c>
      <c r="I1690" s="106"/>
      <c r="J1690" s="106"/>
      <c r="K1690" s="13"/>
    </row>
    <row r="1691">
      <c r="A1691" s="13"/>
      <c r="B1691" s="99"/>
      <c r="C1691" s="100"/>
      <c r="D1691" s="100"/>
      <c r="E1691" s="13"/>
      <c r="F1691" s="13"/>
      <c r="G1691" s="97"/>
      <c r="H1691" s="102" t="s">
        <v>4423</v>
      </c>
      <c r="I1691" s="106"/>
      <c r="J1691" s="106"/>
      <c r="K1691" s="13"/>
    </row>
    <row r="1692">
      <c r="A1692" s="13"/>
      <c r="B1692" s="99"/>
      <c r="C1692" s="100"/>
      <c r="D1692" s="100"/>
      <c r="E1692" s="13"/>
      <c r="F1692" s="13"/>
      <c r="G1692" s="97"/>
      <c r="H1692" s="106"/>
      <c r="I1692" s="106"/>
      <c r="J1692" s="106"/>
      <c r="K1692" s="13"/>
    </row>
    <row r="1693" ht="21.75" customHeight="1">
      <c r="A1693" s="13"/>
      <c r="B1693" s="114"/>
      <c r="C1693" s="13"/>
      <c r="D1693" s="13"/>
      <c r="E1693" s="13"/>
      <c r="F1693" s="115"/>
      <c r="G1693" s="114"/>
      <c r="H1693" s="105"/>
      <c r="I1693" s="106"/>
      <c r="J1693" s="106"/>
      <c r="K1693" s="13"/>
    </row>
    <row r="1694" ht="14.25" customHeight="1">
      <c r="A1694" s="13"/>
      <c r="B1694" s="13"/>
      <c r="C1694" s="13"/>
      <c r="D1694" s="13"/>
      <c r="E1694" s="13"/>
      <c r="F1694" s="4"/>
      <c r="G1694" s="4"/>
      <c r="H1694" s="100"/>
      <c r="I1694" s="116"/>
      <c r="J1694" s="116"/>
      <c r="K1694" s="13"/>
    </row>
    <row r="1695" ht="9.0" customHeight="1">
      <c r="A1695" s="117"/>
      <c r="B1695" s="118"/>
      <c r="C1695" s="118"/>
      <c r="D1695" s="118"/>
      <c r="E1695" s="118"/>
      <c r="F1695" s="88"/>
      <c r="G1695" s="118"/>
      <c r="H1695" s="118"/>
      <c r="I1695" s="118"/>
      <c r="J1695" s="118"/>
      <c r="K1695" s="117"/>
    </row>
    <row r="1696" ht="9.0" customHeight="1">
      <c r="A1696" s="13"/>
      <c r="B1696" s="13"/>
      <c r="C1696" s="13"/>
      <c r="D1696" s="13"/>
      <c r="E1696" s="13"/>
      <c r="F1696" s="119"/>
      <c r="G1696" s="13"/>
      <c r="H1696" s="13"/>
      <c r="I1696" s="13"/>
      <c r="J1696" s="13"/>
      <c r="K1696" s="13"/>
    </row>
    <row r="1697" ht="30.0" customHeight="1">
      <c r="A1697" s="13"/>
      <c r="B1697" s="90" t="s">
        <v>4417</v>
      </c>
      <c r="C1697" s="90"/>
      <c r="D1697" s="91"/>
      <c r="E1697" s="13"/>
      <c r="F1697" s="13"/>
      <c r="G1697" s="92" t="s">
        <v>4418</v>
      </c>
      <c r="H1697" s="93"/>
      <c r="I1697" s="13"/>
      <c r="J1697" s="13"/>
      <c r="K1697" s="13"/>
    </row>
    <row r="1698">
      <c r="A1698" s="13"/>
      <c r="B1698" s="94"/>
      <c r="C1698" s="95"/>
      <c r="D1698" s="95"/>
      <c r="E1698" s="95"/>
      <c r="F1698" s="13"/>
      <c r="G1698" s="96"/>
      <c r="H1698" s="95"/>
      <c r="I1698" s="95"/>
      <c r="J1698" s="95"/>
      <c r="K1698" s="13"/>
    </row>
    <row r="1699" ht="12.0" customHeight="1">
      <c r="A1699" s="13"/>
      <c r="B1699" s="97"/>
      <c r="C1699" s="13"/>
      <c r="D1699" s="13"/>
      <c r="E1699" s="98"/>
      <c r="F1699" s="13"/>
      <c r="G1699" s="99"/>
      <c r="H1699" s="13"/>
      <c r="I1699" s="13"/>
      <c r="J1699" s="98"/>
      <c r="K1699" s="13"/>
    </row>
    <row r="1700">
      <c r="A1700" s="13"/>
      <c r="B1700" s="99"/>
      <c r="C1700" s="100"/>
      <c r="D1700" s="100"/>
      <c r="E1700" s="13"/>
      <c r="F1700" s="4"/>
      <c r="G1700" s="97"/>
      <c r="H1700" s="101" t="s">
        <v>4419</v>
      </c>
      <c r="I1700" s="102"/>
      <c r="J1700" s="102"/>
      <c r="K1700" s="13"/>
    </row>
    <row r="1701">
      <c r="A1701" s="13"/>
      <c r="B1701" s="99"/>
      <c r="C1701" s="100"/>
      <c r="D1701" s="100"/>
      <c r="E1701" s="13"/>
      <c r="F1701" s="4"/>
      <c r="G1701" s="97"/>
      <c r="H1701" s="103" t="s">
        <v>4420</v>
      </c>
      <c r="I1701" s="102"/>
      <c r="J1701" s="102"/>
      <c r="K1701" s="13"/>
    </row>
    <row r="1702" ht="8.25" customHeight="1">
      <c r="A1702" s="13"/>
      <c r="B1702" s="97"/>
      <c r="C1702" s="104"/>
      <c r="D1702" s="104"/>
      <c r="E1702" s="13"/>
      <c r="F1702" s="4"/>
      <c r="G1702" s="97"/>
      <c r="H1702" s="105"/>
      <c r="I1702" s="106"/>
      <c r="J1702" s="106"/>
      <c r="K1702" s="13"/>
    </row>
    <row r="1703">
      <c r="A1703" s="13"/>
      <c r="B1703" s="107"/>
      <c r="C1703" s="108"/>
      <c r="D1703" s="108"/>
      <c r="E1703" s="109"/>
      <c r="F1703" s="13"/>
      <c r="G1703" s="97"/>
      <c r="H1703" s="110" t="s">
        <v>4421</v>
      </c>
      <c r="I1703" s="106"/>
      <c r="J1703" s="106"/>
      <c r="K1703" s="13"/>
    </row>
    <row r="1704">
      <c r="A1704" s="13"/>
      <c r="B1704" s="99"/>
      <c r="C1704" s="111"/>
      <c r="D1704" s="111"/>
      <c r="E1704" s="112"/>
      <c r="F1704" s="13"/>
      <c r="G1704" s="97"/>
      <c r="H1704" s="102" t="s">
        <v>1880</v>
      </c>
      <c r="I1704" s="106"/>
      <c r="J1704" s="106"/>
      <c r="K1704" s="13"/>
    </row>
    <row r="1705" ht="8.25" customHeight="1">
      <c r="A1705" s="13"/>
      <c r="B1705" s="97"/>
      <c r="C1705" s="13"/>
      <c r="D1705" s="13"/>
      <c r="E1705" s="13"/>
      <c r="F1705" s="4"/>
      <c r="G1705" s="97"/>
      <c r="H1705" s="106"/>
      <c r="I1705" s="106"/>
      <c r="J1705" s="106"/>
      <c r="K1705" s="13"/>
    </row>
    <row r="1706">
      <c r="A1706" s="13"/>
      <c r="B1706" s="107"/>
      <c r="C1706" s="100"/>
      <c r="D1706" s="100"/>
      <c r="E1706" s="13"/>
      <c r="F1706" s="13"/>
      <c r="G1706" s="97"/>
      <c r="H1706" s="113" t="s">
        <v>4422</v>
      </c>
      <c r="I1706" s="106"/>
      <c r="J1706" s="106"/>
      <c r="K1706" s="13"/>
    </row>
    <row r="1707">
      <c r="A1707" s="13"/>
      <c r="B1707" s="99"/>
      <c r="C1707" s="100"/>
      <c r="D1707" s="100"/>
      <c r="E1707" s="13"/>
      <c r="F1707" s="13"/>
      <c r="G1707" s="97"/>
      <c r="H1707" s="102" t="s">
        <v>4423</v>
      </c>
      <c r="I1707" s="106"/>
      <c r="J1707" s="106"/>
      <c r="K1707" s="13"/>
    </row>
    <row r="1708">
      <c r="A1708" s="13"/>
      <c r="B1708" s="99"/>
      <c r="C1708" s="100"/>
      <c r="D1708" s="100"/>
      <c r="E1708" s="13"/>
      <c r="F1708" s="13"/>
      <c r="G1708" s="97"/>
      <c r="H1708" s="106"/>
      <c r="I1708" s="106"/>
      <c r="J1708" s="106"/>
      <c r="K1708" s="13"/>
    </row>
    <row r="1709" ht="21.75" customHeight="1">
      <c r="A1709" s="13"/>
      <c r="B1709" s="114"/>
      <c r="C1709" s="13"/>
      <c r="D1709" s="13"/>
      <c r="E1709" s="13"/>
      <c r="F1709" s="115"/>
      <c r="G1709" s="114"/>
      <c r="H1709" s="105"/>
      <c r="I1709" s="106"/>
      <c r="J1709" s="106"/>
      <c r="K1709" s="13"/>
    </row>
    <row r="1710" ht="14.25" customHeight="1">
      <c r="A1710" s="13"/>
      <c r="B1710" s="13"/>
      <c r="C1710" s="13"/>
      <c r="D1710" s="13"/>
      <c r="E1710" s="13"/>
      <c r="F1710" s="4"/>
      <c r="G1710" s="4"/>
      <c r="H1710" s="100"/>
      <c r="I1710" s="116"/>
      <c r="J1710" s="116"/>
      <c r="K1710" s="13"/>
    </row>
    <row r="1711" ht="9.0" customHeight="1">
      <c r="A1711" s="117"/>
      <c r="B1711" s="118"/>
      <c r="C1711" s="118"/>
      <c r="D1711" s="118"/>
      <c r="E1711" s="118"/>
      <c r="F1711" s="88"/>
      <c r="G1711" s="118"/>
      <c r="H1711" s="118"/>
      <c r="I1711" s="118"/>
      <c r="J1711" s="118"/>
      <c r="K1711" s="117"/>
    </row>
    <row r="1712" ht="9.0" customHeight="1">
      <c r="A1712" s="13"/>
      <c r="B1712" s="13"/>
      <c r="C1712" s="13"/>
      <c r="D1712" s="13"/>
      <c r="E1712" s="13"/>
      <c r="F1712" s="119"/>
      <c r="G1712" s="13"/>
      <c r="H1712" s="13"/>
      <c r="I1712" s="13"/>
      <c r="J1712" s="13"/>
      <c r="K1712" s="13"/>
    </row>
    <row r="1713" ht="30.0" customHeight="1">
      <c r="A1713" s="13"/>
      <c r="B1713" s="90" t="s">
        <v>4417</v>
      </c>
      <c r="C1713" s="90"/>
      <c r="D1713" s="91"/>
      <c r="E1713" s="13"/>
      <c r="F1713" s="13"/>
      <c r="G1713" s="92" t="s">
        <v>4418</v>
      </c>
      <c r="H1713" s="93"/>
      <c r="I1713" s="13"/>
      <c r="J1713" s="13"/>
      <c r="K1713" s="13"/>
    </row>
    <row r="1714">
      <c r="A1714" s="13"/>
      <c r="B1714" s="94"/>
      <c r="C1714" s="95"/>
      <c r="D1714" s="95"/>
      <c r="E1714" s="95"/>
      <c r="F1714" s="13"/>
      <c r="G1714" s="96"/>
      <c r="H1714" s="95"/>
      <c r="I1714" s="95"/>
      <c r="J1714" s="95"/>
      <c r="K1714" s="13"/>
    </row>
    <row r="1715" ht="12.0" customHeight="1">
      <c r="A1715" s="13"/>
      <c r="B1715" s="97"/>
      <c r="C1715" s="13"/>
      <c r="D1715" s="13"/>
      <c r="E1715" s="98"/>
      <c r="F1715" s="13"/>
      <c r="G1715" s="99"/>
      <c r="H1715" s="13"/>
      <c r="I1715" s="13"/>
      <c r="J1715" s="98"/>
      <c r="K1715" s="13"/>
    </row>
    <row r="1716">
      <c r="A1716" s="13"/>
      <c r="B1716" s="99"/>
      <c r="C1716" s="100"/>
      <c r="D1716" s="100"/>
      <c r="E1716" s="13"/>
      <c r="F1716" s="4"/>
      <c r="G1716" s="97"/>
      <c r="H1716" s="101" t="s">
        <v>4419</v>
      </c>
      <c r="I1716" s="102"/>
      <c r="J1716" s="102"/>
      <c r="K1716" s="13"/>
    </row>
    <row r="1717">
      <c r="A1717" s="13"/>
      <c r="B1717" s="99"/>
      <c r="C1717" s="100"/>
      <c r="D1717" s="100"/>
      <c r="E1717" s="13"/>
      <c r="F1717" s="4"/>
      <c r="G1717" s="97"/>
      <c r="H1717" s="103" t="s">
        <v>4420</v>
      </c>
      <c r="I1717" s="102"/>
      <c r="J1717" s="102"/>
      <c r="K1717" s="13"/>
    </row>
    <row r="1718" ht="8.25" customHeight="1">
      <c r="A1718" s="13"/>
      <c r="B1718" s="97"/>
      <c r="C1718" s="104"/>
      <c r="D1718" s="104"/>
      <c r="E1718" s="13"/>
      <c r="F1718" s="4"/>
      <c r="G1718" s="97"/>
      <c r="H1718" s="105"/>
      <c r="I1718" s="106"/>
      <c r="J1718" s="106"/>
      <c r="K1718" s="13"/>
    </row>
    <row r="1719">
      <c r="A1719" s="13"/>
      <c r="B1719" s="107"/>
      <c r="C1719" s="108"/>
      <c r="D1719" s="108"/>
      <c r="E1719" s="109"/>
      <c r="F1719" s="13"/>
      <c r="G1719" s="97"/>
      <c r="H1719" s="110" t="s">
        <v>4421</v>
      </c>
      <c r="I1719" s="106"/>
      <c r="J1719" s="106"/>
      <c r="K1719" s="13"/>
    </row>
    <row r="1720">
      <c r="A1720" s="13"/>
      <c r="B1720" s="99"/>
      <c r="C1720" s="111"/>
      <c r="D1720" s="111"/>
      <c r="E1720" s="112"/>
      <c r="F1720" s="13"/>
      <c r="G1720" s="97"/>
      <c r="H1720" s="102" t="s">
        <v>4498</v>
      </c>
      <c r="I1720" s="106"/>
      <c r="J1720" s="106"/>
      <c r="K1720" s="13"/>
    </row>
    <row r="1721" ht="8.25" customHeight="1">
      <c r="A1721" s="13"/>
      <c r="B1721" s="97"/>
      <c r="C1721" s="13"/>
      <c r="D1721" s="13"/>
      <c r="E1721" s="13"/>
      <c r="F1721" s="4"/>
      <c r="G1721" s="97"/>
      <c r="H1721" s="106"/>
      <c r="I1721" s="106"/>
      <c r="J1721" s="106"/>
      <c r="K1721" s="13"/>
    </row>
    <row r="1722">
      <c r="A1722" s="13"/>
      <c r="B1722" s="107"/>
      <c r="C1722" s="100"/>
      <c r="D1722" s="100"/>
      <c r="E1722" s="13"/>
      <c r="F1722" s="13"/>
      <c r="G1722" s="97"/>
      <c r="H1722" s="113" t="s">
        <v>4422</v>
      </c>
      <c r="I1722" s="106"/>
      <c r="J1722" s="106"/>
      <c r="K1722" s="13"/>
    </row>
    <row r="1723">
      <c r="A1723" s="13"/>
      <c r="B1723" s="99"/>
      <c r="C1723" s="100"/>
      <c r="D1723" s="100"/>
      <c r="E1723" s="13"/>
      <c r="F1723" s="13"/>
      <c r="G1723" s="97"/>
      <c r="H1723" s="102" t="s">
        <v>4423</v>
      </c>
      <c r="I1723" s="106"/>
      <c r="J1723" s="106"/>
      <c r="K1723" s="13"/>
    </row>
    <row r="1724">
      <c r="A1724" s="13"/>
      <c r="B1724" s="99"/>
      <c r="C1724" s="100"/>
      <c r="D1724" s="100"/>
      <c r="E1724" s="13"/>
      <c r="F1724" s="13"/>
      <c r="G1724" s="97"/>
      <c r="H1724" s="106"/>
      <c r="I1724" s="106"/>
      <c r="J1724" s="106"/>
      <c r="K1724" s="13"/>
    </row>
    <row r="1725" ht="21.75" customHeight="1">
      <c r="A1725" s="13"/>
      <c r="B1725" s="114"/>
      <c r="C1725" s="13"/>
      <c r="D1725" s="13"/>
      <c r="E1725" s="13"/>
      <c r="F1725" s="115"/>
      <c r="G1725" s="114"/>
      <c r="H1725" s="105"/>
      <c r="I1725" s="106"/>
      <c r="J1725" s="106"/>
      <c r="K1725" s="13"/>
    </row>
    <row r="1726" ht="14.25" customHeight="1">
      <c r="A1726" s="13"/>
      <c r="B1726" s="13"/>
      <c r="C1726" s="13"/>
      <c r="D1726" s="13"/>
      <c r="E1726" s="13"/>
      <c r="F1726" s="4"/>
      <c r="G1726" s="4"/>
      <c r="H1726" s="100"/>
      <c r="I1726" s="116"/>
      <c r="J1726" s="116"/>
      <c r="K1726" s="13"/>
    </row>
    <row r="1727" ht="9.0" customHeight="1">
      <c r="A1727" s="117"/>
      <c r="B1727" s="118"/>
      <c r="C1727" s="118"/>
      <c r="D1727" s="118"/>
      <c r="E1727" s="118"/>
      <c r="F1727" s="88"/>
      <c r="G1727" s="118"/>
      <c r="H1727" s="118"/>
      <c r="I1727" s="118"/>
      <c r="J1727" s="118"/>
      <c r="K1727" s="117"/>
    </row>
    <row r="1728" ht="9.0" customHeight="1">
      <c r="A1728" s="13"/>
      <c r="B1728" s="13"/>
      <c r="C1728" s="13"/>
      <c r="D1728" s="13"/>
      <c r="E1728" s="13"/>
      <c r="F1728" s="119"/>
      <c r="G1728" s="13"/>
      <c r="H1728" s="13"/>
      <c r="I1728" s="13"/>
      <c r="J1728" s="13"/>
      <c r="K1728" s="13"/>
    </row>
    <row r="1729" ht="30.0" customHeight="1">
      <c r="A1729" s="13"/>
      <c r="B1729" s="90" t="s">
        <v>4417</v>
      </c>
      <c r="C1729" s="90"/>
      <c r="D1729" s="91"/>
      <c r="E1729" s="13"/>
      <c r="F1729" s="13"/>
      <c r="G1729" s="92" t="s">
        <v>4418</v>
      </c>
      <c r="H1729" s="93"/>
      <c r="I1729" s="13"/>
      <c r="J1729" s="13"/>
      <c r="K1729" s="13"/>
    </row>
    <row r="1730">
      <c r="A1730" s="13"/>
      <c r="B1730" s="94"/>
      <c r="C1730" s="95"/>
      <c r="D1730" s="95"/>
      <c r="E1730" s="95"/>
      <c r="F1730" s="13"/>
      <c r="G1730" s="96"/>
      <c r="H1730" s="95"/>
      <c r="I1730" s="95"/>
      <c r="J1730" s="95"/>
      <c r="K1730" s="13"/>
    </row>
    <row r="1731" ht="12.0" customHeight="1">
      <c r="A1731" s="13"/>
      <c r="B1731" s="97"/>
      <c r="C1731" s="13"/>
      <c r="D1731" s="13"/>
      <c r="E1731" s="98"/>
      <c r="F1731" s="13"/>
      <c r="G1731" s="99"/>
      <c r="H1731" s="13"/>
      <c r="I1731" s="13"/>
      <c r="J1731" s="98"/>
      <c r="K1731" s="13"/>
    </row>
    <row r="1732">
      <c r="A1732" s="13"/>
      <c r="B1732" s="99"/>
      <c r="C1732" s="100"/>
      <c r="D1732" s="100"/>
      <c r="E1732" s="13"/>
      <c r="F1732" s="4"/>
      <c r="G1732" s="97"/>
      <c r="H1732" s="101" t="s">
        <v>4419</v>
      </c>
      <c r="I1732" s="102"/>
      <c r="J1732" s="102"/>
      <c r="K1732" s="13"/>
    </row>
    <row r="1733">
      <c r="A1733" s="13"/>
      <c r="B1733" s="99"/>
      <c r="C1733" s="100"/>
      <c r="D1733" s="100"/>
      <c r="E1733" s="13"/>
      <c r="F1733" s="4"/>
      <c r="G1733" s="97"/>
      <c r="H1733" s="103" t="s">
        <v>4420</v>
      </c>
      <c r="I1733" s="102"/>
      <c r="J1733" s="102"/>
      <c r="K1733" s="13"/>
    </row>
    <row r="1734" ht="8.25" customHeight="1">
      <c r="A1734" s="13"/>
      <c r="B1734" s="97"/>
      <c r="C1734" s="104"/>
      <c r="D1734" s="104"/>
      <c r="E1734" s="13"/>
      <c r="F1734" s="4"/>
      <c r="G1734" s="97"/>
      <c r="H1734" s="105"/>
      <c r="I1734" s="106"/>
      <c r="J1734" s="106"/>
      <c r="K1734" s="13"/>
    </row>
    <row r="1735">
      <c r="A1735" s="13"/>
      <c r="B1735" s="107"/>
      <c r="C1735" s="108"/>
      <c r="D1735" s="108"/>
      <c r="E1735" s="109"/>
      <c r="F1735" s="13"/>
      <c r="G1735" s="97"/>
      <c r="H1735" s="110" t="s">
        <v>4421</v>
      </c>
      <c r="I1735" s="106"/>
      <c r="J1735" s="106"/>
      <c r="K1735" s="13"/>
    </row>
    <row r="1736">
      <c r="A1736" s="13"/>
      <c r="B1736" s="99"/>
      <c r="C1736" s="111"/>
      <c r="D1736" s="111"/>
      <c r="E1736" s="112"/>
      <c r="F1736" s="13"/>
      <c r="G1736" s="97"/>
      <c r="H1736" s="102" t="s">
        <v>4499</v>
      </c>
      <c r="I1736" s="106"/>
      <c r="J1736" s="106"/>
      <c r="K1736" s="13"/>
    </row>
    <row r="1737" ht="8.25" customHeight="1">
      <c r="A1737" s="13"/>
      <c r="B1737" s="97"/>
      <c r="C1737" s="13"/>
      <c r="D1737" s="13"/>
      <c r="E1737" s="13"/>
      <c r="F1737" s="4"/>
      <c r="G1737" s="97"/>
      <c r="H1737" s="106"/>
      <c r="I1737" s="106"/>
      <c r="J1737" s="106"/>
      <c r="K1737" s="13"/>
    </row>
    <row r="1738">
      <c r="A1738" s="13"/>
      <c r="B1738" s="107"/>
      <c r="C1738" s="100"/>
      <c r="D1738" s="100"/>
      <c r="E1738" s="13"/>
      <c r="F1738" s="13"/>
      <c r="G1738" s="97"/>
      <c r="H1738" s="113" t="s">
        <v>4422</v>
      </c>
      <c r="I1738" s="106"/>
      <c r="J1738" s="106"/>
      <c r="K1738" s="13"/>
    </row>
    <row r="1739">
      <c r="A1739" s="13"/>
      <c r="B1739" s="99"/>
      <c r="C1739" s="100"/>
      <c r="D1739" s="100"/>
      <c r="E1739" s="13"/>
      <c r="F1739" s="13"/>
      <c r="G1739" s="97"/>
      <c r="H1739" s="102" t="s">
        <v>4423</v>
      </c>
      <c r="I1739" s="106"/>
      <c r="J1739" s="106"/>
      <c r="K1739" s="13"/>
    </row>
    <row r="1740">
      <c r="A1740" s="13"/>
      <c r="B1740" s="99"/>
      <c r="C1740" s="100"/>
      <c r="D1740" s="100"/>
      <c r="E1740" s="13"/>
      <c r="F1740" s="13"/>
      <c r="G1740" s="97"/>
      <c r="H1740" s="106"/>
      <c r="I1740" s="106"/>
      <c r="J1740" s="106"/>
      <c r="K1740" s="13"/>
    </row>
    <row r="1741" ht="21.75" customHeight="1">
      <c r="A1741" s="13"/>
      <c r="B1741" s="114"/>
      <c r="C1741" s="13"/>
      <c r="D1741" s="13"/>
      <c r="E1741" s="13"/>
      <c r="F1741" s="115"/>
      <c r="G1741" s="114"/>
      <c r="H1741" s="105"/>
      <c r="I1741" s="106"/>
      <c r="J1741" s="106"/>
      <c r="K1741" s="13"/>
    </row>
    <row r="1742" ht="14.25" customHeight="1">
      <c r="A1742" s="13"/>
      <c r="B1742" s="13"/>
      <c r="C1742" s="13"/>
      <c r="D1742" s="13"/>
      <c r="E1742" s="13"/>
      <c r="F1742" s="4"/>
      <c r="G1742" s="4"/>
      <c r="H1742" s="100"/>
      <c r="I1742" s="116"/>
      <c r="J1742" s="116"/>
      <c r="K1742" s="13"/>
    </row>
    <row r="1743" ht="9.0" customHeight="1">
      <c r="A1743" s="117"/>
      <c r="B1743" s="118"/>
      <c r="C1743" s="118"/>
      <c r="D1743" s="118"/>
      <c r="E1743" s="118"/>
      <c r="F1743" s="88"/>
      <c r="G1743" s="118"/>
      <c r="H1743" s="118"/>
      <c r="I1743" s="118"/>
      <c r="J1743" s="118"/>
      <c r="K1743" s="117"/>
    </row>
    <row r="1744" ht="9.0" customHeight="1">
      <c r="A1744" s="13"/>
      <c r="B1744" s="13"/>
      <c r="C1744" s="13"/>
      <c r="D1744" s="13"/>
      <c r="E1744" s="13"/>
      <c r="F1744" s="119"/>
      <c r="G1744" s="13"/>
      <c r="H1744" s="13"/>
      <c r="I1744" s="13"/>
      <c r="J1744" s="13"/>
      <c r="K1744" s="13"/>
    </row>
    <row r="1745" ht="30.0" customHeight="1">
      <c r="A1745" s="13"/>
      <c r="B1745" s="90" t="s">
        <v>4417</v>
      </c>
      <c r="C1745" s="90"/>
      <c r="D1745" s="91"/>
      <c r="E1745" s="13"/>
      <c r="F1745" s="13"/>
      <c r="G1745" s="92" t="s">
        <v>4418</v>
      </c>
      <c r="H1745" s="93"/>
      <c r="I1745" s="13"/>
      <c r="J1745" s="13"/>
      <c r="K1745" s="13"/>
    </row>
    <row r="1746">
      <c r="A1746" s="13"/>
      <c r="B1746" s="94"/>
      <c r="C1746" s="95"/>
      <c r="D1746" s="95"/>
      <c r="E1746" s="95"/>
      <c r="F1746" s="13"/>
      <c r="G1746" s="96"/>
      <c r="H1746" s="95"/>
      <c r="I1746" s="95"/>
      <c r="J1746" s="95"/>
      <c r="K1746" s="13"/>
    </row>
    <row r="1747" ht="12.0" customHeight="1">
      <c r="A1747" s="13"/>
      <c r="B1747" s="97"/>
      <c r="C1747" s="13"/>
      <c r="D1747" s="13"/>
      <c r="E1747" s="98"/>
      <c r="F1747" s="13"/>
      <c r="G1747" s="99"/>
      <c r="H1747" s="13"/>
      <c r="I1747" s="13"/>
      <c r="J1747" s="98"/>
      <c r="K1747" s="13"/>
    </row>
    <row r="1748">
      <c r="A1748" s="13"/>
      <c r="B1748" s="99"/>
      <c r="C1748" s="100"/>
      <c r="D1748" s="100"/>
      <c r="E1748" s="13"/>
      <c r="F1748" s="4"/>
      <c r="G1748" s="97"/>
      <c r="H1748" s="101" t="s">
        <v>4419</v>
      </c>
      <c r="I1748" s="102"/>
      <c r="J1748" s="102"/>
      <c r="K1748" s="13"/>
    </row>
    <row r="1749">
      <c r="A1749" s="13"/>
      <c r="B1749" s="99"/>
      <c r="C1749" s="100"/>
      <c r="D1749" s="100"/>
      <c r="E1749" s="13"/>
      <c r="F1749" s="4"/>
      <c r="G1749" s="97"/>
      <c r="H1749" s="103" t="s">
        <v>4420</v>
      </c>
      <c r="I1749" s="102"/>
      <c r="J1749" s="102"/>
      <c r="K1749" s="13"/>
    </row>
    <row r="1750" ht="8.25" customHeight="1">
      <c r="A1750" s="13"/>
      <c r="B1750" s="97"/>
      <c r="C1750" s="104"/>
      <c r="D1750" s="104"/>
      <c r="E1750" s="13"/>
      <c r="F1750" s="4"/>
      <c r="G1750" s="97"/>
      <c r="H1750" s="105"/>
      <c r="I1750" s="106"/>
      <c r="J1750" s="106"/>
      <c r="K1750" s="13"/>
    </row>
    <row r="1751">
      <c r="A1751" s="13"/>
      <c r="B1751" s="107"/>
      <c r="C1751" s="108"/>
      <c r="D1751" s="108"/>
      <c r="E1751" s="109"/>
      <c r="F1751" s="13"/>
      <c r="G1751" s="97"/>
      <c r="H1751" s="110" t="s">
        <v>4421</v>
      </c>
      <c r="I1751" s="106"/>
      <c r="J1751" s="106"/>
      <c r="K1751" s="13"/>
    </row>
    <row r="1752">
      <c r="A1752" s="13"/>
      <c r="B1752" s="99"/>
      <c r="C1752" s="111"/>
      <c r="D1752" s="111"/>
      <c r="E1752" s="112"/>
      <c r="F1752" s="13"/>
      <c r="G1752" s="97"/>
      <c r="H1752" s="102" t="s">
        <v>4500</v>
      </c>
      <c r="I1752" s="106"/>
      <c r="J1752" s="106"/>
      <c r="K1752" s="13"/>
    </row>
    <row r="1753" ht="8.25" customHeight="1">
      <c r="A1753" s="13"/>
      <c r="B1753" s="97"/>
      <c r="C1753" s="13"/>
      <c r="D1753" s="13"/>
      <c r="E1753" s="13"/>
      <c r="F1753" s="4"/>
      <c r="G1753" s="97"/>
      <c r="H1753" s="106"/>
      <c r="I1753" s="106"/>
      <c r="J1753" s="106"/>
      <c r="K1753" s="13"/>
    </row>
    <row r="1754">
      <c r="A1754" s="13"/>
      <c r="B1754" s="107"/>
      <c r="C1754" s="100"/>
      <c r="D1754" s="100"/>
      <c r="E1754" s="13"/>
      <c r="F1754" s="13"/>
      <c r="G1754" s="97"/>
      <c r="H1754" s="113" t="s">
        <v>4422</v>
      </c>
      <c r="I1754" s="106"/>
      <c r="J1754" s="106"/>
      <c r="K1754" s="13"/>
    </row>
    <row r="1755">
      <c r="A1755" s="13"/>
      <c r="B1755" s="99"/>
      <c r="C1755" s="100"/>
      <c r="D1755" s="100"/>
      <c r="E1755" s="13"/>
      <c r="F1755" s="13"/>
      <c r="G1755" s="97"/>
      <c r="H1755" s="102" t="s">
        <v>4423</v>
      </c>
      <c r="I1755" s="106"/>
      <c r="J1755" s="106"/>
      <c r="K1755" s="13"/>
    </row>
    <row r="1756">
      <c r="A1756" s="13"/>
      <c r="B1756" s="99"/>
      <c r="C1756" s="100"/>
      <c r="D1756" s="100"/>
      <c r="E1756" s="13"/>
      <c r="F1756" s="13"/>
      <c r="G1756" s="97"/>
      <c r="H1756" s="106"/>
      <c r="I1756" s="106"/>
      <c r="J1756" s="106"/>
      <c r="K1756" s="13"/>
    </row>
    <row r="1757" ht="21.75" customHeight="1">
      <c r="A1757" s="13"/>
      <c r="B1757" s="114"/>
      <c r="C1757" s="13"/>
      <c r="D1757" s="13"/>
      <c r="E1757" s="13"/>
      <c r="F1757" s="115"/>
      <c r="G1757" s="114"/>
      <c r="H1757" s="105"/>
      <c r="I1757" s="106"/>
      <c r="J1757" s="106"/>
      <c r="K1757" s="13"/>
    </row>
    <row r="1758" ht="14.25" customHeight="1">
      <c r="A1758" s="13"/>
      <c r="B1758" s="13"/>
      <c r="C1758" s="13"/>
      <c r="D1758" s="13"/>
      <c r="E1758" s="13"/>
      <c r="F1758" s="4"/>
      <c r="G1758" s="4"/>
      <c r="H1758" s="100"/>
      <c r="I1758" s="116"/>
      <c r="J1758" s="116"/>
      <c r="K1758" s="13"/>
    </row>
    <row r="1759" ht="9.0" customHeight="1">
      <c r="A1759" s="117"/>
      <c r="B1759" s="118"/>
      <c r="C1759" s="118"/>
      <c r="D1759" s="118"/>
      <c r="E1759" s="118"/>
      <c r="F1759" s="88"/>
      <c r="G1759" s="118"/>
      <c r="H1759" s="118"/>
      <c r="I1759" s="118"/>
      <c r="J1759" s="118"/>
      <c r="K1759" s="117"/>
    </row>
    <row r="1760" ht="9.0" customHeight="1">
      <c r="A1760" s="13"/>
      <c r="B1760" s="13"/>
      <c r="C1760" s="13"/>
      <c r="D1760" s="13"/>
      <c r="E1760" s="13"/>
      <c r="F1760" s="119"/>
      <c r="G1760" s="13"/>
      <c r="H1760" s="13"/>
      <c r="I1760" s="13"/>
      <c r="J1760" s="13"/>
      <c r="K1760" s="13"/>
    </row>
    <row r="1761" ht="30.0" customHeight="1">
      <c r="A1761" s="13"/>
      <c r="B1761" s="90" t="s">
        <v>4417</v>
      </c>
      <c r="C1761" s="90"/>
      <c r="D1761" s="91"/>
      <c r="E1761" s="13"/>
      <c r="F1761" s="13"/>
      <c r="G1761" s="92" t="s">
        <v>4418</v>
      </c>
      <c r="H1761" s="93"/>
      <c r="I1761" s="13"/>
      <c r="J1761" s="13"/>
      <c r="K1761" s="13"/>
    </row>
    <row r="1762">
      <c r="A1762" s="13"/>
      <c r="B1762" s="94"/>
      <c r="C1762" s="95"/>
      <c r="D1762" s="95"/>
      <c r="E1762" s="95"/>
      <c r="F1762" s="13"/>
      <c r="G1762" s="96"/>
      <c r="H1762" s="95"/>
      <c r="I1762" s="95"/>
      <c r="J1762" s="95"/>
      <c r="K1762" s="13"/>
    </row>
    <row r="1763" ht="12.0" customHeight="1">
      <c r="A1763" s="13"/>
      <c r="B1763" s="97"/>
      <c r="C1763" s="13"/>
      <c r="D1763" s="13"/>
      <c r="E1763" s="98"/>
      <c r="F1763" s="13"/>
      <c r="G1763" s="99"/>
      <c r="H1763" s="13"/>
      <c r="I1763" s="13"/>
      <c r="J1763" s="98"/>
      <c r="K1763" s="13"/>
    </row>
    <row r="1764">
      <c r="A1764" s="13"/>
      <c r="B1764" s="99"/>
      <c r="C1764" s="100"/>
      <c r="D1764" s="100"/>
      <c r="E1764" s="13"/>
      <c r="F1764" s="4"/>
      <c r="G1764" s="97"/>
      <c r="H1764" s="101" t="s">
        <v>4419</v>
      </c>
      <c r="I1764" s="102"/>
      <c r="J1764" s="102"/>
      <c r="K1764" s="13"/>
    </row>
    <row r="1765">
      <c r="A1765" s="13"/>
      <c r="B1765" s="99"/>
      <c r="C1765" s="100"/>
      <c r="D1765" s="100"/>
      <c r="E1765" s="13"/>
      <c r="F1765" s="4"/>
      <c r="G1765" s="97"/>
      <c r="H1765" s="103" t="s">
        <v>4420</v>
      </c>
      <c r="I1765" s="102"/>
      <c r="J1765" s="102"/>
      <c r="K1765" s="13"/>
    </row>
    <row r="1766" ht="8.25" customHeight="1">
      <c r="A1766" s="13"/>
      <c r="B1766" s="97"/>
      <c r="C1766" s="104"/>
      <c r="D1766" s="104"/>
      <c r="E1766" s="13"/>
      <c r="F1766" s="4"/>
      <c r="G1766" s="97"/>
      <c r="H1766" s="105"/>
      <c r="I1766" s="106"/>
      <c r="J1766" s="106"/>
      <c r="K1766" s="13"/>
    </row>
    <row r="1767">
      <c r="A1767" s="13"/>
      <c r="B1767" s="107"/>
      <c r="C1767" s="108"/>
      <c r="D1767" s="108"/>
      <c r="E1767" s="109"/>
      <c r="F1767" s="13"/>
      <c r="G1767" s="97"/>
      <c r="H1767" s="110" t="s">
        <v>4421</v>
      </c>
      <c r="I1767" s="106"/>
      <c r="J1767" s="106"/>
      <c r="K1767" s="13"/>
    </row>
    <row r="1768">
      <c r="A1768" s="13"/>
      <c r="B1768" s="99"/>
      <c r="C1768" s="111"/>
      <c r="D1768" s="111"/>
      <c r="E1768" s="112"/>
      <c r="F1768" s="13"/>
      <c r="G1768" s="97"/>
      <c r="H1768" s="102" t="s">
        <v>4501</v>
      </c>
      <c r="I1768" s="106"/>
      <c r="J1768" s="106"/>
      <c r="K1768" s="13"/>
    </row>
    <row r="1769" ht="8.25" customHeight="1">
      <c r="A1769" s="13"/>
      <c r="B1769" s="97"/>
      <c r="C1769" s="13"/>
      <c r="D1769" s="13"/>
      <c r="E1769" s="13"/>
      <c r="F1769" s="4"/>
      <c r="G1769" s="97"/>
      <c r="H1769" s="106"/>
      <c r="I1769" s="106"/>
      <c r="J1769" s="106"/>
      <c r="K1769" s="13"/>
    </row>
    <row r="1770">
      <c r="A1770" s="13"/>
      <c r="B1770" s="107"/>
      <c r="C1770" s="100"/>
      <c r="D1770" s="100"/>
      <c r="E1770" s="13"/>
      <c r="F1770" s="13"/>
      <c r="G1770" s="97"/>
      <c r="H1770" s="113" t="s">
        <v>4422</v>
      </c>
      <c r="I1770" s="106"/>
      <c r="J1770" s="106"/>
      <c r="K1770" s="13"/>
    </row>
    <row r="1771">
      <c r="A1771" s="13"/>
      <c r="B1771" s="99"/>
      <c r="C1771" s="100"/>
      <c r="D1771" s="100"/>
      <c r="E1771" s="13"/>
      <c r="F1771" s="13"/>
      <c r="G1771" s="97"/>
      <c r="H1771" s="102" t="s">
        <v>4502</v>
      </c>
      <c r="I1771" s="106"/>
      <c r="J1771" s="106"/>
      <c r="K1771" s="13"/>
    </row>
    <row r="1772">
      <c r="A1772" s="13"/>
      <c r="B1772" s="99"/>
      <c r="C1772" s="100"/>
      <c r="D1772" s="100"/>
      <c r="E1772" s="13"/>
      <c r="F1772" s="13"/>
      <c r="G1772" s="97"/>
      <c r="H1772" s="102" t="s">
        <v>4503</v>
      </c>
      <c r="I1772" s="106"/>
      <c r="J1772" s="106"/>
      <c r="K1772" s="13"/>
    </row>
    <row r="1773" ht="21.75" customHeight="1">
      <c r="A1773" s="13"/>
      <c r="B1773" s="114"/>
      <c r="C1773" s="13"/>
      <c r="D1773" s="13"/>
      <c r="E1773" s="13"/>
      <c r="F1773" s="115"/>
      <c r="G1773" s="114"/>
      <c r="H1773" s="122" t="s">
        <v>4504</v>
      </c>
      <c r="I1773" s="106"/>
      <c r="J1773" s="106"/>
      <c r="K1773" s="13"/>
    </row>
    <row r="1774" ht="14.25" customHeight="1">
      <c r="A1774" s="13"/>
      <c r="B1774" s="13"/>
      <c r="C1774" s="13"/>
      <c r="D1774" s="13"/>
      <c r="E1774" s="13"/>
      <c r="F1774" s="4"/>
      <c r="G1774" s="4"/>
      <c r="H1774" s="100"/>
      <c r="I1774" s="116"/>
      <c r="J1774" s="116"/>
      <c r="K1774" s="13"/>
    </row>
    <row r="1775" ht="9.0" customHeight="1">
      <c r="A1775" s="117"/>
      <c r="B1775" s="118"/>
      <c r="C1775" s="118"/>
      <c r="D1775" s="118"/>
      <c r="E1775" s="118"/>
      <c r="F1775" s="88"/>
      <c r="G1775" s="118"/>
      <c r="H1775" s="118"/>
      <c r="I1775" s="118"/>
      <c r="J1775" s="118"/>
      <c r="K1775" s="117"/>
    </row>
    <row r="1776" ht="9.0" customHeight="1">
      <c r="A1776" s="13"/>
      <c r="B1776" s="13"/>
      <c r="C1776" s="13"/>
      <c r="D1776" s="13"/>
      <c r="E1776" s="13"/>
      <c r="F1776" s="119"/>
      <c r="G1776" s="13"/>
      <c r="H1776" s="13"/>
      <c r="I1776" s="13"/>
      <c r="J1776" s="13"/>
      <c r="K1776" s="13"/>
    </row>
    <row r="1777" ht="30.0" customHeight="1">
      <c r="A1777" s="13"/>
      <c r="B1777" s="90" t="s">
        <v>4417</v>
      </c>
      <c r="C1777" s="90"/>
      <c r="D1777" s="91"/>
      <c r="E1777" s="13"/>
      <c r="F1777" s="13"/>
      <c r="G1777" s="92" t="s">
        <v>4418</v>
      </c>
      <c r="H1777" s="93"/>
      <c r="I1777" s="13"/>
      <c r="J1777" s="13"/>
      <c r="K1777" s="13"/>
    </row>
    <row r="1778">
      <c r="A1778" s="13"/>
      <c r="B1778" s="94"/>
      <c r="C1778" s="95"/>
      <c r="D1778" s="95"/>
      <c r="E1778" s="95"/>
      <c r="F1778" s="13"/>
      <c r="G1778" s="96"/>
      <c r="H1778" s="95"/>
      <c r="I1778" s="95"/>
      <c r="J1778" s="95"/>
      <c r="K1778" s="13"/>
    </row>
    <row r="1779" ht="12.0" customHeight="1">
      <c r="A1779" s="13"/>
      <c r="B1779" s="97"/>
      <c r="C1779" s="13"/>
      <c r="D1779" s="13"/>
      <c r="E1779" s="98"/>
      <c r="F1779" s="13"/>
      <c r="G1779" s="99"/>
      <c r="H1779" s="13"/>
      <c r="I1779" s="13"/>
      <c r="J1779" s="98"/>
      <c r="K1779" s="13"/>
    </row>
    <row r="1780">
      <c r="A1780" s="13"/>
      <c r="B1780" s="99"/>
      <c r="C1780" s="100"/>
      <c r="D1780" s="100"/>
      <c r="E1780" s="13"/>
      <c r="F1780" s="4"/>
      <c r="G1780" s="97"/>
      <c r="H1780" s="101" t="s">
        <v>4419</v>
      </c>
      <c r="I1780" s="102"/>
      <c r="J1780" s="102"/>
      <c r="K1780" s="13"/>
    </row>
    <row r="1781">
      <c r="A1781" s="13"/>
      <c r="B1781" s="99"/>
      <c r="C1781" s="100"/>
      <c r="D1781" s="100"/>
      <c r="E1781" s="13"/>
      <c r="F1781" s="4"/>
      <c r="G1781" s="97"/>
      <c r="H1781" s="103" t="s">
        <v>4420</v>
      </c>
      <c r="I1781" s="102"/>
      <c r="J1781" s="102"/>
      <c r="K1781" s="13"/>
    </row>
    <row r="1782" ht="8.25" customHeight="1">
      <c r="A1782" s="13"/>
      <c r="B1782" s="97"/>
      <c r="C1782" s="104"/>
      <c r="D1782" s="104"/>
      <c r="E1782" s="13"/>
      <c r="F1782" s="4"/>
      <c r="G1782" s="97"/>
      <c r="H1782" s="105"/>
      <c r="I1782" s="106"/>
      <c r="J1782" s="106"/>
      <c r="K1782" s="13"/>
    </row>
    <row r="1783">
      <c r="A1783" s="13"/>
      <c r="B1783" s="107"/>
      <c r="C1783" s="108"/>
      <c r="D1783" s="108"/>
      <c r="E1783" s="109"/>
      <c r="F1783" s="13"/>
      <c r="G1783" s="97"/>
      <c r="H1783" s="110" t="s">
        <v>4421</v>
      </c>
      <c r="I1783" s="106"/>
      <c r="J1783" s="106"/>
      <c r="K1783" s="13"/>
    </row>
    <row r="1784">
      <c r="A1784" s="13"/>
      <c r="B1784" s="99"/>
      <c r="C1784" s="111"/>
      <c r="D1784" s="111"/>
      <c r="E1784" s="112"/>
      <c r="F1784" s="13"/>
      <c r="G1784" s="97"/>
      <c r="H1784" s="102" t="s">
        <v>2051</v>
      </c>
      <c r="I1784" s="106"/>
      <c r="J1784" s="106"/>
      <c r="K1784" s="13"/>
    </row>
    <row r="1785" ht="8.25" customHeight="1">
      <c r="A1785" s="13"/>
      <c r="B1785" s="97"/>
      <c r="C1785" s="13"/>
      <c r="D1785" s="13"/>
      <c r="E1785" s="13"/>
      <c r="F1785" s="4"/>
      <c r="G1785" s="97"/>
      <c r="H1785" s="106"/>
      <c r="I1785" s="106"/>
      <c r="J1785" s="106"/>
      <c r="K1785" s="13"/>
    </row>
    <row r="1786">
      <c r="A1786" s="13"/>
      <c r="B1786" s="107"/>
      <c r="C1786" s="100"/>
      <c r="D1786" s="100"/>
      <c r="E1786" s="13"/>
      <c r="F1786" s="13"/>
      <c r="G1786" s="97"/>
      <c r="H1786" s="113" t="s">
        <v>4422</v>
      </c>
      <c r="I1786" s="106"/>
      <c r="J1786" s="106"/>
      <c r="K1786" s="13"/>
    </row>
    <row r="1787">
      <c r="A1787" s="13"/>
      <c r="B1787" s="99"/>
      <c r="C1787" s="100"/>
      <c r="D1787" s="100"/>
      <c r="E1787" s="13"/>
      <c r="F1787" s="13"/>
      <c r="G1787" s="97"/>
      <c r="H1787" s="102" t="s">
        <v>4423</v>
      </c>
      <c r="I1787" s="106"/>
      <c r="J1787" s="106"/>
      <c r="K1787" s="13"/>
    </row>
    <row r="1788">
      <c r="A1788" s="13"/>
      <c r="B1788" s="99"/>
      <c r="C1788" s="100"/>
      <c r="D1788" s="100"/>
      <c r="E1788" s="13"/>
      <c r="F1788" s="13"/>
      <c r="G1788" s="97"/>
      <c r="H1788" s="106"/>
      <c r="I1788" s="106"/>
      <c r="J1788" s="106"/>
      <c r="K1788" s="13"/>
    </row>
    <row r="1789" ht="21.75" customHeight="1">
      <c r="A1789" s="13"/>
      <c r="B1789" s="114"/>
      <c r="C1789" s="13"/>
      <c r="D1789" s="13"/>
      <c r="E1789" s="13"/>
      <c r="F1789" s="115"/>
      <c r="G1789" s="114"/>
      <c r="H1789" s="105"/>
      <c r="I1789" s="106"/>
      <c r="J1789" s="106"/>
      <c r="K1789" s="13"/>
    </row>
    <row r="1790" ht="14.25" customHeight="1">
      <c r="A1790" s="13"/>
      <c r="B1790" s="13"/>
      <c r="C1790" s="13"/>
      <c r="D1790" s="13"/>
      <c r="E1790" s="13"/>
      <c r="F1790" s="4"/>
      <c r="G1790" s="4"/>
      <c r="H1790" s="100"/>
      <c r="I1790" s="116"/>
      <c r="J1790" s="116"/>
      <c r="K1790" s="13"/>
    </row>
    <row r="1791" ht="9.0" customHeight="1">
      <c r="A1791" s="117"/>
      <c r="B1791" s="118"/>
      <c r="C1791" s="118"/>
      <c r="D1791" s="118"/>
      <c r="E1791" s="118"/>
      <c r="F1791" s="88"/>
      <c r="G1791" s="118"/>
      <c r="H1791" s="118"/>
      <c r="I1791" s="118"/>
      <c r="J1791" s="118"/>
      <c r="K1791" s="117"/>
    </row>
    <row r="1792" ht="9.0" customHeight="1">
      <c r="A1792" s="13"/>
      <c r="B1792" s="13"/>
      <c r="C1792" s="13"/>
      <c r="D1792" s="13"/>
      <c r="E1792" s="13"/>
      <c r="F1792" s="119"/>
      <c r="G1792" s="13"/>
      <c r="H1792" s="13"/>
      <c r="I1792" s="13"/>
      <c r="J1792" s="13"/>
      <c r="K1792" s="13"/>
    </row>
    <row r="1793" ht="30.0" customHeight="1">
      <c r="A1793" s="13"/>
      <c r="B1793" s="90" t="s">
        <v>4417</v>
      </c>
      <c r="C1793" s="90"/>
      <c r="D1793" s="91"/>
      <c r="E1793" s="13"/>
      <c r="F1793" s="13"/>
      <c r="G1793" s="92" t="s">
        <v>4418</v>
      </c>
      <c r="H1793" s="93"/>
      <c r="I1793" s="13"/>
      <c r="J1793" s="13"/>
      <c r="K1793" s="13"/>
    </row>
    <row r="1794">
      <c r="A1794" s="13"/>
      <c r="B1794" s="94"/>
      <c r="C1794" s="95"/>
      <c r="D1794" s="95"/>
      <c r="E1794" s="95"/>
      <c r="F1794" s="13"/>
      <c r="G1794" s="96"/>
      <c r="H1794" s="95"/>
      <c r="I1794" s="95"/>
      <c r="J1794" s="95"/>
      <c r="K1794" s="13"/>
    </row>
    <row r="1795" ht="12.0" customHeight="1">
      <c r="A1795" s="13"/>
      <c r="B1795" s="97"/>
      <c r="C1795" s="13"/>
      <c r="D1795" s="13"/>
      <c r="E1795" s="98"/>
      <c r="F1795" s="13"/>
      <c r="G1795" s="99"/>
      <c r="H1795" s="13"/>
      <c r="I1795" s="13"/>
      <c r="J1795" s="98"/>
      <c r="K1795" s="13"/>
    </row>
    <row r="1796">
      <c r="A1796" s="13"/>
      <c r="B1796" s="99"/>
      <c r="C1796" s="100"/>
      <c r="D1796" s="100"/>
      <c r="E1796" s="13"/>
      <c r="F1796" s="4"/>
      <c r="G1796" s="97"/>
      <c r="H1796" s="101" t="s">
        <v>4419</v>
      </c>
      <c r="I1796" s="102"/>
      <c r="J1796" s="102"/>
      <c r="K1796" s="13"/>
    </row>
    <row r="1797">
      <c r="A1797" s="13"/>
      <c r="B1797" s="99"/>
      <c r="C1797" s="100"/>
      <c r="D1797" s="100"/>
      <c r="E1797" s="13"/>
      <c r="F1797" s="4"/>
      <c r="G1797" s="97"/>
      <c r="H1797" s="103" t="s">
        <v>4420</v>
      </c>
      <c r="I1797" s="102"/>
      <c r="J1797" s="102"/>
      <c r="K1797" s="13"/>
    </row>
    <row r="1798" ht="8.25" customHeight="1">
      <c r="A1798" s="13"/>
      <c r="B1798" s="97"/>
      <c r="C1798" s="104"/>
      <c r="D1798" s="104"/>
      <c r="E1798" s="13"/>
      <c r="F1798" s="4"/>
      <c r="G1798" s="97"/>
      <c r="H1798" s="105"/>
      <c r="I1798" s="106"/>
      <c r="J1798" s="106"/>
      <c r="K1798" s="13"/>
    </row>
    <row r="1799">
      <c r="A1799" s="13"/>
      <c r="B1799" s="107"/>
      <c r="C1799" s="108"/>
      <c r="D1799" s="108"/>
      <c r="E1799" s="109"/>
      <c r="F1799" s="13"/>
      <c r="G1799" s="97"/>
      <c r="H1799" s="110" t="s">
        <v>4421</v>
      </c>
      <c r="I1799" s="106"/>
      <c r="J1799" s="106"/>
      <c r="K1799" s="13"/>
    </row>
    <row r="1800">
      <c r="A1800" s="13"/>
      <c r="B1800" s="99"/>
      <c r="C1800" s="111"/>
      <c r="D1800" s="111"/>
      <c r="E1800" s="112"/>
      <c r="F1800" s="13"/>
      <c r="G1800" s="97"/>
      <c r="H1800" s="102" t="s">
        <v>4505</v>
      </c>
      <c r="I1800" s="106"/>
      <c r="J1800" s="106"/>
      <c r="K1800" s="13"/>
    </row>
    <row r="1801" ht="8.25" customHeight="1">
      <c r="A1801" s="13"/>
      <c r="B1801" s="97"/>
      <c r="C1801" s="13"/>
      <c r="D1801" s="13"/>
      <c r="E1801" s="13"/>
      <c r="F1801" s="4"/>
      <c r="G1801" s="97"/>
      <c r="H1801" s="106"/>
      <c r="I1801" s="106"/>
      <c r="J1801" s="106"/>
      <c r="K1801" s="13"/>
    </row>
    <row r="1802">
      <c r="A1802" s="13"/>
      <c r="B1802" s="107"/>
      <c r="C1802" s="100"/>
      <c r="D1802" s="100"/>
      <c r="E1802" s="13"/>
      <c r="F1802" s="13"/>
      <c r="G1802" s="97"/>
      <c r="H1802" s="113" t="s">
        <v>4422</v>
      </c>
      <c r="I1802" s="106"/>
      <c r="J1802" s="106"/>
      <c r="K1802" s="13"/>
    </row>
    <row r="1803">
      <c r="A1803" s="13"/>
      <c r="B1803" s="99"/>
      <c r="C1803" s="100"/>
      <c r="D1803" s="100"/>
      <c r="E1803" s="13"/>
      <c r="F1803" s="13"/>
      <c r="G1803" s="97"/>
      <c r="H1803" s="102" t="s">
        <v>4423</v>
      </c>
      <c r="I1803" s="106"/>
      <c r="J1803" s="106"/>
      <c r="K1803" s="13"/>
    </row>
    <row r="1804">
      <c r="A1804" s="13"/>
      <c r="B1804" s="99"/>
      <c r="C1804" s="100"/>
      <c r="D1804" s="100"/>
      <c r="E1804" s="13"/>
      <c r="F1804" s="13"/>
      <c r="G1804" s="97"/>
      <c r="H1804" s="106"/>
      <c r="I1804" s="106"/>
      <c r="J1804" s="106"/>
      <c r="K1804" s="13"/>
    </row>
    <row r="1805" ht="21.75" customHeight="1">
      <c r="A1805" s="13"/>
      <c r="B1805" s="114"/>
      <c r="C1805" s="13"/>
      <c r="D1805" s="13"/>
      <c r="E1805" s="13"/>
      <c r="F1805" s="115"/>
      <c r="G1805" s="114"/>
      <c r="H1805" s="105"/>
      <c r="I1805" s="106"/>
      <c r="J1805" s="106"/>
      <c r="K1805" s="13"/>
    </row>
    <row r="1806" ht="14.25" customHeight="1">
      <c r="A1806" s="13"/>
      <c r="B1806" s="13"/>
      <c r="C1806" s="13"/>
      <c r="D1806" s="13"/>
      <c r="E1806" s="13"/>
      <c r="F1806" s="4"/>
      <c r="G1806" s="4"/>
      <c r="H1806" s="100"/>
      <c r="I1806" s="116"/>
      <c r="J1806" s="116"/>
      <c r="K1806" s="13"/>
    </row>
    <row r="1807" ht="9.0" customHeight="1">
      <c r="A1807" s="117"/>
      <c r="B1807" s="118"/>
      <c r="C1807" s="118"/>
      <c r="D1807" s="118"/>
      <c r="E1807" s="118"/>
      <c r="F1807" s="88"/>
      <c r="G1807" s="118"/>
      <c r="H1807" s="118"/>
      <c r="I1807" s="118"/>
      <c r="J1807" s="118"/>
      <c r="K1807" s="117"/>
    </row>
    <row r="1808" ht="9.0" customHeight="1">
      <c r="A1808" s="13"/>
      <c r="B1808" s="13"/>
      <c r="C1808" s="13"/>
      <c r="D1808" s="13"/>
      <c r="E1808" s="13"/>
      <c r="F1808" s="119"/>
      <c r="G1808" s="13"/>
      <c r="H1808" s="13"/>
      <c r="I1808" s="13"/>
      <c r="J1808" s="13"/>
      <c r="K1808" s="13"/>
    </row>
    <row r="1809" ht="30.0" customHeight="1">
      <c r="A1809" s="13"/>
      <c r="B1809" s="90" t="s">
        <v>4417</v>
      </c>
      <c r="C1809" s="90"/>
      <c r="D1809" s="91"/>
      <c r="E1809" s="13"/>
      <c r="F1809" s="13"/>
      <c r="G1809" s="92" t="s">
        <v>4418</v>
      </c>
      <c r="H1809" s="93"/>
      <c r="I1809" s="13"/>
      <c r="J1809" s="13"/>
      <c r="K1809" s="13"/>
    </row>
    <row r="1810">
      <c r="A1810" s="13"/>
      <c r="B1810" s="94"/>
      <c r="C1810" s="95"/>
      <c r="D1810" s="95"/>
      <c r="E1810" s="95"/>
      <c r="F1810" s="13"/>
      <c r="G1810" s="96"/>
      <c r="H1810" s="95"/>
      <c r="I1810" s="95"/>
      <c r="J1810" s="95"/>
      <c r="K1810" s="13"/>
    </row>
    <row r="1811" ht="12.0" customHeight="1">
      <c r="A1811" s="13"/>
      <c r="B1811" s="97"/>
      <c r="C1811" s="13"/>
      <c r="D1811" s="13"/>
      <c r="E1811" s="98"/>
      <c r="F1811" s="13"/>
      <c r="G1811" s="99"/>
      <c r="H1811" s="13"/>
      <c r="I1811" s="13"/>
      <c r="J1811" s="98"/>
      <c r="K1811" s="13"/>
    </row>
    <row r="1812">
      <c r="A1812" s="13"/>
      <c r="B1812" s="99"/>
      <c r="C1812" s="100"/>
      <c r="D1812" s="100"/>
      <c r="E1812" s="13"/>
      <c r="F1812" s="4"/>
      <c r="G1812" s="97"/>
      <c r="H1812" s="101" t="s">
        <v>4419</v>
      </c>
      <c r="I1812" s="102"/>
      <c r="J1812" s="102"/>
      <c r="K1812" s="13"/>
    </row>
    <row r="1813">
      <c r="A1813" s="13"/>
      <c r="B1813" s="99"/>
      <c r="C1813" s="100"/>
      <c r="D1813" s="100"/>
      <c r="E1813" s="13"/>
      <c r="F1813" s="4"/>
      <c r="G1813" s="97"/>
      <c r="H1813" s="103" t="s">
        <v>4420</v>
      </c>
      <c r="I1813" s="102"/>
      <c r="J1813" s="102"/>
      <c r="K1813" s="13"/>
    </row>
    <row r="1814" ht="8.25" customHeight="1">
      <c r="A1814" s="13"/>
      <c r="B1814" s="97"/>
      <c r="C1814" s="104"/>
      <c r="D1814" s="104"/>
      <c r="E1814" s="13"/>
      <c r="F1814" s="4"/>
      <c r="G1814" s="97"/>
      <c r="H1814" s="105"/>
      <c r="I1814" s="106"/>
      <c r="J1814" s="106"/>
      <c r="K1814" s="13"/>
    </row>
    <row r="1815">
      <c r="A1815" s="13"/>
      <c r="B1815" s="107"/>
      <c r="C1815" s="108"/>
      <c r="D1815" s="108"/>
      <c r="E1815" s="109"/>
      <c r="F1815" s="13"/>
      <c r="G1815" s="97"/>
      <c r="H1815" s="110" t="s">
        <v>4421</v>
      </c>
      <c r="I1815" s="106"/>
      <c r="J1815" s="106"/>
      <c r="K1815" s="13"/>
    </row>
    <row r="1816">
      <c r="A1816" s="13"/>
      <c r="B1816" s="99"/>
      <c r="C1816" s="111"/>
      <c r="D1816" s="111"/>
      <c r="E1816" s="112"/>
      <c r="F1816" s="13"/>
      <c r="G1816" s="97"/>
      <c r="H1816" s="102" t="s">
        <v>4506</v>
      </c>
      <c r="I1816" s="106"/>
      <c r="J1816" s="106"/>
      <c r="K1816" s="13"/>
    </row>
    <row r="1817" ht="8.25" customHeight="1">
      <c r="A1817" s="13"/>
      <c r="B1817" s="97"/>
      <c r="C1817" s="13"/>
      <c r="D1817" s="13"/>
      <c r="E1817" s="13"/>
      <c r="F1817" s="4"/>
      <c r="G1817" s="97"/>
      <c r="H1817" s="106"/>
      <c r="I1817" s="106"/>
      <c r="J1817" s="106"/>
      <c r="K1817" s="13"/>
    </row>
    <row r="1818">
      <c r="A1818" s="13"/>
      <c r="B1818" s="107"/>
      <c r="C1818" s="100"/>
      <c r="D1818" s="100"/>
      <c r="E1818" s="13"/>
      <c r="F1818" s="13"/>
      <c r="G1818" s="97"/>
      <c r="H1818" s="113" t="s">
        <v>4422</v>
      </c>
      <c r="I1818" s="106"/>
      <c r="J1818" s="106"/>
      <c r="K1818" s="13"/>
    </row>
    <row r="1819">
      <c r="A1819" s="13"/>
      <c r="B1819" s="99"/>
      <c r="C1819" s="100"/>
      <c r="D1819" s="100"/>
      <c r="E1819" s="13"/>
      <c r="F1819" s="13"/>
      <c r="G1819" s="97"/>
      <c r="H1819" s="102" t="s">
        <v>4423</v>
      </c>
      <c r="I1819" s="106"/>
      <c r="J1819" s="106"/>
      <c r="K1819" s="13"/>
    </row>
    <row r="1820">
      <c r="A1820" s="13"/>
      <c r="B1820" s="99"/>
      <c r="C1820" s="100"/>
      <c r="D1820" s="100"/>
      <c r="E1820" s="13"/>
      <c r="F1820" s="13"/>
      <c r="G1820" s="97"/>
      <c r="H1820" s="106"/>
      <c r="I1820" s="106"/>
      <c r="J1820" s="106"/>
      <c r="K1820" s="13"/>
    </row>
    <row r="1821" ht="21.75" customHeight="1">
      <c r="A1821" s="13"/>
      <c r="B1821" s="114"/>
      <c r="C1821" s="13"/>
      <c r="D1821" s="13"/>
      <c r="E1821" s="13"/>
      <c r="F1821" s="115"/>
      <c r="G1821" s="114"/>
      <c r="H1821" s="105"/>
      <c r="I1821" s="106"/>
      <c r="J1821" s="106"/>
      <c r="K1821" s="13"/>
    </row>
    <row r="1822" ht="14.25" customHeight="1">
      <c r="A1822" s="13"/>
      <c r="B1822" s="13"/>
      <c r="C1822" s="13"/>
      <c r="D1822" s="13"/>
      <c r="E1822" s="13"/>
      <c r="F1822" s="4"/>
      <c r="G1822" s="4"/>
      <c r="H1822" s="100"/>
      <c r="I1822" s="116"/>
      <c r="J1822" s="116"/>
      <c r="K1822" s="13"/>
    </row>
    <row r="1823" ht="9.0" customHeight="1">
      <c r="A1823" s="117"/>
      <c r="B1823" s="118"/>
      <c r="C1823" s="118"/>
      <c r="D1823" s="118"/>
      <c r="E1823" s="118"/>
      <c r="F1823" s="88"/>
      <c r="G1823" s="118"/>
      <c r="H1823" s="118"/>
      <c r="I1823" s="118"/>
      <c r="J1823" s="118"/>
      <c r="K1823" s="117"/>
    </row>
    <row r="1824" ht="9.0" customHeight="1">
      <c r="A1824" s="13"/>
      <c r="B1824" s="13"/>
      <c r="C1824" s="13"/>
      <c r="D1824" s="13"/>
      <c r="E1824" s="13"/>
      <c r="F1824" s="119"/>
      <c r="G1824" s="13"/>
      <c r="H1824" s="13"/>
      <c r="I1824" s="13"/>
      <c r="J1824" s="13"/>
      <c r="K1824" s="13"/>
    </row>
    <row r="1825" ht="30.0" customHeight="1">
      <c r="A1825" s="13"/>
      <c r="B1825" s="90" t="s">
        <v>4417</v>
      </c>
      <c r="C1825" s="90"/>
      <c r="D1825" s="91"/>
      <c r="E1825" s="13"/>
      <c r="F1825" s="13"/>
      <c r="G1825" s="92" t="s">
        <v>4418</v>
      </c>
      <c r="H1825" s="93"/>
      <c r="I1825" s="13"/>
      <c r="J1825" s="13"/>
      <c r="K1825" s="13"/>
    </row>
    <row r="1826">
      <c r="A1826" s="13"/>
      <c r="B1826" s="94"/>
      <c r="C1826" s="95"/>
      <c r="D1826" s="95"/>
      <c r="E1826" s="95"/>
      <c r="F1826" s="13"/>
      <c r="G1826" s="96"/>
      <c r="H1826" s="95"/>
      <c r="I1826" s="95"/>
      <c r="J1826" s="95"/>
      <c r="K1826" s="13"/>
    </row>
    <row r="1827" ht="12.0" customHeight="1">
      <c r="A1827" s="13"/>
      <c r="B1827" s="97"/>
      <c r="C1827" s="13"/>
      <c r="D1827" s="13"/>
      <c r="E1827" s="98"/>
      <c r="F1827" s="13"/>
      <c r="G1827" s="99"/>
      <c r="H1827" s="13"/>
      <c r="I1827" s="13"/>
      <c r="J1827" s="98"/>
      <c r="K1827" s="13"/>
    </row>
    <row r="1828">
      <c r="A1828" s="13"/>
      <c r="B1828" s="99"/>
      <c r="C1828" s="100"/>
      <c r="D1828" s="100"/>
      <c r="E1828" s="13"/>
      <c r="F1828" s="4"/>
      <c r="G1828" s="97"/>
      <c r="H1828" s="101" t="s">
        <v>4419</v>
      </c>
      <c r="I1828" s="102"/>
      <c r="J1828" s="102"/>
      <c r="K1828" s="13"/>
    </row>
    <row r="1829">
      <c r="A1829" s="13"/>
      <c r="B1829" s="99"/>
      <c r="C1829" s="100"/>
      <c r="D1829" s="100"/>
      <c r="E1829" s="13"/>
      <c r="F1829" s="4"/>
      <c r="G1829" s="97"/>
      <c r="H1829" s="103" t="s">
        <v>4420</v>
      </c>
      <c r="I1829" s="102"/>
      <c r="J1829" s="102"/>
      <c r="K1829" s="13"/>
    </row>
    <row r="1830" ht="8.25" customHeight="1">
      <c r="A1830" s="13"/>
      <c r="B1830" s="97"/>
      <c r="C1830" s="104"/>
      <c r="D1830" s="104"/>
      <c r="E1830" s="13"/>
      <c r="F1830" s="4"/>
      <c r="G1830" s="97"/>
      <c r="H1830" s="105"/>
      <c r="I1830" s="106"/>
      <c r="J1830" s="106"/>
      <c r="K1830" s="13"/>
    </row>
    <row r="1831">
      <c r="A1831" s="13"/>
      <c r="B1831" s="107"/>
      <c r="C1831" s="108"/>
      <c r="D1831" s="108"/>
      <c r="E1831" s="109"/>
      <c r="F1831" s="13"/>
      <c r="G1831" s="97"/>
      <c r="H1831" s="110" t="s">
        <v>4421</v>
      </c>
      <c r="I1831" s="106"/>
      <c r="J1831" s="106"/>
      <c r="K1831" s="13"/>
    </row>
    <row r="1832">
      <c r="A1832" s="13"/>
      <c r="B1832" s="99"/>
      <c r="C1832" s="111"/>
      <c r="D1832" s="111"/>
      <c r="E1832" s="112"/>
      <c r="F1832" s="13"/>
      <c r="G1832" s="97"/>
      <c r="H1832" s="102" t="s">
        <v>4507</v>
      </c>
      <c r="I1832" s="106"/>
      <c r="J1832" s="106"/>
      <c r="K1832" s="13"/>
    </row>
    <row r="1833" ht="8.25" customHeight="1">
      <c r="A1833" s="13"/>
      <c r="B1833" s="97"/>
      <c r="C1833" s="13"/>
      <c r="D1833" s="13"/>
      <c r="E1833" s="13"/>
      <c r="F1833" s="4"/>
      <c r="G1833" s="97"/>
      <c r="H1833" s="106"/>
      <c r="I1833" s="106"/>
      <c r="J1833" s="106"/>
      <c r="K1833" s="13"/>
    </row>
    <row r="1834">
      <c r="A1834" s="13"/>
      <c r="B1834" s="107"/>
      <c r="C1834" s="100"/>
      <c r="D1834" s="100"/>
      <c r="E1834" s="13"/>
      <c r="F1834" s="13"/>
      <c r="G1834" s="97"/>
      <c r="H1834" s="113" t="s">
        <v>4422</v>
      </c>
      <c r="I1834" s="106"/>
      <c r="J1834" s="106"/>
      <c r="K1834" s="13"/>
    </row>
    <row r="1835">
      <c r="A1835" s="13"/>
      <c r="B1835" s="99"/>
      <c r="C1835" s="100"/>
      <c r="D1835" s="100"/>
      <c r="E1835" s="13"/>
      <c r="F1835" s="13"/>
      <c r="G1835" s="97"/>
      <c r="H1835" s="102" t="s">
        <v>4423</v>
      </c>
      <c r="I1835" s="106"/>
      <c r="J1835" s="106"/>
      <c r="K1835" s="13"/>
    </row>
    <row r="1836">
      <c r="A1836" s="13"/>
      <c r="B1836" s="99"/>
      <c r="C1836" s="100"/>
      <c r="D1836" s="100"/>
      <c r="E1836" s="13"/>
      <c r="F1836" s="13"/>
      <c r="G1836" s="97"/>
      <c r="H1836" s="106"/>
      <c r="I1836" s="106"/>
      <c r="J1836" s="106"/>
      <c r="K1836" s="13"/>
    </row>
    <row r="1837" ht="21.75" customHeight="1">
      <c r="A1837" s="13"/>
      <c r="B1837" s="114"/>
      <c r="C1837" s="13"/>
      <c r="D1837" s="13"/>
      <c r="E1837" s="13"/>
      <c r="F1837" s="115"/>
      <c r="G1837" s="114"/>
      <c r="H1837" s="105"/>
      <c r="I1837" s="106"/>
      <c r="J1837" s="106"/>
      <c r="K1837" s="13"/>
    </row>
    <row r="1838" ht="14.25" customHeight="1">
      <c r="A1838" s="13"/>
      <c r="B1838" s="13"/>
      <c r="C1838" s="13"/>
      <c r="D1838" s="13"/>
      <c r="E1838" s="13"/>
      <c r="F1838" s="4"/>
      <c r="G1838" s="4"/>
      <c r="H1838" s="100"/>
      <c r="I1838" s="116"/>
      <c r="J1838" s="116"/>
      <c r="K1838" s="13"/>
    </row>
    <row r="1839" ht="9.0" customHeight="1">
      <c r="A1839" s="117"/>
      <c r="B1839" s="118"/>
      <c r="C1839" s="118"/>
      <c r="D1839" s="118"/>
      <c r="E1839" s="118"/>
      <c r="F1839" s="88"/>
      <c r="G1839" s="118"/>
      <c r="H1839" s="118"/>
      <c r="I1839" s="118"/>
      <c r="J1839" s="118"/>
      <c r="K1839" s="117"/>
    </row>
    <row r="1840" ht="9.0" customHeight="1">
      <c r="A1840" s="13"/>
      <c r="B1840" s="13"/>
      <c r="C1840" s="13"/>
      <c r="D1840" s="13"/>
      <c r="E1840" s="13"/>
      <c r="F1840" s="119"/>
      <c r="G1840" s="13"/>
      <c r="H1840" s="13"/>
      <c r="I1840" s="13"/>
      <c r="J1840" s="13"/>
      <c r="K1840" s="13"/>
    </row>
    <row r="1841" ht="30.0" customHeight="1">
      <c r="A1841" s="13"/>
      <c r="B1841" s="90" t="s">
        <v>4417</v>
      </c>
      <c r="C1841" s="90"/>
      <c r="D1841" s="91"/>
      <c r="E1841" s="13"/>
      <c r="F1841" s="13"/>
      <c r="G1841" s="92" t="s">
        <v>4418</v>
      </c>
      <c r="H1841" s="93"/>
      <c r="I1841" s="13"/>
      <c r="J1841" s="13"/>
      <c r="K1841" s="13"/>
    </row>
    <row r="1842">
      <c r="A1842" s="13"/>
      <c r="B1842" s="94"/>
      <c r="C1842" s="95"/>
      <c r="D1842" s="95"/>
      <c r="E1842" s="95"/>
      <c r="F1842" s="13"/>
      <c r="G1842" s="96"/>
      <c r="H1842" s="95"/>
      <c r="I1842" s="95"/>
      <c r="J1842" s="95"/>
      <c r="K1842" s="13"/>
    </row>
    <row r="1843" ht="12.0" customHeight="1">
      <c r="A1843" s="13"/>
      <c r="B1843" s="97"/>
      <c r="C1843" s="13"/>
      <c r="D1843" s="13"/>
      <c r="E1843" s="98"/>
      <c r="F1843" s="13"/>
      <c r="G1843" s="99"/>
      <c r="H1843" s="13"/>
      <c r="I1843" s="13"/>
      <c r="J1843" s="98"/>
      <c r="K1843" s="13"/>
    </row>
    <row r="1844">
      <c r="A1844" s="13"/>
      <c r="B1844" s="99"/>
      <c r="C1844" s="100"/>
      <c r="D1844" s="100"/>
      <c r="E1844" s="13"/>
      <c r="F1844" s="4"/>
      <c r="G1844" s="97"/>
      <c r="H1844" s="101" t="s">
        <v>4419</v>
      </c>
      <c r="I1844" s="102"/>
      <c r="J1844" s="102"/>
      <c r="K1844" s="13"/>
    </row>
    <row r="1845">
      <c r="A1845" s="13"/>
      <c r="B1845" s="99"/>
      <c r="C1845" s="100"/>
      <c r="D1845" s="100"/>
      <c r="E1845" s="13"/>
      <c r="F1845" s="4"/>
      <c r="G1845" s="97"/>
      <c r="H1845" s="103" t="s">
        <v>4420</v>
      </c>
      <c r="I1845" s="102"/>
      <c r="J1845" s="102"/>
      <c r="K1845" s="13"/>
    </row>
    <row r="1846" ht="8.25" customHeight="1">
      <c r="A1846" s="13"/>
      <c r="B1846" s="97"/>
      <c r="C1846" s="104"/>
      <c r="D1846" s="104"/>
      <c r="E1846" s="13"/>
      <c r="F1846" s="4"/>
      <c r="G1846" s="97"/>
      <c r="H1846" s="105"/>
      <c r="I1846" s="106"/>
      <c r="J1846" s="106"/>
      <c r="K1846" s="13"/>
    </row>
    <row r="1847">
      <c r="A1847" s="13"/>
      <c r="B1847" s="107"/>
      <c r="C1847" s="108"/>
      <c r="D1847" s="108"/>
      <c r="E1847" s="109"/>
      <c r="F1847" s="13"/>
      <c r="G1847" s="97"/>
      <c r="H1847" s="110" t="s">
        <v>4421</v>
      </c>
      <c r="I1847" s="106"/>
      <c r="J1847" s="106"/>
      <c r="K1847" s="13"/>
    </row>
    <row r="1848">
      <c r="A1848" s="13"/>
      <c r="B1848" s="99"/>
      <c r="C1848" s="111"/>
      <c r="D1848" s="111"/>
      <c r="E1848" s="112"/>
      <c r="F1848" s="13"/>
      <c r="G1848" s="97"/>
      <c r="H1848" s="102" t="s">
        <v>4508</v>
      </c>
      <c r="I1848" s="106"/>
      <c r="J1848" s="106"/>
      <c r="K1848" s="13"/>
    </row>
    <row r="1849" ht="8.25" customHeight="1">
      <c r="A1849" s="13"/>
      <c r="B1849" s="97"/>
      <c r="C1849" s="13"/>
      <c r="D1849" s="13"/>
      <c r="E1849" s="13"/>
      <c r="F1849" s="4"/>
      <c r="G1849" s="97"/>
      <c r="H1849" s="106"/>
      <c r="I1849" s="106"/>
      <c r="J1849" s="106"/>
      <c r="K1849" s="13"/>
    </row>
    <row r="1850">
      <c r="A1850" s="13"/>
      <c r="B1850" s="107"/>
      <c r="C1850" s="100"/>
      <c r="D1850" s="100"/>
      <c r="E1850" s="13"/>
      <c r="F1850" s="13"/>
      <c r="G1850" s="97"/>
      <c r="H1850" s="113" t="s">
        <v>4422</v>
      </c>
      <c r="I1850" s="106"/>
      <c r="J1850" s="106"/>
      <c r="K1850" s="13"/>
    </row>
    <row r="1851">
      <c r="A1851" s="13"/>
      <c r="B1851" s="99"/>
      <c r="C1851" s="100"/>
      <c r="D1851" s="100"/>
      <c r="E1851" s="13"/>
      <c r="F1851" s="13"/>
      <c r="G1851" s="97"/>
      <c r="H1851" s="102" t="s">
        <v>4423</v>
      </c>
      <c r="I1851" s="106"/>
      <c r="J1851" s="106"/>
      <c r="K1851" s="13"/>
    </row>
    <row r="1852">
      <c r="A1852" s="13"/>
      <c r="B1852" s="99"/>
      <c r="C1852" s="100"/>
      <c r="D1852" s="100"/>
      <c r="E1852" s="13"/>
      <c r="F1852" s="13"/>
      <c r="G1852" s="97"/>
      <c r="H1852" s="106"/>
      <c r="I1852" s="106"/>
      <c r="J1852" s="106"/>
      <c r="K1852" s="13"/>
    </row>
    <row r="1853" ht="21.75" customHeight="1">
      <c r="A1853" s="13"/>
      <c r="B1853" s="114"/>
      <c r="C1853" s="13"/>
      <c r="D1853" s="13"/>
      <c r="E1853" s="13"/>
      <c r="F1853" s="115"/>
      <c r="G1853" s="114"/>
      <c r="H1853" s="105"/>
      <c r="I1853" s="106"/>
      <c r="J1853" s="106"/>
      <c r="K1853" s="13"/>
    </row>
    <row r="1854" ht="14.25" customHeight="1">
      <c r="A1854" s="13"/>
      <c r="B1854" s="13"/>
      <c r="C1854" s="13"/>
      <c r="D1854" s="13"/>
      <c r="E1854" s="13"/>
      <c r="F1854" s="4"/>
      <c r="G1854" s="4"/>
      <c r="H1854" s="100"/>
      <c r="I1854" s="116"/>
      <c r="J1854" s="116"/>
      <c r="K1854" s="13"/>
    </row>
    <row r="1855" ht="9.0" customHeight="1">
      <c r="A1855" s="117"/>
      <c r="B1855" s="118"/>
      <c r="C1855" s="118"/>
      <c r="D1855" s="118"/>
      <c r="E1855" s="118"/>
      <c r="F1855" s="88"/>
      <c r="G1855" s="118"/>
      <c r="H1855" s="118"/>
      <c r="I1855" s="118"/>
      <c r="J1855" s="118"/>
      <c r="K1855" s="117"/>
    </row>
    <row r="1856" ht="9.0" customHeight="1">
      <c r="A1856" s="13"/>
      <c r="B1856" s="13"/>
      <c r="C1856" s="13"/>
      <c r="D1856" s="13"/>
      <c r="E1856" s="13"/>
      <c r="F1856" s="119"/>
      <c r="G1856" s="13"/>
      <c r="H1856" s="13"/>
      <c r="I1856" s="13"/>
      <c r="J1856" s="13"/>
      <c r="K1856" s="13"/>
    </row>
    <row r="1857" ht="30.0" customHeight="1">
      <c r="A1857" s="13"/>
      <c r="B1857" s="90" t="s">
        <v>4417</v>
      </c>
      <c r="C1857" s="90"/>
      <c r="D1857" s="91"/>
      <c r="E1857" s="13"/>
      <c r="F1857" s="13"/>
      <c r="G1857" s="92" t="s">
        <v>4418</v>
      </c>
      <c r="H1857" s="93"/>
      <c r="I1857" s="13"/>
      <c r="J1857" s="13"/>
      <c r="K1857" s="13"/>
    </row>
    <row r="1858">
      <c r="A1858" s="13"/>
      <c r="B1858" s="94"/>
      <c r="C1858" s="95"/>
      <c r="D1858" s="95"/>
      <c r="E1858" s="95"/>
      <c r="F1858" s="13"/>
      <c r="G1858" s="96"/>
      <c r="H1858" s="95"/>
      <c r="I1858" s="95"/>
      <c r="J1858" s="95"/>
      <c r="K1858" s="13"/>
    </row>
    <row r="1859" ht="12.0" customHeight="1">
      <c r="A1859" s="13"/>
      <c r="B1859" s="97"/>
      <c r="C1859" s="13"/>
      <c r="D1859" s="13"/>
      <c r="E1859" s="98"/>
      <c r="F1859" s="13"/>
      <c r="G1859" s="99"/>
      <c r="H1859" s="13"/>
      <c r="I1859" s="13"/>
      <c r="J1859" s="98"/>
      <c r="K1859" s="13"/>
    </row>
    <row r="1860">
      <c r="A1860" s="13"/>
      <c r="B1860" s="99"/>
      <c r="C1860" s="100"/>
      <c r="D1860" s="100"/>
      <c r="E1860" s="13"/>
      <c r="F1860" s="4"/>
      <c r="G1860" s="97"/>
      <c r="H1860" s="101" t="s">
        <v>4419</v>
      </c>
      <c r="I1860" s="102"/>
      <c r="J1860" s="102"/>
      <c r="K1860" s="13"/>
    </row>
    <row r="1861">
      <c r="A1861" s="13"/>
      <c r="B1861" s="99"/>
      <c r="C1861" s="100"/>
      <c r="D1861" s="100"/>
      <c r="E1861" s="13"/>
      <c r="F1861" s="4"/>
      <c r="G1861" s="97"/>
      <c r="H1861" s="103" t="s">
        <v>4420</v>
      </c>
      <c r="I1861" s="102"/>
      <c r="J1861" s="102"/>
      <c r="K1861" s="13"/>
    </row>
    <row r="1862" ht="8.25" customHeight="1">
      <c r="A1862" s="13"/>
      <c r="B1862" s="97"/>
      <c r="C1862" s="104"/>
      <c r="D1862" s="104"/>
      <c r="E1862" s="13"/>
      <c r="F1862" s="4"/>
      <c r="G1862" s="97"/>
      <c r="H1862" s="105"/>
      <c r="I1862" s="106"/>
      <c r="J1862" s="106"/>
      <c r="K1862" s="13"/>
    </row>
    <row r="1863">
      <c r="A1863" s="13"/>
      <c r="B1863" s="107"/>
      <c r="C1863" s="108"/>
      <c r="D1863" s="108"/>
      <c r="E1863" s="109"/>
      <c r="F1863" s="13"/>
      <c r="G1863" s="97"/>
      <c r="H1863" s="110" t="s">
        <v>4421</v>
      </c>
      <c r="I1863" s="106"/>
      <c r="J1863" s="106"/>
      <c r="K1863" s="13"/>
    </row>
    <row r="1864">
      <c r="A1864" s="13"/>
      <c r="B1864" s="99"/>
      <c r="C1864" s="111"/>
      <c r="D1864" s="111"/>
      <c r="E1864" s="112"/>
      <c r="F1864" s="13"/>
      <c r="G1864" s="97"/>
      <c r="H1864" s="102" t="s">
        <v>2956</v>
      </c>
      <c r="I1864" s="106"/>
      <c r="J1864" s="106"/>
      <c r="K1864" s="13"/>
    </row>
    <row r="1865" ht="8.25" customHeight="1">
      <c r="A1865" s="13"/>
      <c r="B1865" s="97"/>
      <c r="C1865" s="13"/>
      <c r="D1865" s="13"/>
      <c r="E1865" s="13"/>
      <c r="F1865" s="4"/>
      <c r="G1865" s="97"/>
      <c r="H1865" s="106"/>
      <c r="I1865" s="106"/>
      <c r="J1865" s="106"/>
      <c r="K1865" s="13"/>
    </row>
    <row r="1866">
      <c r="A1866" s="13"/>
      <c r="B1866" s="107"/>
      <c r="C1866" s="100"/>
      <c r="D1866" s="100"/>
      <c r="E1866" s="13"/>
      <c r="F1866" s="13"/>
      <c r="G1866" s="97"/>
      <c r="H1866" s="113" t="s">
        <v>4422</v>
      </c>
      <c r="I1866" s="106"/>
      <c r="J1866" s="106"/>
      <c r="K1866" s="13"/>
    </row>
    <row r="1867">
      <c r="A1867" s="13"/>
      <c r="B1867" s="99"/>
      <c r="C1867" s="100"/>
      <c r="D1867" s="100"/>
      <c r="E1867" s="13"/>
      <c r="F1867" s="13"/>
      <c r="G1867" s="97"/>
      <c r="H1867" s="102" t="s">
        <v>4423</v>
      </c>
      <c r="I1867" s="106"/>
      <c r="J1867" s="106"/>
      <c r="K1867" s="13"/>
    </row>
    <row r="1868">
      <c r="A1868" s="13"/>
      <c r="B1868" s="99"/>
      <c r="C1868" s="100"/>
      <c r="D1868" s="100"/>
      <c r="E1868" s="13"/>
      <c r="F1868" s="13"/>
      <c r="G1868" s="97"/>
      <c r="H1868" s="106"/>
      <c r="I1868" s="106"/>
      <c r="J1868" s="106"/>
      <c r="K1868" s="13"/>
    </row>
    <row r="1869" ht="21.75" customHeight="1">
      <c r="A1869" s="13"/>
      <c r="B1869" s="114"/>
      <c r="C1869" s="13"/>
      <c r="D1869" s="13"/>
      <c r="E1869" s="13"/>
      <c r="F1869" s="115"/>
      <c r="G1869" s="114"/>
      <c r="H1869" s="105"/>
      <c r="I1869" s="106"/>
      <c r="J1869" s="106"/>
      <c r="K1869" s="13"/>
    </row>
    <row r="1870" ht="14.25" customHeight="1">
      <c r="A1870" s="13"/>
      <c r="B1870" s="13"/>
      <c r="C1870" s="13"/>
      <c r="D1870" s="13"/>
      <c r="E1870" s="13"/>
      <c r="F1870" s="4"/>
      <c r="G1870" s="4"/>
      <c r="H1870" s="100"/>
      <c r="I1870" s="116"/>
      <c r="J1870" s="116"/>
      <c r="K1870" s="13"/>
    </row>
    <row r="1871" ht="9.0" customHeight="1">
      <c r="A1871" s="117"/>
      <c r="B1871" s="118"/>
      <c r="C1871" s="118"/>
      <c r="D1871" s="118"/>
      <c r="E1871" s="118"/>
      <c r="F1871" s="88"/>
      <c r="G1871" s="118"/>
      <c r="H1871" s="118"/>
      <c r="I1871" s="118"/>
      <c r="J1871" s="118"/>
      <c r="K1871" s="117"/>
    </row>
    <row r="1872" ht="9.0" customHeight="1">
      <c r="A1872" s="13"/>
      <c r="B1872" s="13"/>
      <c r="C1872" s="13"/>
      <c r="D1872" s="13"/>
      <c r="E1872" s="13"/>
      <c r="F1872" s="119"/>
      <c r="G1872" s="13"/>
      <c r="H1872" s="13"/>
      <c r="I1872" s="13"/>
      <c r="J1872" s="13"/>
      <c r="K1872" s="13"/>
    </row>
    <row r="1873" ht="30.0" customHeight="1">
      <c r="A1873" s="13"/>
      <c r="B1873" s="90" t="s">
        <v>4417</v>
      </c>
      <c r="C1873" s="90"/>
      <c r="D1873" s="91"/>
      <c r="E1873" s="13"/>
      <c r="F1873" s="13"/>
      <c r="G1873" s="92" t="s">
        <v>4418</v>
      </c>
      <c r="H1873" s="93"/>
      <c r="I1873" s="13"/>
      <c r="J1873" s="13"/>
      <c r="K1873" s="13"/>
    </row>
    <row r="1874">
      <c r="A1874" s="13"/>
      <c r="B1874" s="94"/>
      <c r="C1874" s="95"/>
      <c r="D1874" s="95"/>
      <c r="E1874" s="95"/>
      <c r="F1874" s="13"/>
      <c r="G1874" s="96"/>
      <c r="H1874" s="95"/>
      <c r="I1874" s="95"/>
      <c r="J1874" s="95"/>
      <c r="K1874" s="13"/>
    </row>
    <row r="1875" ht="12.0" customHeight="1">
      <c r="A1875" s="13"/>
      <c r="B1875" s="97"/>
      <c r="C1875" s="13"/>
      <c r="D1875" s="13"/>
      <c r="E1875" s="98"/>
      <c r="F1875" s="13"/>
      <c r="G1875" s="99"/>
      <c r="H1875" s="13"/>
      <c r="I1875" s="13"/>
      <c r="J1875" s="98"/>
      <c r="K1875" s="13"/>
    </row>
    <row r="1876">
      <c r="A1876" s="13"/>
      <c r="B1876" s="99"/>
      <c r="C1876" s="100"/>
      <c r="D1876" s="100"/>
      <c r="E1876" s="13"/>
      <c r="F1876" s="4"/>
      <c r="G1876" s="97"/>
      <c r="H1876" s="101" t="s">
        <v>4419</v>
      </c>
      <c r="I1876" s="102"/>
      <c r="J1876" s="102"/>
      <c r="K1876" s="13"/>
    </row>
    <row r="1877">
      <c r="A1877" s="13"/>
      <c r="B1877" s="99"/>
      <c r="C1877" s="100"/>
      <c r="D1877" s="100"/>
      <c r="E1877" s="13"/>
      <c r="F1877" s="4"/>
      <c r="G1877" s="97"/>
      <c r="H1877" s="103" t="s">
        <v>4420</v>
      </c>
      <c r="I1877" s="102"/>
      <c r="J1877" s="102"/>
      <c r="K1877" s="13"/>
    </row>
    <row r="1878" ht="8.25" customHeight="1">
      <c r="A1878" s="13"/>
      <c r="B1878" s="97"/>
      <c r="C1878" s="104"/>
      <c r="D1878" s="104"/>
      <c r="E1878" s="13"/>
      <c r="F1878" s="4"/>
      <c r="G1878" s="97"/>
      <c r="H1878" s="105"/>
      <c r="I1878" s="106"/>
      <c r="J1878" s="106"/>
      <c r="K1878" s="13"/>
    </row>
    <row r="1879">
      <c r="A1879" s="13"/>
      <c r="B1879" s="107"/>
      <c r="C1879" s="108"/>
      <c r="D1879" s="108"/>
      <c r="E1879" s="109"/>
      <c r="F1879" s="13"/>
      <c r="G1879" s="97"/>
      <c r="H1879" s="110" t="s">
        <v>4421</v>
      </c>
      <c r="I1879" s="106"/>
      <c r="J1879" s="106"/>
      <c r="K1879" s="13"/>
    </row>
    <row r="1880">
      <c r="A1880" s="13"/>
      <c r="B1880" s="99"/>
      <c r="C1880" s="111"/>
      <c r="D1880" s="111"/>
      <c r="E1880" s="112"/>
      <c r="F1880" s="13"/>
      <c r="G1880" s="97"/>
      <c r="H1880" s="102" t="s">
        <v>4509</v>
      </c>
      <c r="I1880" s="106"/>
      <c r="J1880" s="106"/>
      <c r="K1880" s="13"/>
    </row>
    <row r="1881" ht="8.25" customHeight="1">
      <c r="A1881" s="13"/>
      <c r="B1881" s="97"/>
      <c r="C1881" s="13"/>
      <c r="D1881" s="13"/>
      <c r="E1881" s="13"/>
      <c r="F1881" s="4"/>
      <c r="G1881" s="97"/>
      <c r="H1881" s="106"/>
      <c r="I1881" s="106"/>
      <c r="J1881" s="106"/>
      <c r="K1881" s="13"/>
    </row>
    <row r="1882">
      <c r="A1882" s="13"/>
      <c r="B1882" s="107"/>
      <c r="C1882" s="100"/>
      <c r="D1882" s="100"/>
      <c r="E1882" s="13"/>
      <c r="F1882" s="13"/>
      <c r="G1882" s="97"/>
      <c r="H1882" s="113" t="s">
        <v>4422</v>
      </c>
      <c r="I1882" s="106"/>
      <c r="J1882" s="106"/>
      <c r="K1882" s="13"/>
    </row>
    <row r="1883">
      <c r="A1883" s="13"/>
      <c r="B1883" s="99"/>
      <c r="C1883" s="100"/>
      <c r="D1883" s="100"/>
      <c r="E1883" s="13"/>
      <c r="F1883" s="13"/>
      <c r="G1883" s="97"/>
      <c r="H1883" s="102" t="s">
        <v>4423</v>
      </c>
      <c r="I1883" s="106"/>
      <c r="J1883" s="106"/>
      <c r="K1883" s="13"/>
    </row>
    <row r="1884">
      <c r="A1884" s="13"/>
      <c r="B1884" s="99"/>
      <c r="C1884" s="100"/>
      <c r="D1884" s="100"/>
      <c r="E1884" s="13"/>
      <c r="F1884" s="13"/>
      <c r="G1884" s="97"/>
      <c r="H1884" s="106"/>
      <c r="I1884" s="106"/>
      <c r="J1884" s="106"/>
      <c r="K1884" s="13"/>
    </row>
    <row r="1885" ht="21.75" customHeight="1">
      <c r="A1885" s="13"/>
      <c r="B1885" s="114"/>
      <c r="C1885" s="13"/>
      <c r="D1885" s="13"/>
      <c r="E1885" s="13"/>
      <c r="F1885" s="115"/>
      <c r="G1885" s="114"/>
      <c r="H1885" s="105"/>
      <c r="I1885" s="106"/>
      <c r="J1885" s="106"/>
      <c r="K1885" s="13"/>
    </row>
    <row r="1886" ht="14.25" customHeight="1">
      <c r="A1886" s="13"/>
      <c r="B1886" s="13"/>
      <c r="C1886" s="13"/>
      <c r="D1886" s="13"/>
      <c r="E1886" s="13"/>
      <c r="F1886" s="4"/>
      <c r="G1886" s="4"/>
      <c r="H1886" s="100"/>
      <c r="I1886" s="116"/>
      <c r="J1886" s="116"/>
      <c r="K1886" s="13"/>
    </row>
    <row r="1887" ht="9.0" customHeight="1">
      <c r="A1887" s="117"/>
      <c r="B1887" s="118"/>
      <c r="C1887" s="118"/>
      <c r="D1887" s="118"/>
      <c r="E1887" s="118"/>
      <c r="F1887" s="88"/>
      <c r="G1887" s="118"/>
      <c r="H1887" s="118"/>
      <c r="I1887" s="118"/>
      <c r="J1887" s="118"/>
      <c r="K1887" s="117"/>
    </row>
    <row r="1888" ht="9.0" customHeight="1">
      <c r="A1888" s="13"/>
      <c r="B1888" s="13"/>
      <c r="C1888" s="13"/>
      <c r="D1888" s="13"/>
      <c r="E1888" s="13"/>
      <c r="F1888" s="119"/>
      <c r="G1888" s="13"/>
      <c r="H1888" s="13"/>
      <c r="I1888" s="13"/>
      <c r="J1888" s="13"/>
      <c r="K1888" s="13"/>
    </row>
    <row r="1889" ht="30.0" customHeight="1">
      <c r="A1889" s="13"/>
      <c r="B1889" s="90" t="s">
        <v>4417</v>
      </c>
      <c r="C1889" s="90"/>
      <c r="D1889" s="91"/>
      <c r="E1889" s="13"/>
      <c r="F1889" s="13"/>
      <c r="G1889" s="92" t="s">
        <v>4418</v>
      </c>
      <c r="H1889" s="93"/>
      <c r="I1889" s="13"/>
      <c r="J1889" s="13"/>
      <c r="K1889" s="13"/>
    </row>
    <row r="1890">
      <c r="A1890" s="13"/>
      <c r="B1890" s="94"/>
      <c r="C1890" s="95"/>
      <c r="D1890" s="95"/>
      <c r="E1890" s="95"/>
      <c r="F1890" s="13"/>
      <c r="G1890" s="96"/>
      <c r="H1890" s="95"/>
      <c r="I1890" s="95"/>
      <c r="J1890" s="95"/>
      <c r="K1890" s="13"/>
    </row>
    <row r="1891" ht="12.0" customHeight="1">
      <c r="A1891" s="13"/>
      <c r="B1891" s="97"/>
      <c r="C1891" s="13"/>
      <c r="D1891" s="13"/>
      <c r="E1891" s="98"/>
      <c r="F1891" s="13"/>
      <c r="G1891" s="99"/>
      <c r="H1891" s="13"/>
      <c r="I1891" s="13"/>
      <c r="J1891" s="98"/>
      <c r="K1891" s="13"/>
    </row>
    <row r="1892">
      <c r="A1892" s="13"/>
      <c r="B1892" s="99"/>
      <c r="C1892" s="100"/>
      <c r="D1892" s="100"/>
      <c r="E1892" s="13"/>
      <c r="F1892" s="4"/>
      <c r="G1892" s="97"/>
      <c r="H1892" s="101" t="s">
        <v>4419</v>
      </c>
      <c r="I1892" s="102"/>
      <c r="J1892" s="102"/>
      <c r="K1892" s="13"/>
    </row>
    <row r="1893">
      <c r="A1893" s="13"/>
      <c r="B1893" s="99"/>
      <c r="C1893" s="100"/>
      <c r="D1893" s="100"/>
      <c r="E1893" s="13"/>
      <c r="F1893" s="4"/>
      <c r="G1893" s="97"/>
      <c r="H1893" s="103" t="s">
        <v>4420</v>
      </c>
      <c r="I1893" s="102"/>
      <c r="J1893" s="102"/>
      <c r="K1893" s="13"/>
    </row>
    <row r="1894" ht="8.25" customHeight="1">
      <c r="A1894" s="13"/>
      <c r="B1894" s="97"/>
      <c r="C1894" s="104"/>
      <c r="D1894" s="104"/>
      <c r="E1894" s="13"/>
      <c r="F1894" s="4"/>
      <c r="G1894" s="97"/>
      <c r="H1894" s="105"/>
      <c r="I1894" s="106"/>
      <c r="J1894" s="106"/>
      <c r="K1894" s="13"/>
    </row>
    <row r="1895">
      <c r="A1895" s="13"/>
      <c r="B1895" s="107"/>
      <c r="C1895" s="108"/>
      <c r="D1895" s="108"/>
      <c r="E1895" s="109"/>
      <c r="F1895" s="13"/>
      <c r="G1895" s="97"/>
      <c r="H1895" s="110" t="s">
        <v>4421</v>
      </c>
      <c r="I1895" s="106"/>
      <c r="J1895" s="106"/>
      <c r="K1895" s="13"/>
    </row>
    <row r="1896">
      <c r="A1896" s="13"/>
      <c r="B1896" s="99"/>
      <c r="C1896" s="111"/>
      <c r="D1896" s="111"/>
      <c r="E1896" s="112"/>
      <c r="F1896" s="13"/>
      <c r="G1896" s="97"/>
      <c r="H1896" s="102" t="s">
        <v>4510</v>
      </c>
      <c r="I1896" s="106"/>
      <c r="J1896" s="106"/>
      <c r="K1896" s="13"/>
    </row>
    <row r="1897" ht="8.25" customHeight="1">
      <c r="A1897" s="13"/>
      <c r="B1897" s="97"/>
      <c r="C1897" s="13"/>
      <c r="D1897" s="13"/>
      <c r="E1897" s="13"/>
      <c r="F1897" s="4"/>
      <c r="G1897" s="97"/>
      <c r="H1897" s="106"/>
      <c r="I1897" s="106"/>
      <c r="J1897" s="106"/>
      <c r="K1897" s="13"/>
    </row>
    <row r="1898">
      <c r="A1898" s="13"/>
      <c r="B1898" s="107"/>
      <c r="C1898" s="100"/>
      <c r="D1898" s="100"/>
      <c r="E1898" s="13"/>
      <c r="F1898" s="13"/>
      <c r="G1898" s="97"/>
      <c r="H1898" s="113" t="s">
        <v>4422</v>
      </c>
      <c r="I1898" s="106"/>
      <c r="J1898" s="106"/>
      <c r="K1898" s="13"/>
    </row>
    <row r="1899">
      <c r="A1899" s="13"/>
      <c r="B1899" s="99"/>
      <c r="C1899" s="100"/>
      <c r="D1899" s="100"/>
      <c r="E1899" s="13"/>
      <c r="F1899" s="13"/>
      <c r="G1899" s="97"/>
      <c r="H1899" s="102" t="s">
        <v>4423</v>
      </c>
      <c r="I1899" s="106"/>
      <c r="J1899" s="106"/>
      <c r="K1899" s="13"/>
    </row>
    <row r="1900">
      <c r="A1900" s="13"/>
      <c r="B1900" s="99"/>
      <c r="C1900" s="100"/>
      <c r="D1900" s="100"/>
      <c r="E1900" s="13"/>
      <c r="F1900" s="13"/>
      <c r="G1900" s="97"/>
      <c r="H1900" s="106"/>
      <c r="I1900" s="106"/>
      <c r="J1900" s="106"/>
      <c r="K1900" s="13"/>
    </row>
    <row r="1901" ht="21.75" customHeight="1">
      <c r="A1901" s="13"/>
      <c r="B1901" s="114"/>
      <c r="C1901" s="13"/>
      <c r="D1901" s="13"/>
      <c r="E1901" s="13"/>
      <c r="F1901" s="115"/>
      <c r="G1901" s="114"/>
      <c r="H1901" s="105"/>
      <c r="I1901" s="106"/>
      <c r="J1901" s="106"/>
      <c r="K1901" s="13"/>
    </row>
    <row r="1902" ht="14.25" customHeight="1">
      <c r="A1902" s="13"/>
      <c r="B1902" s="13"/>
      <c r="C1902" s="13"/>
      <c r="D1902" s="13"/>
      <c r="E1902" s="13"/>
      <c r="F1902" s="4"/>
      <c r="G1902" s="4"/>
      <c r="H1902" s="100"/>
      <c r="I1902" s="116"/>
      <c r="J1902" s="116"/>
      <c r="K1902" s="13"/>
    </row>
    <row r="1903" ht="9.0" customHeight="1">
      <c r="A1903" s="117"/>
      <c r="B1903" s="118"/>
      <c r="C1903" s="118"/>
      <c r="D1903" s="118"/>
      <c r="E1903" s="118"/>
      <c r="F1903" s="88"/>
      <c r="G1903" s="118"/>
      <c r="H1903" s="118"/>
      <c r="I1903" s="118"/>
      <c r="J1903" s="118"/>
      <c r="K1903" s="117"/>
    </row>
    <row r="1904" ht="9.0" customHeight="1">
      <c r="A1904" s="13"/>
      <c r="B1904" s="13"/>
      <c r="C1904" s="13"/>
      <c r="D1904" s="13"/>
      <c r="E1904" s="13"/>
      <c r="F1904" s="119"/>
      <c r="G1904" s="13"/>
      <c r="H1904" s="13"/>
      <c r="I1904" s="13"/>
      <c r="J1904" s="13"/>
      <c r="K1904" s="13"/>
    </row>
    <row r="1905" ht="30.0" customHeight="1">
      <c r="A1905" s="13"/>
      <c r="B1905" s="90" t="s">
        <v>4417</v>
      </c>
      <c r="C1905" s="90"/>
      <c r="D1905" s="91"/>
      <c r="E1905" s="13"/>
      <c r="F1905" s="13"/>
      <c r="G1905" s="92" t="s">
        <v>4418</v>
      </c>
      <c r="H1905" s="93"/>
      <c r="I1905" s="13"/>
      <c r="J1905" s="13"/>
      <c r="K1905" s="13"/>
    </row>
    <row r="1906">
      <c r="A1906" s="13"/>
      <c r="B1906" s="94"/>
      <c r="C1906" s="95"/>
      <c r="D1906" s="95"/>
      <c r="E1906" s="95"/>
      <c r="F1906" s="13"/>
      <c r="G1906" s="96"/>
      <c r="H1906" s="95"/>
      <c r="I1906" s="95"/>
      <c r="J1906" s="95"/>
      <c r="K1906" s="13"/>
    </row>
    <row r="1907" ht="12.0" customHeight="1">
      <c r="A1907" s="13"/>
      <c r="B1907" s="97"/>
      <c r="C1907" s="13"/>
      <c r="D1907" s="13"/>
      <c r="E1907" s="98"/>
      <c r="F1907" s="13"/>
      <c r="G1907" s="99"/>
      <c r="H1907" s="13"/>
      <c r="I1907" s="13"/>
      <c r="J1907" s="98"/>
      <c r="K1907" s="13"/>
    </row>
    <row r="1908">
      <c r="A1908" s="13"/>
      <c r="B1908" s="99"/>
      <c r="C1908" s="100"/>
      <c r="D1908" s="100"/>
      <c r="E1908" s="13"/>
      <c r="F1908" s="4"/>
      <c r="G1908" s="97"/>
      <c r="H1908" s="101" t="s">
        <v>4419</v>
      </c>
      <c r="I1908" s="102"/>
      <c r="J1908" s="102"/>
      <c r="K1908" s="13"/>
    </row>
    <row r="1909">
      <c r="A1909" s="13"/>
      <c r="B1909" s="99"/>
      <c r="C1909" s="100"/>
      <c r="D1909" s="100"/>
      <c r="E1909" s="13"/>
      <c r="F1909" s="4"/>
      <c r="G1909" s="97"/>
      <c r="H1909" s="103" t="s">
        <v>4420</v>
      </c>
      <c r="I1909" s="102"/>
      <c r="J1909" s="102"/>
      <c r="K1909" s="13"/>
    </row>
    <row r="1910" ht="8.25" customHeight="1">
      <c r="A1910" s="13"/>
      <c r="B1910" s="97"/>
      <c r="C1910" s="104"/>
      <c r="D1910" s="104"/>
      <c r="E1910" s="13"/>
      <c r="F1910" s="4"/>
      <c r="G1910" s="97"/>
      <c r="H1910" s="105"/>
      <c r="I1910" s="106"/>
      <c r="J1910" s="106"/>
      <c r="K1910" s="13"/>
    </row>
    <row r="1911">
      <c r="A1911" s="13"/>
      <c r="B1911" s="107"/>
      <c r="C1911" s="108"/>
      <c r="D1911" s="108"/>
      <c r="E1911" s="109"/>
      <c r="F1911" s="13"/>
      <c r="G1911" s="97"/>
      <c r="H1911" s="110" t="s">
        <v>4421</v>
      </c>
      <c r="I1911" s="106"/>
      <c r="J1911" s="106"/>
      <c r="K1911" s="13"/>
    </row>
    <row r="1912">
      <c r="A1912" s="13"/>
      <c r="B1912" s="99"/>
      <c r="C1912" s="111"/>
      <c r="D1912" s="111"/>
      <c r="E1912" s="112"/>
      <c r="F1912" s="13"/>
      <c r="G1912" s="97"/>
      <c r="H1912" s="102" t="s">
        <v>4511</v>
      </c>
      <c r="I1912" s="106"/>
      <c r="J1912" s="106"/>
      <c r="K1912" s="13"/>
    </row>
    <row r="1913" ht="8.25" customHeight="1">
      <c r="A1913" s="13"/>
      <c r="B1913" s="97"/>
      <c r="C1913" s="13"/>
      <c r="D1913" s="13"/>
      <c r="E1913" s="13"/>
      <c r="F1913" s="4"/>
      <c r="G1913" s="97"/>
      <c r="H1913" s="106"/>
      <c r="I1913" s="106"/>
      <c r="J1913" s="106"/>
      <c r="K1913" s="13"/>
    </row>
    <row r="1914">
      <c r="A1914" s="13"/>
      <c r="B1914" s="107"/>
      <c r="C1914" s="100"/>
      <c r="D1914" s="100"/>
      <c r="E1914" s="13"/>
      <c r="F1914" s="13"/>
      <c r="G1914" s="97"/>
      <c r="H1914" s="113" t="s">
        <v>4422</v>
      </c>
      <c r="I1914" s="106"/>
      <c r="J1914" s="106"/>
      <c r="K1914" s="13"/>
    </row>
    <row r="1915">
      <c r="A1915" s="13"/>
      <c r="B1915" s="99"/>
      <c r="C1915" s="100"/>
      <c r="D1915" s="100"/>
      <c r="E1915" s="13"/>
      <c r="F1915" s="13"/>
      <c r="G1915" s="97"/>
      <c r="H1915" s="102" t="s">
        <v>4512</v>
      </c>
      <c r="I1915" s="106"/>
      <c r="J1915" s="106"/>
      <c r="K1915" s="13"/>
    </row>
    <row r="1916">
      <c r="A1916" s="13"/>
      <c r="B1916" s="99"/>
      <c r="C1916" s="100"/>
      <c r="D1916" s="100"/>
      <c r="E1916" s="13"/>
      <c r="F1916" s="13"/>
      <c r="G1916" s="97"/>
      <c r="H1916" s="102" t="s">
        <v>4513</v>
      </c>
      <c r="I1916" s="106"/>
      <c r="J1916" s="106"/>
      <c r="K1916" s="13"/>
    </row>
    <row r="1917" ht="21.75" customHeight="1">
      <c r="A1917" s="13"/>
      <c r="B1917" s="114"/>
      <c r="C1917" s="13"/>
      <c r="D1917" s="13"/>
      <c r="E1917" s="13"/>
      <c r="F1917" s="115"/>
      <c r="G1917" s="114"/>
      <c r="H1917" s="122" t="s">
        <v>4514</v>
      </c>
      <c r="I1917" s="106"/>
      <c r="J1917" s="106"/>
      <c r="K1917" s="13"/>
    </row>
    <row r="1918" ht="14.25" customHeight="1">
      <c r="A1918" s="13"/>
      <c r="B1918" s="13"/>
      <c r="C1918" s="13"/>
      <c r="D1918" s="13"/>
      <c r="E1918" s="13"/>
      <c r="F1918" s="4"/>
      <c r="G1918" s="4"/>
      <c r="H1918" s="100"/>
      <c r="I1918" s="116"/>
      <c r="J1918" s="116"/>
      <c r="K1918" s="13"/>
    </row>
    <row r="1919" ht="9.0" customHeight="1">
      <c r="A1919" s="117"/>
      <c r="B1919" s="118"/>
      <c r="C1919" s="118"/>
      <c r="D1919" s="118"/>
      <c r="E1919" s="118"/>
      <c r="F1919" s="88"/>
      <c r="G1919" s="118"/>
      <c r="H1919" s="118"/>
      <c r="I1919" s="118"/>
      <c r="J1919" s="118"/>
      <c r="K1919" s="117"/>
    </row>
    <row r="1920" ht="9.0" customHeight="1">
      <c r="A1920" s="13"/>
      <c r="B1920" s="13"/>
      <c r="C1920" s="13"/>
      <c r="D1920" s="13"/>
      <c r="E1920" s="13"/>
      <c r="F1920" s="119"/>
      <c r="G1920" s="13"/>
      <c r="H1920" s="13"/>
      <c r="I1920" s="13"/>
      <c r="J1920" s="13"/>
      <c r="K1920" s="13"/>
    </row>
    <row r="1921" ht="24.0" customHeight="1">
      <c r="F1921" s="57"/>
      <c r="G1921" s="57"/>
      <c r="H1921" s="123"/>
      <c r="I1921" s="124"/>
      <c r="J1921" s="124"/>
    </row>
    <row r="1922" ht="24.0" customHeight="1">
      <c r="F1922" s="57"/>
      <c r="G1922" s="57"/>
      <c r="H1922" s="123"/>
      <c r="I1922" s="124"/>
      <c r="J1922" s="124"/>
    </row>
    <row r="1923" ht="24.0" customHeight="1">
      <c r="F1923" s="57"/>
      <c r="G1923" s="57"/>
      <c r="H1923" s="123"/>
      <c r="I1923" s="124"/>
      <c r="J1923" s="124"/>
    </row>
  </sheetData>
  <conditionalFormatting sqref="E20:E21 E36:E37 E52:E53 E68:E69 E84:E85 E100:E101 E116:E117 E132:E133 E148:E149 E164:E165 E180:E181 E196:E197 E212:E213 E228:E229 E244:E245 E260:E261 E276:E277 E292:E293 E308:E309 E324:E325 E340:E341 E356:E357 E372:E373 E388:E389 E404:E405 E420:E421 E436:E437 E452:E453 E468:E469 E484:E485 E500:E501 E516:E517 E532:E533 E548:E549 E564:E565 E580:E581 E596:E597 E612:E613 E628:E629 E644:E645 E660:E661 E676:E677 E692:E693 E708:E709 E724:E725 E740:E741 E756:E757 E772:E773 E788:E789 E804:E805 E820:E821 E836:E837 E852:E853 E868:E869 E884:E885 E900:E901 E916:E917 E932:E933 E948:E949 E964:E965 E980:E981 E996:E997 E1012:E1013 E1028:E1029 E1044:E1045 E1060:E1061 E1076:E1077 E1092:E1093 E1108:E1109 E1124:E1125 E1140:E1141 E1156:E1157 E1172:E1173 E1188:E1189 E1204:E1205 E1220:E1221 E1236:E1237 E1252:E1253 E1268:E1269 E1284:E1285 E1300:E1301 E1316:E1317 E1332:E1333 E1348:E1349 E1364:E1365 E1380:E1381 E1396:E1397 E1412:E1413 E1428:E1429 E1444:E1445 E1460:E1461 E1476:E1477 E1492:E1493 E1508:E1509 E1524:E1525 E1540:E1541 E1556:E1557 E1572:E1573 E1588:E1589 E1604:E1605 E1620:E1621 E1636:E1637 E1652:E1653 E1668:E1669 E1684:E1685 E1700:E1701 E1716:E1717 E1732:E1733 E1748:E1749 E1764:E1765 E1780:E1781 E1796:E1797 E1812:E1813 E1828:E1829 E1844:E1845 E1860:E1861 E1876:E1877 E1892:E1893 E1908:E1909">
    <cfRule type="colorScale" priority="1">
      <colorScale>
        <cfvo type="formula" val="0"/>
        <cfvo type="formula" val="800"/>
        <color rgb="FFE67C73"/>
        <color rgb="FF4DC456"/>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3"/>
    <col customWidth="1" min="2" max="2" width="1.75"/>
    <col customWidth="1" min="3" max="3" width="8.75"/>
    <col customWidth="1" min="4" max="4" width="9.0"/>
    <col customWidth="1" min="5" max="5" width="1.13"/>
    <col customWidth="1" min="6" max="6" width="7.63"/>
    <col customWidth="1" min="7" max="7" width="1.75"/>
    <col customWidth="1" min="8" max="8" width="8.75"/>
    <col customWidth="1" min="9" max="9" width="9.0"/>
    <col customWidth="1" min="10" max="10" width="1.13"/>
    <col customWidth="1" min="11" max="11" width="7.63"/>
  </cols>
  <sheetData>
    <row r="1" ht="13.5" customHeight="1">
      <c r="A1" s="58"/>
      <c r="B1" s="59"/>
      <c r="C1" s="60"/>
      <c r="D1" s="60"/>
      <c r="E1" s="60"/>
      <c r="F1" s="60"/>
      <c r="G1" s="60"/>
      <c r="H1" s="60"/>
      <c r="I1" s="60"/>
      <c r="J1" s="60"/>
      <c r="K1" s="58"/>
    </row>
    <row r="2" ht="25.5" customHeight="1">
      <c r="A2" s="61"/>
      <c r="B2" s="62" t="s">
        <v>4515</v>
      </c>
      <c r="C2" s="63"/>
      <c r="D2" s="63"/>
      <c r="E2" s="63"/>
      <c r="F2" s="63"/>
      <c r="G2" s="63"/>
      <c r="H2" s="63"/>
      <c r="I2" s="63"/>
      <c r="J2" s="63"/>
      <c r="K2" s="61"/>
    </row>
    <row r="3">
      <c r="A3" s="64"/>
      <c r="B3" s="64"/>
      <c r="C3" s="64"/>
      <c r="D3" s="64"/>
      <c r="E3" s="64"/>
      <c r="F3" s="64"/>
      <c r="G3" s="64"/>
      <c r="H3" s="64"/>
      <c r="I3" s="64"/>
      <c r="J3" s="64"/>
      <c r="K3" s="64"/>
    </row>
    <row r="4">
      <c r="A4" s="64"/>
      <c r="B4" s="64"/>
      <c r="C4" s="65" t="s">
        <v>4409</v>
      </c>
      <c r="D4" s="66"/>
      <c r="E4" s="67"/>
      <c r="F4" s="67"/>
      <c r="G4" s="67"/>
      <c r="H4" s="67"/>
      <c r="I4" s="67"/>
      <c r="J4" s="67"/>
      <c r="K4" s="64"/>
    </row>
    <row r="5">
      <c r="A5" s="64"/>
      <c r="B5" s="64"/>
      <c r="C5" s="68" t="s">
        <v>4516</v>
      </c>
      <c r="D5" s="69"/>
      <c r="E5" s="67"/>
      <c r="F5" s="67"/>
      <c r="G5" s="67"/>
      <c r="H5" s="67"/>
      <c r="I5" s="67"/>
      <c r="J5" s="67"/>
      <c r="K5" s="64"/>
    </row>
    <row r="6">
      <c r="A6" s="64"/>
      <c r="B6" s="64"/>
      <c r="C6" s="70"/>
      <c r="D6" s="64"/>
      <c r="E6" s="64"/>
      <c r="F6" s="64"/>
      <c r="G6" s="64"/>
      <c r="H6" s="64"/>
      <c r="I6" s="64"/>
      <c r="J6" s="64"/>
      <c r="K6" s="64"/>
    </row>
    <row r="7">
      <c r="A7" s="64"/>
      <c r="B7" s="64"/>
      <c r="C7" s="65" t="s">
        <v>4517</v>
      </c>
      <c r="D7" s="71"/>
      <c r="E7" s="72"/>
      <c r="F7" s="73"/>
      <c r="G7" s="73"/>
      <c r="H7" s="73"/>
      <c r="I7" s="73"/>
      <c r="J7" s="74"/>
      <c r="K7" s="64"/>
    </row>
    <row r="8">
      <c r="A8" s="64"/>
      <c r="B8" s="64"/>
      <c r="C8" s="65"/>
      <c r="D8" s="71"/>
      <c r="E8" s="72"/>
      <c r="F8" s="73"/>
      <c r="G8" s="73"/>
      <c r="H8" s="73"/>
      <c r="I8" s="73"/>
      <c r="J8" s="74"/>
      <c r="K8" s="64"/>
    </row>
    <row r="9">
      <c r="A9" s="64"/>
      <c r="B9" s="64"/>
      <c r="C9" s="125" t="s">
        <v>4518</v>
      </c>
      <c r="D9" s="71"/>
      <c r="E9" s="75"/>
      <c r="F9" s="76"/>
      <c r="G9" s="76"/>
      <c r="H9" s="73"/>
      <c r="I9" s="77"/>
      <c r="J9" s="78"/>
      <c r="K9" s="79"/>
    </row>
    <row r="10">
      <c r="A10" s="64"/>
      <c r="B10" s="64"/>
      <c r="C10" s="65" t="s">
        <v>4519</v>
      </c>
      <c r="D10" s="77"/>
      <c r="E10" s="70"/>
      <c r="F10" s="73"/>
      <c r="G10" s="73"/>
      <c r="H10" s="80"/>
      <c r="I10" s="80"/>
      <c r="J10" s="82"/>
      <c r="K10" s="64"/>
    </row>
    <row r="11">
      <c r="A11" s="64"/>
      <c r="B11" s="64"/>
      <c r="C11" s="65" t="s">
        <v>4520</v>
      </c>
      <c r="D11" s="77"/>
      <c r="E11" s="70"/>
      <c r="F11" s="73"/>
      <c r="G11" s="73"/>
      <c r="H11" s="77"/>
      <c r="I11" s="77"/>
      <c r="J11" s="82"/>
      <c r="K11" s="64"/>
    </row>
    <row r="12">
      <c r="A12" s="64"/>
      <c r="B12" s="64"/>
      <c r="C12" s="126"/>
      <c r="D12" s="77"/>
      <c r="E12" s="70"/>
      <c r="F12" s="73"/>
      <c r="G12" s="73"/>
      <c r="H12" s="77"/>
      <c r="I12" s="77"/>
      <c r="J12" s="82"/>
      <c r="K12" s="64"/>
    </row>
    <row r="13">
      <c r="A13" s="64"/>
      <c r="B13" s="64"/>
      <c r="C13" s="65"/>
      <c r="D13" s="77"/>
      <c r="E13" s="70"/>
      <c r="F13" s="73"/>
      <c r="G13" s="73"/>
      <c r="H13" s="77"/>
      <c r="I13" s="77"/>
      <c r="J13" s="82"/>
      <c r="K13" s="64"/>
    </row>
    <row r="14">
      <c r="A14" s="64"/>
      <c r="B14" s="64"/>
      <c r="C14" s="64"/>
      <c r="D14" s="64"/>
      <c r="E14" s="64"/>
      <c r="F14" s="83"/>
      <c r="G14" s="83"/>
      <c r="H14" s="84"/>
      <c r="I14" s="85"/>
      <c r="J14" s="85"/>
      <c r="K14" s="64"/>
    </row>
    <row r="15" ht="9.0" customHeight="1">
      <c r="A15" s="86"/>
      <c r="B15" s="87"/>
      <c r="C15" s="87"/>
      <c r="D15" s="87"/>
      <c r="E15" s="87"/>
      <c r="F15" s="88"/>
      <c r="G15" s="87"/>
      <c r="H15" s="87"/>
      <c r="I15" s="87"/>
      <c r="J15" s="87"/>
      <c r="K15" s="86"/>
    </row>
    <row r="16" ht="9.0" customHeight="1">
      <c r="F16" s="89"/>
    </row>
    <row r="17" ht="30.0" customHeight="1">
      <c r="A17" s="13"/>
      <c r="B17" s="90" t="s">
        <v>4521</v>
      </c>
      <c r="C17" s="90"/>
      <c r="D17" s="91"/>
      <c r="E17" s="13"/>
      <c r="F17" s="13"/>
      <c r="G17" s="13"/>
      <c r="H17" s="13"/>
      <c r="I17" s="13"/>
      <c r="J17" s="13"/>
      <c r="K17" s="13"/>
    </row>
    <row r="18">
      <c r="A18" s="13"/>
      <c r="B18" s="94"/>
      <c r="C18" s="95"/>
      <c r="D18" s="95"/>
      <c r="E18" s="95"/>
      <c r="F18" s="95"/>
      <c r="G18" s="95"/>
      <c r="H18" s="95"/>
      <c r="I18" s="95"/>
      <c r="J18" s="95"/>
      <c r="K18" s="13"/>
    </row>
    <row r="19" ht="12.0" customHeight="1">
      <c r="A19" s="13"/>
      <c r="B19" s="97"/>
      <c r="C19" s="13"/>
      <c r="D19" s="13"/>
      <c r="E19" s="13"/>
      <c r="F19" s="13"/>
      <c r="G19" s="13"/>
      <c r="H19" s="13"/>
      <c r="I19" s="13"/>
      <c r="J19" s="98"/>
      <c r="K19" s="13"/>
    </row>
    <row r="20" ht="48.0" customHeight="1">
      <c r="A20" s="13"/>
      <c r="B20" s="99"/>
      <c r="C20" s="127" t="str">
        <f>image("https://i.imgur.com/ygo15Ss.png",3)</f>
        <v>#REF!</v>
      </c>
      <c r="I20" s="128" t="s">
        <v>1568</v>
      </c>
      <c r="J20" s="102"/>
      <c r="K20" s="13"/>
    </row>
    <row r="21" ht="48.0" customHeight="1">
      <c r="A21" s="13"/>
      <c r="B21" s="99"/>
      <c r="I21" s="128" t="s">
        <v>2450</v>
      </c>
      <c r="J21" s="102"/>
      <c r="K21" s="13"/>
    </row>
    <row r="22" ht="48.0" customHeight="1">
      <c r="A22" s="13"/>
      <c r="B22" s="107"/>
      <c r="I22" s="128" t="s">
        <v>1948</v>
      </c>
      <c r="J22" s="106"/>
      <c r="K22" s="13"/>
    </row>
    <row r="23" ht="48.0" customHeight="1">
      <c r="A23" s="13"/>
      <c r="B23" s="99"/>
      <c r="I23" s="128" t="s">
        <v>1649</v>
      </c>
      <c r="J23" s="106"/>
      <c r="K23" s="13"/>
    </row>
    <row r="24" ht="48.0" customHeight="1">
      <c r="A24" s="13"/>
      <c r="B24" s="107"/>
      <c r="I24" s="128" t="s">
        <v>1591</v>
      </c>
      <c r="J24" s="106"/>
      <c r="K24" s="13"/>
    </row>
    <row r="25" ht="48.0" customHeight="1">
      <c r="A25" s="13"/>
      <c r="B25" s="99"/>
      <c r="I25" s="128" t="s">
        <v>1793</v>
      </c>
      <c r="J25" s="106"/>
      <c r="K25" s="13"/>
    </row>
    <row r="26" ht="48.0" customHeight="1">
      <c r="A26" s="13"/>
      <c r="B26" s="99"/>
      <c r="I26" s="128" t="s">
        <v>3907</v>
      </c>
      <c r="J26" s="106"/>
      <c r="K26" s="13"/>
    </row>
    <row r="27" ht="48.0" customHeight="1">
      <c r="A27" s="13"/>
      <c r="B27" s="99"/>
      <c r="I27" s="128" t="s">
        <v>4438</v>
      </c>
      <c r="J27" s="106"/>
      <c r="K27" s="13"/>
    </row>
    <row r="28" ht="48.0" customHeight="1">
      <c r="A28" s="13"/>
      <c r="B28" s="99"/>
      <c r="I28" s="128" t="s">
        <v>2075</v>
      </c>
      <c r="J28" s="106"/>
      <c r="K28" s="13"/>
    </row>
    <row r="29" ht="48.0" customHeight="1">
      <c r="A29" s="13"/>
      <c r="B29" s="99"/>
      <c r="I29" s="128" t="s">
        <v>2103</v>
      </c>
      <c r="J29" s="106"/>
      <c r="K29" s="13"/>
    </row>
    <row r="30" ht="48.0" customHeight="1">
      <c r="A30" s="13"/>
      <c r="B30" s="99"/>
      <c r="I30" s="128" t="s">
        <v>1595</v>
      </c>
      <c r="J30" s="106"/>
      <c r="K30" s="13"/>
    </row>
    <row r="31" ht="48.0" customHeight="1">
      <c r="A31" s="13"/>
      <c r="B31" s="99"/>
      <c r="I31" s="128" t="s">
        <v>4454</v>
      </c>
      <c r="J31" s="106"/>
      <c r="K31" s="13"/>
    </row>
    <row r="32" ht="48.0" customHeight="1">
      <c r="A32" s="13"/>
      <c r="B32" s="99"/>
      <c r="I32" s="128" t="s">
        <v>4458</v>
      </c>
      <c r="J32" s="106"/>
      <c r="K32" s="13"/>
    </row>
    <row r="33" ht="48.0" customHeight="1">
      <c r="A33" s="13"/>
      <c r="B33" s="99"/>
      <c r="I33" s="128" t="s">
        <v>2127</v>
      </c>
      <c r="J33" s="106"/>
      <c r="K33" s="13"/>
    </row>
    <row r="34" ht="48.0" customHeight="1">
      <c r="A34" s="13"/>
      <c r="B34" s="99"/>
      <c r="I34" s="128" t="s">
        <v>4462</v>
      </c>
      <c r="J34" s="106"/>
      <c r="K34" s="13"/>
    </row>
    <row r="35" ht="48.0" customHeight="1">
      <c r="A35" s="13"/>
      <c r="B35" s="99"/>
      <c r="I35" s="128" t="s">
        <v>1590</v>
      </c>
      <c r="J35" s="106"/>
      <c r="K35" s="13"/>
    </row>
    <row r="36" ht="12.75" customHeight="1">
      <c r="A36" s="13"/>
      <c r="B36" s="114"/>
      <c r="C36" s="13"/>
      <c r="D36" s="13"/>
      <c r="E36" s="13"/>
      <c r="F36" s="13"/>
      <c r="G36" s="13"/>
      <c r="H36" s="105"/>
      <c r="I36" s="106"/>
      <c r="J36" s="106"/>
      <c r="K36" s="13"/>
    </row>
    <row r="37" ht="14.25" customHeight="1">
      <c r="A37" s="13"/>
      <c r="B37" s="13"/>
      <c r="C37" s="13"/>
      <c r="D37" s="13"/>
      <c r="E37" s="13"/>
      <c r="F37" s="4"/>
      <c r="G37" s="4"/>
      <c r="H37" s="100"/>
      <c r="I37" s="116"/>
      <c r="J37" s="116"/>
      <c r="K37" s="13"/>
    </row>
    <row r="38" ht="9.0" customHeight="1">
      <c r="A38" s="117"/>
      <c r="B38" s="118"/>
      <c r="C38" s="118"/>
      <c r="D38" s="118"/>
      <c r="E38" s="118"/>
      <c r="F38" s="88"/>
      <c r="G38" s="118"/>
      <c r="H38" s="118"/>
      <c r="I38" s="118"/>
      <c r="J38" s="118"/>
      <c r="K38" s="117"/>
    </row>
    <row r="39" ht="9.0" customHeight="1">
      <c r="A39" s="13"/>
      <c r="B39" s="13"/>
      <c r="C39" s="13"/>
      <c r="D39" s="13"/>
      <c r="E39" s="13"/>
      <c r="F39" s="119"/>
      <c r="G39" s="13"/>
      <c r="H39" s="13"/>
      <c r="I39" s="13"/>
      <c r="J39" s="13"/>
      <c r="K39" s="13"/>
    </row>
    <row r="40">
      <c r="F40" s="57"/>
      <c r="G40" s="57"/>
      <c r="H40" s="123"/>
      <c r="I40" s="124"/>
      <c r="J40" s="124"/>
    </row>
  </sheetData>
  <mergeCells count="1">
    <mergeCell ref="C20:H35"/>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3"/>
    <col customWidth="1" min="2" max="2" width="1.75"/>
    <col customWidth="1" min="3" max="3" width="8.75"/>
    <col customWidth="1" min="4" max="4" width="9.0"/>
    <col customWidth="1" min="5" max="5" width="1.13"/>
    <col customWidth="1" min="6" max="6" width="7.63"/>
    <col customWidth="1" min="7" max="7" width="1.75"/>
    <col customWidth="1" min="8" max="8" width="8.75"/>
    <col customWidth="1" min="9" max="9" width="9.0"/>
    <col customWidth="1" min="10" max="10" width="1.13"/>
    <col customWidth="1" min="11" max="11" width="7.63"/>
  </cols>
  <sheetData>
    <row r="1" ht="13.5" customHeight="1">
      <c r="A1" s="58"/>
      <c r="B1" s="59"/>
      <c r="C1" s="60"/>
      <c r="D1" s="60"/>
      <c r="E1" s="60"/>
      <c r="F1" s="60"/>
      <c r="G1" s="60"/>
      <c r="H1" s="60"/>
      <c r="I1" s="60"/>
      <c r="J1" s="60"/>
      <c r="K1" s="58"/>
    </row>
    <row r="2" ht="25.5" customHeight="1">
      <c r="A2" s="61"/>
      <c r="B2" s="62" t="s">
        <v>4522</v>
      </c>
      <c r="C2" s="63"/>
      <c r="D2" s="63"/>
      <c r="E2" s="63"/>
      <c r="F2" s="63"/>
      <c r="G2" s="63"/>
      <c r="H2" s="63"/>
      <c r="I2" s="63"/>
      <c r="J2" s="63"/>
      <c r="K2" s="61"/>
    </row>
    <row r="3">
      <c r="A3" s="64"/>
      <c r="B3" s="64"/>
      <c r="C3" s="64"/>
      <c r="D3" s="64"/>
      <c r="E3" s="64"/>
      <c r="F3" s="64"/>
      <c r="G3" s="64"/>
      <c r="H3" s="64"/>
      <c r="I3" s="64"/>
      <c r="J3" s="64"/>
      <c r="K3" s="64"/>
    </row>
    <row r="4">
      <c r="A4" s="64"/>
      <c r="B4" s="64"/>
      <c r="C4" s="65" t="s">
        <v>4523</v>
      </c>
      <c r="D4" s="66"/>
      <c r="E4" s="67"/>
      <c r="F4" s="67"/>
      <c r="G4" s="67"/>
      <c r="H4" s="67"/>
      <c r="I4" s="67"/>
      <c r="J4" s="67"/>
      <c r="K4" s="64"/>
    </row>
    <row r="5">
      <c r="A5" s="64"/>
      <c r="B5" s="64"/>
      <c r="C5" s="68" t="s">
        <v>4524</v>
      </c>
      <c r="D5" s="69"/>
      <c r="E5" s="67"/>
      <c r="F5" s="67"/>
      <c r="G5" s="67"/>
      <c r="H5" s="67"/>
      <c r="I5" s="67"/>
      <c r="J5" s="67"/>
      <c r="K5" s="64"/>
    </row>
    <row r="6">
      <c r="A6" s="64"/>
      <c r="B6" s="64"/>
      <c r="C6" s="68" t="s">
        <v>4525</v>
      </c>
      <c r="D6" s="64"/>
      <c r="E6" s="64"/>
      <c r="F6" s="64"/>
      <c r="G6" s="64"/>
      <c r="H6" s="64"/>
      <c r="I6" s="64"/>
      <c r="J6" s="64"/>
      <c r="K6" s="64"/>
    </row>
    <row r="7">
      <c r="A7" s="64"/>
      <c r="B7" s="64"/>
      <c r="C7" s="65"/>
      <c r="D7" s="71"/>
      <c r="E7" s="72"/>
      <c r="F7" s="73"/>
      <c r="G7" s="73"/>
      <c r="H7" s="73"/>
      <c r="I7" s="73"/>
      <c r="J7" s="74"/>
      <c r="K7" s="64"/>
    </row>
    <row r="8">
      <c r="A8" s="64"/>
      <c r="B8" s="64"/>
      <c r="C8" s="65" t="s">
        <v>4526</v>
      </c>
      <c r="D8" s="71"/>
      <c r="E8" s="72"/>
      <c r="F8" s="73"/>
      <c r="G8" s="73"/>
      <c r="H8" s="73"/>
      <c r="I8" s="73"/>
      <c r="J8" s="74"/>
      <c r="K8" s="64"/>
    </row>
    <row r="9">
      <c r="A9" s="64"/>
      <c r="B9" s="64"/>
      <c r="C9" s="65" t="s">
        <v>4527</v>
      </c>
      <c r="D9" s="71"/>
      <c r="E9" s="75"/>
      <c r="F9" s="76"/>
      <c r="G9" s="76"/>
      <c r="H9" s="73"/>
      <c r="I9" s="77"/>
      <c r="J9" s="78"/>
      <c r="K9" s="79"/>
    </row>
    <row r="10">
      <c r="A10" s="64"/>
      <c r="B10" s="64"/>
      <c r="C10" s="80" t="s">
        <v>4528</v>
      </c>
      <c r="D10" s="77"/>
      <c r="E10" s="70"/>
      <c r="F10" s="73"/>
      <c r="G10" s="73"/>
      <c r="H10" s="80"/>
      <c r="I10" s="80"/>
      <c r="J10" s="82"/>
      <c r="K10" s="64"/>
    </row>
    <row r="11">
      <c r="A11" s="64"/>
      <c r="B11" s="64"/>
      <c r="C11" s="80" t="s">
        <v>4529</v>
      </c>
      <c r="D11" s="77"/>
      <c r="E11" s="70"/>
      <c r="F11" s="73"/>
      <c r="G11" s="73"/>
      <c r="H11" s="77"/>
      <c r="I11" s="77"/>
      <c r="J11" s="82"/>
      <c r="K11" s="64"/>
    </row>
    <row r="12">
      <c r="A12" s="64"/>
      <c r="B12" s="64"/>
      <c r="C12" s="80"/>
      <c r="D12" s="77"/>
      <c r="E12" s="70"/>
      <c r="F12" s="73"/>
      <c r="G12" s="73"/>
      <c r="H12" s="77"/>
      <c r="I12" s="77"/>
      <c r="J12" s="82"/>
      <c r="K12" s="64"/>
    </row>
    <row r="13">
      <c r="A13" s="64"/>
      <c r="B13" s="64"/>
      <c r="C13" s="65" t="s">
        <v>4530</v>
      </c>
      <c r="D13" s="77"/>
      <c r="E13" s="70"/>
      <c r="F13" s="73"/>
      <c r="G13" s="73"/>
      <c r="H13" s="77"/>
      <c r="I13" s="77"/>
      <c r="J13" s="82"/>
      <c r="K13" s="64"/>
    </row>
    <row r="14">
      <c r="A14" s="64"/>
      <c r="B14" s="64"/>
      <c r="C14" s="64"/>
      <c r="D14" s="64"/>
      <c r="E14" s="64"/>
      <c r="F14" s="83"/>
      <c r="G14" s="83"/>
      <c r="H14" s="84"/>
      <c r="I14" s="85"/>
      <c r="J14" s="85"/>
      <c r="K14" s="64"/>
    </row>
    <row r="15" ht="9.0" customHeight="1">
      <c r="A15" s="86"/>
      <c r="B15" s="87"/>
      <c r="C15" s="87"/>
      <c r="D15" s="87"/>
      <c r="E15" s="87"/>
      <c r="F15" s="88"/>
      <c r="G15" s="87"/>
      <c r="H15" s="87"/>
      <c r="I15" s="87"/>
      <c r="J15" s="87"/>
      <c r="K15" s="86"/>
    </row>
    <row r="16" ht="9.0" customHeight="1">
      <c r="F16" s="89"/>
    </row>
    <row r="17" ht="30.0" customHeight="1">
      <c r="A17" s="13"/>
      <c r="B17" s="90" t="s">
        <v>4531</v>
      </c>
      <c r="C17" s="90"/>
      <c r="D17" s="91"/>
      <c r="E17" s="13"/>
      <c r="F17" s="13"/>
      <c r="G17" s="13"/>
      <c r="H17" s="13"/>
      <c r="I17" s="13"/>
      <c r="J17" s="13"/>
      <c r="K17" s="13"/>
    </row>
    <row r="18">
      <c r="A18" s="13"/>
      <c r="B18" s="129"/>
      <c r="C18" s="13"/>
      <c r="D18" s="13"/>
      <c r="E18" s="13"/>
      <c r="F18" s="128"/>
      <c r="G18" s="128"/>
      <c r="H18" s="128"/>
      <c r="I18" s="128"/>
      <c r="J18" s="128"/>
      <c r="K18" s="128"/>
    </row>
    <row r="19" ht="12.0" customHeight="1">
      <c r="A19" s="13"/>
      <c r="B19" s="130"/>
      <c r="C19" s="131"/>
      <c r="D19" s="131"/>
      <c r="E19" s="13"/>
      <c r="F19" s="13"/>
      <c r="G19" s="128"/>
      <c r="H19" s="128"/>
      <c r="I19" s="128"/>
      <c r="J19" s="128"/>
      <c r="K19" s="128"/>
    </row>
    <row r="20" ht="24.0" customHeight="1">
      <c r="A20" s="13"/>
      <c r="B20" s="13"/>
      <c r="C20" s="127" t="str">
        <f>image("https://i.imgur.com/n0iKNf5.png",3)</f>
        <v>#REF!</v>
      </c>
      <c r="I20" s="128"/>
      <c r="J20" s="102"/>
      <c r="K20" s="13"/>
    </row>
    <row r="21" ht="24.0" customHeight="1">
      <c r="A21" s="13"/>
      <c r="B21" s="13"/>
      <c r="I21" s="128"/>
      <c r="J21" s="102"/>
      <c r="K21" s="13"/>
    </row>
    <row r="22" ht="24.0" customHeight="1">
      <c r="A22" s="13"/>
      <c r="B22" s="128"/>
      <c r="I22" s="128"/>
      <c r="J22" s="102"/>
      <c r="K22" s="13"/>
    </row>
    <row r="23" ht="24.0" customHeight="1">
      <c r="A23" s="13"/>
      <c r="B23" s="128"/>
      <c r="I23" s="128"/>
      <c r="J23" s="102"/>
      <c r="K23" s="13"/>
    </row>
    <row r="24" ht="24.0" customHeight="1">
      <c r="A24" s="13"/>
      <c r="B24" s="128"/>
      <c r="I24" s="128"/>
      <c r="J24" s="102"/>
      <c r="K24" s="13"/>
    </row>
    <row r="25" ht="24.0" customHeight="1">
      <c r="A25" s="13"/>
      <c r="B25" s="128"/>
      <c r="I25" s="128"/>
      <c r="J25" s="102"/>
      <c r="K25" s="13"/>
    </row>
    <row r="26" ht="24.0" customHeight="1">
      <c r="A26" s="13"/>
      <c r="B26" s="128"/>
      <c r="I26" s="128"/>
      <c r="J26" s="102"/>
      <c r="K26" s="13"/>
    </row>
    <row r="27" ht="24.0" customHeight="1">
      <c r="A27" s="13"/>
      <c r="B27" s="128"/>
      <c r="I27" s="128"/>
      <c r="J27" s="102"/>
      <c r="K27" s="13"/>
    </row>
    <row r="28" ht="24.0" customHeight="1">
      <c r="A28" s="13"/>
      <c r="B28" s="128"/>
      <c r="I28" s="128"/>
      <c r="J28" s="102"/>
      <c r="K28" s="13"/>
    </row>
    <row r="29" ht="24.0" customHeight="1">
      <c r="A29" s="13"/>
      <c r="B29" s="128"/>
      <c r="I29" s="128"/>
      <c r="J29" s="102"/>
      <c r="K29" s="13"/>
    </row>
    <row r="30" ht="24.0" customHeight="1">
      <c r="A30" s="13"/>
      <c r="B30" s="128"/>
      <c r="I30" s="128"/>
      <c r="J30" s="102"/>
      <c r="K30" s="13"/>
    </row>
    <row r="31" ht="24.0" customHeight="1">
      <c r="A31" s="13"/>
      <c r="B31" s="128"/>
      <c r="I31" s="128"/>
      <c r="J31" s="102"/>
      <c r="K31" s="13"/>
    </row>
    <row r="32" ht="24.0" customHeight="1">
      <c r="A32" s="13"/>
      <c r="B32" s="128"/>
      <c r="I32" s="128"/>
      <c r="J32" s="102"/>
      <c r="K32" s="13"/>
    </row>
    <row r="33" ht="24.0" customHeight="1">
      <c r="A33" s="13"/>
      <c r="B33" s="128"/>
      <c r="I33" s="128"/>
      <c r="J33" s="102"/>
      <c r="K33" s="13"/>
    </row>
    <row r="34" ht="24.0" customHeight="1">
      <c r="A34" s="13"/>
      <c r="B34" s="128"/>
      <c r="I34" s="128"/>
      <c r="J34" s="102"/>
      <c r="K34" s="13"/>
    </row>
    <row r="35" ht="24.0" customHeight="1">
      <c r="A35" s="13"/>
      <c r="B35" s="128"/>
      <c r="I35" s="128"/>
      <c r="J35" s="102"/>
      <c r="K35" s="13"/>
    </row>
    <row r="36" ht="24.0" customHeight="1">
      <c r="A36" s="13"/>
      <c r="B36" s="128"/>
      <c r="I36" s="128"/>
      <c r="J36" s="102"/>
      <c r="K36" s="13"/>
    </row>
    <row r="37" ht="24.0" customHeight="1">
      <c r="A37" s="13"/>
      <c r="B37" s="128"/>
      <c r="I37" s="128"/>
      <c r="J37" s="102"/>
      <c r="K37" s="13"/>
    </row>
    <row r="38" ht="24.0" customHeight="1">
      <c r="A38" s="13"/>
      <c r="B38" s="128"/>
      <c r="I38" s="128"/>
      <c r="J38" s="102"/>
      <c r="K38" s="13"/>
    </row>
    <row r="39" ht="24.0" customHeight="1">
      <c r="A39" s="13"/>
      <c r="B39" s="128"/>
      <c r="I39" s="128"/>
      <c r="J39" s="102"/>
      <c r="K39" s="13"/>
    </row>
    <row r="40">
      <c r="A40" s="13"/>
      <c r="B40" s="128"/>
      <c r="C40" s="13"/>
      <c r="D40" s="13"/>
      <c r="E40" s="13"/>
      <c r="F40" s="4"/>
      <c r="G40" s="4"/>
      <c r="H40" s="100"/>
      <c r="I40" s="116"/>
      <c r="J40" s="116"/>
      <c r="K40" s="13"/>
    </row>
    <row r="41" ht="9.0" customHeight="1">
      <c r="A41" s="117"/>
      <c r="B41" s="118"/>
      <c r="C41" s="118"/>
      <c r="D41" s="118"/>
      <c r="E41" s="118"/>
      <c r="F41" s="88"/>
      <c r="G41" s="118"/>
      <c r="H41" s="118"/>
      <c r="I41" s="118"/>
      <c r="J41" s="118"/>
      <c r="K41" s="117"/>
    </row>
    <row r="42" ht="9.0" customHeight="1">
      <c r="A42" s="13"/>
      <c r="B42" s="13"/>
      <c r="C42" s="13"/>
      <c r="D42" s="13"/>
      <c r="E42" s="13"/>
      <c r="F42" s="119"/>
      <c r="G42" s="13"/>
      <c r="H42" s="13"/>
      <c r="I42" s="13"/>
      <c r="J42" s="13"/>
      <c r="K42" s="13"/>
    </row>
    <row r="43" ht="30.0" customHeight="1">
      <c r="A43" s="13"/>
      <c r="B43" s="90" t="s">
        <v>4532</v>
      </c>
      <c r="C43" s="90"/>
      <c r="D43" s="91"/>
      <c r="E43" s="13"/>
      <c r="F43" s="13"/>
      <c r="G43" s="13"/>
      <c r="H43" s="13"/>
      <c r="I43" s="13"/>
      <c r="J43" s="13"/>
      <c r="K43" s="13"/>
    </row>
    <row r="44">
      <c r="A44" s="13"/>
      <c r="B44" s="129"/>
      <c r="C44" s="13"/>
      <c r="D44" s="13"/>
      <c r="E44" s="13"/>
      <c r="F44" s="128"/>
      <c r="G44" s="128"/>
      <c r="H44" s="128"/>
      <c r="I44" s="128"/>
      <c r="J44" s="128"/>
      <c r="K44" s="128"/>
    </row>
    <row r="45" ht="12.0" customHeight="1">
      <c r="A45" s="13"/>
      <c r="B45" s="130"/>
      <c r="C45" s="131"/>
      <c r="D45" s="131"/>
      <c r="E45" s="13"/>
      <c r="F45" s="13"/>
      <c r="G45" s="128"/>
      <c r="H45" s="128"/>
      <c r="I45" s="128"/>
      <c r="J45" s="128"/>
      <c r="K45" s="128"/>
    </row>
    <row r="46" ht="24.0" customHeight="1">
      <c r="A46" s="13"/>
      <c r="B46" s="13"/>
      <c r="C46" s="127" t="str">
        <f>image("https://i.imgur.com/3g6gHCa.png",3)</f>
        <v>#REF!</v>
      </c>
      <c r="I46" s="128"/>
      <c r="J46" s="102"/>
      <c r="K46" s="13"/>
    </row>
    <row r="47" ht="24.0" customHeight="1">
      <c r="A47" s="13"/>
      <c r="B47" s="13"/>
      <c r="I47" s="128"/>
      <c r="J47" s="102"/>
      <c r="K47" s="13"/>
    </row>
    <row r="48" ht="24.0" customHeight="1">
      <c r="A48" s="13"/>
      <c r="B48" s="128"/>
      <c r="I48" s="128"/>
      <c r="J48" s="102"/>
      <c r="K48" s="13"/>
    </row>
    <row r="49" ht="24.0" customHeight="1">
      <c r="A49" s="13"/>
      <c r="B49" s="128"/>
      <c r="I49" s="128"/>
      <c r="J49" s="102"/>
      <c r="K49" s="13"/>
    </row>
    <row r="50" ht="24.0" customHeight="1">
      <c r="A50" s="13"/>
      <c r="B50" s="128"/>
      <c r="I50" s="128"/>
      <c r="J50" s="102"/>
      <c r="K50" s="13"/>
    </row>
    <row r="51" ht="24.0" customHeight="1">
      <c r="A51" s="13"/>
      <c r="B51" s="128"/>
      <c r="I51" s="128"/>
      <c r="J51" s="102"/>
      <c r="K51" s="13"/>
    </row>
    <row r="52" ht="24.0" customHeight="1">
      <c r="A52" s="13"/>
      <c r="B52" s="128"/>
      <c r="I52" s="128"/>
      <c r="J52" s="102"/>
      <c r="K52" s="13"/>
    </row>
    <row r="53" ht="24.0" customHeight="1">
      <c r="A53" s="13"/>
      <c r="B53" s="128"/>
      <c r="I53" s="128"/>
      <c r="J53" s="102"/>
      <c r="K53" s="13"/>
    </row>
    <row r="54" ht="24.0" customHeight="1">
      <c r="A54" s="13"/>
      <c r="B54" s="128"/>
      <c r="I54" s="128"/>
      <c r="J54" s="102"/>
      <c r="K54" s="13"/>
    </row>
    <row r="55" ht="24.0" customHeight="1">
      <c r="A55" s="13"/>
      <c r="B55" s="128"/>
      <c r="I55" s="128"/>
      <c r="J55" s="102"/>
      <c r="K55" s="13"/>
    </row>
    <row r="56" ht="24.0" customHeight="1">
      <c r="A56" s="13"/>
      <c r="B56" s="128"/>
      <c r="I56" s="128"/>
      <c r="J56" s="102"/>
      <c r="K56" s="13"/>
    </row>
    <row r="57" ht="24.0" customHeight="1">
      <c r="A57" s="13"/>
      <c r="B57" s="128"/>
      <c r="I57" s="128"/>
      <c r="J57" s="102"/>
      <c r="K57" s="13"/>
    </row>
    <row r="58" ht="24.0" customHeight="1">
      <c r="A58" s="13"/>
      <c r="B58" s="128"/>
      <c r="I58" s="128"/>
      <c r="J58" s="102"/>
      <c r="K58" s="13"/>
    </row>
    <row r="59" ht="24.0" customHeight="1">
      <c r="A59" s="13"/>
      <c r="B59" s="128"/>
      <c r="I59" s="128"/>
      <c r="J59" s="102"/>
      <c r="K59" s="13"/>
    </row>
    <row r="60" ht="24.0" customHeight="1">
      <c r="A60" s="13"/>
      <c r="B60" s="128"/>
      <c r="I60" s="128"/>
      <c r="J60" s="102"/>
      <c r="K60" s="13"/>
    </row>
    <row r="61" ht="24.0" customHeight="1">
      <c r="A61" s="13"/>
      <c r="B61" s="128"/>
      <c r="I61" s="128"/>
      <c r="J61" s="102"/>
      <c r="K61" s="13"/>
    </row>
    <row r="62" ht="24.0" customHeight="1">
      <c r="A62" s="13"/>
      <c r="B62" s="128"/>
      <c r="I62" s="128"/>
      <c r="J62" s="102"/>
      <c r="K62" s="13"/>
    </row>
    <row r="63" ht="24.0" customHeight="1">
      <c r="A63" s="13"/>
      <c r="B63" s="128"/>
      <c r="I63" s="128"/>
      <c r="J63" s="102"/>
      <c r="K63" s="13"/>
    </row>
    <row r="64" ht="24.0" customHeight="1">
      <c r="A64" s="13"/>
      <c r="B64" s="128"/>
      <c r="I64" s="128"/>
      <c r="J64" s="102"/>
      <c r="K64" s="13"/>
    </row>
    <row r="65" ht="24.0" customHeight="1">
      <c r="A65" s="13"/>
      <c r="B65" s="128"/>
      <c r="I65" s="128"/>
      <c r="J65" s="102"/>
      <c r="K65" s="13"/>
    </row>
    <row r="66" ht="24.0" customHeight="1">
      <c r="A66" s="13"/>
      <c r="B66" s="128"/>
      <c r="I66" s="128"/>
      <c r="J66" s="102"/>
      <c r="K66" s="13"/>
    </row>
    <row r="67" ht="24.0" customHeight="1">
      <c r="A67" s="13"/>
      <c r="B67" s="128"/>
      <c r="I67" s="128"/>
      <c r="J67" s="102"/>
      <c r="K67" s="13"/>
    </row>
    <row r="68" ht="24.0" customHeight="1">
      <c r="A68" s="13"/>
      <c r="B68" s="128"/>
      <c r="I68" s="128"/>
      <c r="J68" s="102"/>
      <c r="K68" s="13"/>
    </row>
    <row r="69" ht="24.0" customHeight="1">
      <c r="A69" s="13"/>
      <c r="B69" s="128"/>
      <c r="I69" s="128"/>
      <c r="J69" s="102"/>
      <c r="K69" s="13"/>
    </row>
    <row r="70">
      <c r="A70" s="13"/>
      <c r="B70" s="128"/>
      <c r="C70" s="13"/>
      <c r="D70" s="13"/>
      <c r="E70" s="13"/>
      <c r="F70" s="4"/>
      <c r="G70" s="4"/>
      <c r="H70" s="100"/>
      <c r="I70" s="116"/>
      <c r="J70" s="116"/>
      <c r="K70" s="13"/>
    </row>
    <row r="71" ht="9.0" customHeight="1">
      <c r="A71" s="117"/>
      <c r="B71" s="118"/>
      <c r="C71" s="118"/>
      <c r="D71" s="118"/>
      <c r="E71" s="118"/>
      <c r="F71" s="88"/>
      <c r="G71" s="118"/>
      <c r="H71" s="118"/>
      <c r="I71" s="118"/>
      <c r="J71" s="118"/>
      <c r="K71" s="117"/>
    </row>
    <row r="72" ht="9.0" customHeight="1">
      <c r="A72" s="13"/>
      <c r="B72" s="13"/>
      <c r="C72" s="13"/>
      <c r="D72" s="13"/>
      <c r="E72" s="13"/>
      <c r="F72" s="119"/>
      <c r="G72" s="13"/>
      <c r="H72" s="13"/>
      <c r="I72" s="13"/>
      <c r="J72" s="13"/>
      <c r="K72" s="13"/>
    </row>
    <row r="73" ht="30.0" customHeight="1">
      <c r="A73" s="13"/>
      <c r="B73" s="90" t="s">
        <v>4533</v>
      </c>
      <c r="C73" s="90"/>
      <c r="D73" s="91"/>
      <c r="E73" s="13"/>
      <c r="F73" s="13"/>
      <c r="G73" s="13"/>
      <c r="H73" s="13"/>
      <c r="I73" s="13"/>
      <c r="J73" s="13"/>
      <c r="K73" s="13"/>
    </row>
    <row r="74">
      <c r="A74" s="13"/>
      <c r="B74" s="129"/>
      <c r="C74" s="13"/>
      <c r="D74" s="13"/>
      <c r="E74" s="13"/>
      <c r="F74" s="128"/>
      <c r="G74" s="128"/>
      <c r="H74" s="128"/>
      <c r="I74" s="128"/>
      <c r="J74" s="128"/>
      <c r="K74" s="128"/>
    </row>
    <row r="75" ht="12.0" customHeight="1">
      <c r="A75" s="13"/>
      <c r="B75" s="130"/>
      <c r="C75" s="131"/>
      <c r="D75" s="131"/>
      <c r="E75" s="13"/>
      <c r="F75" s="13"/>
      <c r="G75" s="128"/>
      <c r="H75" s="128"/>
      <c r="I75" s="128"/>
      <c r="J75" s="128"/>
      <c r="K75" s="128"/>
    </row>
    <row r="76" ht="24.0" customHeight="1">
      <c r="A76" s="13"/>
      <c r="B76" s="13"/>
      <c r="C76" s="127" t="str">
        <f>image("https://i.imgur.com/SuHWhsR.png",3)</f>
        <v>#REF!</v>
      </c>
      <c r="I76" s="128"/>
      <c r="J76" s="102"/>
      <c r="K76" s="13"/>
    </row>
    <row r="77" ht="24.0" customHeight="1">
      <c r="A77" s="13"/>
      <c r="B77" s="13"/>
      <c r="I77" s="128"/>
      <c r="J77" s="102"/>
      <c r="K77" s="13"/>
    </row>
    <row r="78" ht="24.0" customHeight="1">
      <c r="A78" s="13"/>
      <c r="B78" s="128"/>
      <c r="I78" s="128"/>
      <c r="J78" s="102"/>
      <c r="K78" s="13"/>
    </row>
    <row r="79" ht="24.0" customHeight="1">
      <c r="A79" s="13"/>
      <c r="B79" s="128"/>
      <c r="I79" s="128"/>
      <c r="J79" s="102"/>
      <c r="K79" s="13"/>
    </row>
    <row r="80" ht="24.0" customHeight="1">
      <c r="A80" s="13"/>
      <c r="B80" s="128"/>
      <c r="I80" s="128"/>
      <c r="J80" s="102"/>
      <c r="K80" s="13"/>
    </row>
    <row r="81" ht="24.0" customHeight="1">
      <c r="A81" s="13"/>
      <c r="B81" s="128"/>
      <c r="I81" s="128"/>
      <c r="J81" s="102"/>
      <c r="K81" s="13"/>
    </row>
    <row r="82" ht="24.0" customHeight="1">
      <c r="A82" s="13"/>
      <c r="B82" s="128"/>
      <c r="I82" s="128"/>
      <c r="J82" s="102"/>
      <c r="K82" s="13"/>
    </row>
    <row r="83" ht="24.0" customHeight="1">
      <c r="A83" s="13"/>
      <c r="B83" s="128"/>
      <c r="I83" s="128"/>
      <c r="J83" s="102"/>
      <c r="K83" s="13"/>
    </row>
    <row r="84">
      <c r="A84" s="13"/>
      <c r="B84" s="128"/>
      <c r="C84" s="13"/>
      <c r="D84" s="13"/>
      <c r="E84" s="13"/>
      <c r="F84" s="4"/>
      <c r="G84" s="4"/>
      <c r="H84" s="100"/>
      <c r="I84" s="116"/>
      <c r="J84" s="116"/>
      <c r="K84" s="13"/>
    </row>
    <row r="85" ht="9.0" customHeight="1">
      <c r="A85" s="117"/>
      <c r="B85" s="118"/>
      <c r="C85" s="118"/>
      <c r="D85" s="118"/>
      <c r="E85" s="118"/>
      <c r="F85" s="88"/>
      <c r="G85" s="118"/>
      <c r="H85" s="118"/>
      <c r="I85" s="118"/>
      <c r="J85" s="118"/>
      <c r="K85" s="117"/>
    </row>
    <row r="86" ht="9.0" customHeight="1">
      <c r="A86" s="13"/>
      <c r="B86" s="13"/>
      <c r="C86" s="13"/>
      <c r="D86" s="13"/>
      <c r="E86" s="13"/>
      <c r="F86" s="119"/>
      <c r="G86" s="13"/>
      <c r="H86" s="13"/>
      <c r="I86" s="13"/>
      <c r="J86" s="13"/>
      <c r="K86" s="13"/>
    </row>
    <row r="87" ht="30.0" customHeight="1">
      <c r="A87" s="13"/>
      <c r="B87" s="90" t="s">
        <v>4534</v>
      </c>
      <c r="C87" s="90"/>
      <c r="D87" s="91"/>
      <c r="E87" s="13"/>
      <c r="F87" s="13"/>
      <c r="G87" s="13"/>
      <c r="H87" s="13"/>
      <c r="I87" s="13"/>
      <c r="J87" s="13"/>
      <c r="K87" s="13"/>
    </row>
    <row r="88">
      <c r="A88" s="13"/>
      <c r="B88" s="129"/>
      <c r="C88" s="13"/>
      <c r="D88" s="13"/>
      <c r="E88" s="13"/>
      <c r="F88" s="128"/>
      <c r="G88" s="128"/>
      <c r="H88" s="128"/>
      <c r="I88" s="128"/>
      <c r="J88" s="128"/>
      <c r="K88" s="128"/>
    </row>
    <row r="89" ht="12.0" customHeight="1">
      <c r="A89" s="13"/>
      <c r="B89" s="130"/>
      <c r="C89" s="131"/>
      <c r="D89" s="131"/>
      <c r="E89" s="13"/>
      <c r="F89" s="13"/>
      <c r="G89" s="128"/>
      <c r="H89" s="128"/>
      <c r="I89" s="128"/>
      <c r="J89" s="128"/>
      <c r="K89" s="128"/>
    </row>
    <row r="90" ht="24.0" customHeight="1">
      <c r="A90" s="13"/>
      <c r="B90" s="13"/>
      <c r="C90" s="127" t="str">
        <f>image("https://i.imgur.com/rsdejVK.png",3)</f>
        <v>#REF!</v>
      </c>
      <c r="I90" s="128"/>
      <c r="J90" s="102"/>
      <c r="K90" s="13"/>
    </row>
    <row r="91" ht="24.0" customHeight="1">
      <c r="A91" s="13"/>
      <c r="B91" s="13"/>
      <c r="I91" s="128"/>
      <c r="J91" s="102"/>
      <c r="K91" s="13"/>
    </row>
    <row r="92" ht="24.0" customHeight="1">
      <c r="A92" s="13"/>
      <c r="B92" s="128"/>
      <c r="I92" s="128"/>
      <c r="J92" s="102"/>
      <c r="K92" s="13"/>
    </row>
    <row r="93" ht="24.0" customHeight="1">
      <c r="A93" s="13"/>
      <c r="B93" s="128"/>
      <c r="I93" s="128"/>
      <c r="J93" s="102"/>
      <c r="K93" s="13"/>
    </row>
    <row r="94">
      <c r="A94" s="13"/>
      <c r="B94" s="128"/>
      <c r="C94" s="13"/>
      <c r="D94" s="13"/>
      <c r="E94" s="13"/>
      <c r="F94" s="4"/>
      <c r="G94" s="4"/>
      <c r="H94" s="100"/>
      <c r="I94" s="116"/>
      <c r="J94" s="116"/>
      <c r="K94" s="13"/>
    </row>
    <row r="95" ht="9.0" customHeight="1">
      <c r="A95" s="117"/>
      <c r="B95" s="118"/>
      <c r="C95" s="118"/>
      <c r="D95" s="118"/>
      <c r="E95" s="118"/>
      <c r="F95" s="88"/>
      <c r="G95" s="118"/>
      <c r="H95" s="118"/>
      <c r="I95" s="118"/>
      <c r="J95" s="118"/>
      <c r="K95" s="117"/>
    </row>
    <row r="96" ht="9.0" customHeight="1">
      <c r="A96" s="13"/>
      <c r="B96" s="13"/>
      <c r="C96" s="13"/>
      <c r="D96" s="13"/>
      <c r="E96" s="13"/>
      <c r="F96" s="119"/>
      <c r="G96" s="13"/>
      <c r="H96" s="13"/>
      <c r="I96" s="13"/>
      <c r="J96" s="13"/>
      <c r="K96" s="13"/>
    </row>
    <row r="97" ht="30.0" customHeight="1">
      <c r="A97" s="13"/>
      <c r="B97" s="90" t="s">
        <v>4535</v>
      </c>
      <c r="C97" s="90"/>
      <c r="D97" s="91"/>
      <c r="E97" s="13"/>
      <c r="F97" s="13"/>
      <c r="G97" s="13"/>
      <c r="H97" s="13"/>
      <c r="I97" s="13"/>
      <c r="J97" s="13"/>
      <c r="K97" s="13"/>
    </row>
    <row r="98">
      <c r="A98" s="13"/>
      <c r="B98" s="129"/>
      <c r="C98" s="13"/>
      <c r="D98" s="13"/>
      <c r="E98" s="13"/>
      <c r="F98" s="128"/>
      <c r="G98" s="128"/>
      <c r="H98" s="128"/>
      <c r="I98" s="128"/>
      <c r="J98" s="128"/>
      <c r="K98" s="128"/>
    </row>
    <row r="99" ht="12.0" customHeight="1">
      <c r="A99" s="13"/>
      <c r="B99" s="130"/>
      <c r="C99" s="131"/>
      <c r="D99" s="131"/>
      <c r="E99" s="13"/>
      <c r="F99" s="13"/>
      <c r="G99" s="128"/>
      <c r="H99" s="128"/>
      <c r="I99" s="128"/>
      <c r="J99" s="128"/>
      <c r="K99" s="128"/>
    </row>
    <row r="100" ht="24.0" customHeight="1">
      <c r="A100" s="13"/>
      <c r="B100" s="13"/>
      <c r="C100" s="127" t="str">
        <f>image("https://i.imgur.com/zt74mUB.png",3)</f>
        <v>#REF!</v>
      </c>
      <c r="I100" s="128"/>
      <c r="J100" s="102"/>
      <c r="K100" s="13"/>
    </row>
    <row r="101" ht="24.0" customHeight="1">
      <c r="A101" s="13"/>
      <c r="B101" s="13"/>
      <c r="I101" s="128"/>
      <c r="J101" s="102"/>
      <c r="K101" s="13"/>
    </row>
    <row r="102" ht="24.0" customHeight="1">
      <c r="A102" s="13"/>
      <c r="B102" s="128"/>
      <c r="I102" s="128"/>
      <c r="J102" s="102"/>
      <c r="K102" s="13"/>
    </row>
    <row r="103" ht="24.0" customHeight="1">
      <c r="A103" s="13"/>
      <c r="B103" s="128"/>
      <c r="I103" s="128"/>
      <c r="J103" s="102"/>
      <c r="K103" s="13"/>
    </row>
    <row r="104" ht="24.0" customHeight="1">
      <c r="A104" s="13"/>
      <c r="B104" s="128"/>
      <c r="I104" s="128"/>
      <c r="J104" s="102"/>
      <c r="K104" s="13"/>
    </row>
    <row r="105" ht="24.0" customHeight="1">
      <c r="A105" s="13"/>
      <c r="B105" s="128"/>
      <c r="I105" s="128"/>
      <c r="J105" s="102"/>
      <c r="K105" s="13"/>
    </row>
    <row r="106" ht="24.0" customHeight="1">
      <c r="A106" s="13"/>
      <c r="B106" s="128"/>
      <c r="I106" s="128"/>
      <c r="J106" s="102"/>
      <c r="K106" s="13"/>
    </row>
    <row r="107" ht="24.0" customHeight="1">
      <c r="A107" s="13"/>
      <c r="B107" s="128"/>
      <c r="I107" s="128"/>
      <c r="J107" s="102"/>
      <c r="K107" s="13"/>
    </row>
    <row r="108">
      <c r="A108" s="13"/>
      <c r="B108" s="128"/>
      <c r="C108" s="13"/>
      <c r="D108" s="13"/>
      <c r="E108" s="13"/>
      <c r="F108" s="4"/>
      <c r="G108" s="4"/>
      <c r="H108" s="100"/>
      <c r="I108" s="116"/>
      <c r="J108" s="116"/>
      <c r="K108" s="13"/>
    </row>
    <row r="109" ht="9.0" customHeight="1">
      <c r="A109" s="117"/>
      <c r="B109" s="118"/>
      <c r="C109" s="118"/>
      <c r="D109" s="118"/>
      <c r="E109" s="118"/>
      <c r="F109" s="88"/>
      <c r="G109" s="118"/>
      <c r="H109" s="118"/>
      <c r="I109" s="118"/>
      <c r="J109" s="118"/>
      <c r="K109" s="117"/>
    </row>
    <row r="110" ht="9.0" customHeight="1">
      <c r="A110" s="13"/>
      <c r="B110" s="13"/>
      <c r="C110" s="13"/>
      <c r="D110" s="13"/>
      <c r="E110" s="13"/>
      <c r="F110" s="119"/>
      <c r="G110" s="13"/>
      <c r="H110" s="13"/>
      <c r="I110" s="13"/>
      <c r="J110" s="13"/>
      <c r="K110" s="13"/>
    </row>
    <row r="111" ht="30.0" customHeight="1">
      <c r="A111" s="13"/>
      <c r="B111" s="90" t="s">
        <v>4536</v>
      </c>
      <c r="C111" s="90"/>
      <c r="D111" s="91"/>
      <c r="E111" s="13"/>
      <c r="F111" s="13"/>
      <c r="G111" s="13"/>
      <c r="H111" s="13"/>
      <c r="I111" s="13"/>
      <c r="J111" s="13"/>
      <c r="K111" s="13"/>
    </row>
    <row r="112">
      <c r="A112" s="13"/>
      <c r="B112" s="129"/>
      <c r="C112" s="13"/>
      <c r="D112" s="13"/>
      <c r="E112" s="13"/>
      <c r="F112" s="128"/>
      <c r="G112" s="128"/>
      <c r="H112" s="128"/>
      <c r="I112" s="128"/>
      <c r="J112" s="128"/>
      <c r="K112" s="128"/>
    </row>
    <row r="113" ht="12.0" customHeight="1">
      <c r="A113" s="13"/>
      <c r="B113" s="130"/>
      <c r="C113" s="131"/>
      <c r="D113" s="131"/>
      <c r="E113" s="13"/>
      <c r="F113" s="13"/>
      <c r="G113" s="128"/>
      <c r="H113" s="128"/>
      <c r="I113" s="128"/>
      <c r="J113" s="128"/>
      <c r="K113" s="128"/>
    </row>
    <row r="114" ht="24.0" customHeight="1">
      <c r="A114" s="13"/>
      <c r="B114" s="13"/>
      <c r="C114" s="127" t="str">
        <f>image("https://i.imgur.com/hcIMPfh.png",3)</f>
        <v>#REF!</v>
      </c>
      <c r="I114" s="128"/>
      <c r="J114" s="102"/>
      <c r="K114" s="13"/>
    </row>
    <row r="115" ht="24.0" customHeight="1">
      <c r="A115" s="13"/>
      <c r="B115" s="13"/>
      <c r="I115" s="128"/>
      <c r="J115" s="102"/>
      <c r="K115" s="13"/>
    </row>
    <row r="116" ht="24.0" customHeight="1">
      <c r="A116" s="13"/>
      <c r="B116" s="128"/>
      <c r="I116" s="128"/>
      <c r="J116" s="102"/>
      <c r="K116" s="13"/>
    </row>
    <row r="117" ht="24.0" customHeight="1">
      <c r="A117" s="13"/>
      <c r="B117" s="128"/>
      <c r="I117" s="128"/>
      <c r="J117" s="102"/>
      <c r="K117" s="13"/>
    </row>
    <row r="118" ht="24.0" customHeight="1">
      <c r="A118" s="13"/>
      <c r="B118" s="128"/>
      <c r="I118" s="128"/>
      <c r="J118" s="102"/>
      <c r="K118" s="13"/>
    </row>
    <row r="119" ht="24.0" customHeight="1">
      <c r="A119" s="13"/>
      <c r="B119" s="128"/>
      <c r="I119" s="128"/>
      <c r="J119" s="102"/>
      <c r="K119" s="13"/>
    </row>
    <row r="120" ht="24.0" customHeight="1">
      <c r="A120" s="13"/>
      <c r="B120" s="128"/>
      <c r="I120" s="128"/>
      <c r="J120" s="102"/>
      <c r="K120" s="13"/>
    </row>
    <row r="121" ht="24.0" customHeight="1">
      <c r="A121" s="13"/>
      <c r="B121" s="128"/>
      <c r="I121" s="128"/>
      <c r="J121" s="102"/>
      <c r="K121" s="13"/>
    </row>
    <row r="122" ht="24.0" customHeight="1">
      <c r="A122" s="13"/>
      <c r="B122" s="128"/>
      <c r="I122" s="128"/>
      <c r="J122" s="102"/>
      <c r="K122" s="13"/>
    </row>
    <row r="123" ht="24.0" customHeight="1">
      <c r="A123" s="13"/>
      <c r="B123" s="128"/>
      <c r="I123" s="128"/>
      <c r="J123" s="102"/>
      <c r="K123" s="13"/>
    </row>
    <row r="124" ht="24.0" customHeight="1">
      <c r="A124" s="13"/>
      <c r="B124" s="128"/>
      <c r="I124" s="128"/>
      <c r="J124" s="102"/>
      <c r="K124" s="13"/>
    </row>
    <row r="125" ht="24.0" customHeight="1">
      <c r="A125" s="13"/>
      <c r="B125" s="128"/>
      <c r="I125" s="128"/>
      <c r="J125" s="102"/>
      <c r="K125" s="13"/>
    </row>
    <row r="126" ht="24.0" customHeight="1">
      <c r="A126" s="13"/>
      <c r="B126" s="128"/>
      <c r="I126" s="128"/>
      <c r="J126" s="102"/>
      <c r="K126" s="13"/>
    </row>
    <row r="127" ht="24.0" customHeight="1">
      <c r="A127" s="13"/>
      <c r="B127" s="128"/>
      <c r="I127" s="128"/>
      <c r="J127" s="102"/>
      <c r="K127" s="13"/>
    </row>
    <row r="128" ht="24.0" customHeight="1">
      <c r="A128" s="13"/>
      <c r="B128" s="128"/>
      <c r="I128" s="128"/>
      <c r="J128" s="102"/>
      <c r="K128" s="13"/>
    </row>
    <row r="129" ht="24.0" customHeight="1">
      <c r="A129" s="13"/>
      <c r="B129" s="128"/>
      <c r="I129" s="128"/>
      <c r="J129" s="102"/>
      <c r="K129" s="13"/>
    </row>
    <row r="130">
      <c r="A130" s="13"/>
      <c r="B130" s="128"/>
      <c r="C130" s="13"/>
      <c r="D130" s="13"/>
      <c r="E130" s="13"/>
      <c r="F130" s="4"/>
      <c r="G130" s="4"/>
      <c r="H130" s="100"/>
      <c r="I130" s="116"/>
      <c r="J130" s="116"/>
      <c r="K130" s="13"/>
    </row>
    <row r="131" ht="9.0" customHeight="1">
      <c r="A131" s="117"/>
      <c r="B131" s="118"/>
      <c r="C131" s="118"/>
      <c r="D131" s="118"/>
      <c r="E131" s="118"/>
      <c r="F131" s="88"/>
      <c r="G131" s="118"/>
      <c r="H131" s="118"/>
      <c r="I131" s="118"/>
      <c r="J131" s="118"/>
      <c r="K131" s="117"/>
    </row>
    <row r="132" ht="9.0" customHeight="1">
      <c r="A132" s="13"/>
      <c r="B132" s="13"/>
      <c r="C132" s="13"/>
      <c r="D132" s="13"/>
      <c r="E132" s="13"/>
      <c r="F132" s="119"/>
      <c r="G132" s="13"/>
      <c r="H132" s="13"/>
      <c r="I132" s="13"/>
      <c r="J132" s="13"/>
      <c r="K132" s="13"/>
    </row>
    <row r="133" ht="30.0" customHeight="1">
      <c r="A133" s="13"/>
      <c r="B133" s="90" t="s">
        <v>4537</v>
      </c>
      <c r="C133" s="90"/>
      <c r="D133" s="91"/>
      <c r="E133" s="13"/>
      <c r="F133" s="13"/>
      <c r="G133" s="13"/>
      <c r="H133" s="13"/>
      <c r="I133" s="13"/>
      <c r="J133" s="13"/>
      <c r="K133" s="13"/>
    </row>
    <row r="134">
      <c r="A134" s="13"/>
      <c r="B134" s="129"/>
      <c r="C134" s="13"/>
      <c r="D134" s="13"/>
      <c r="E134" s="13"/>
      <c r="F134" s="128"/>
      <c r="G134" s="128"/>
      <c r="H134" s="128"/>
      <c r="I134" s="128"/>
      <c r="J134" s="128"/>
      <c r="K134" s="128"/>
    </row>
    <row r="135" ht="12.0" customHeight="1">
      <c r="A135" s="13"/>
      <c r="B135" s="130"/>
      <c r="C135" s="131"/>
      <c r="D135" s="131"/>
      <c r="E135" s="13"/>
      <c r="F135" s="13"/>
      <c r="G135" s="128"/>
      <c r="H135" s="128"/>
      <c r="I135" s="128"/>
      <c r="J135" s="128"/>
      <c r="K135" s="128"/>
    </row>
    <row r="136" ht="24.0" customHeight="1">
      <c r="A136" s="13"/>
      <c r="B136" s="13"/>
      <c r="C136" s="127" t="str">
        <f>image("https://i.imgur.com/H4JNvFn.png",3)</f>
        <v>#REF!</v>
      </c>
      <c r="I136" s="128"/>
      <c r="J136" s="102"/>
      <c r="K136" s="13"/>
    </row>
    <row r="137" ht="24.0" customHeight="1">
      <c r="A137" s="13"/>
      <c r="B137" s="13"/>
      <c r="I137" s="128"/>
      <c r="J137" s="102"/>
      <c r="K137" s="13"/>
    </row>
    <row r="138" ht="24.0" customHeight="1">
      <c r="A138" s="13"/>
      <c r="B138" s="128"/>
      <c r="I138" s="128"/>
      <c r="J138" s="102"/>
      <c r="K138" s="13"/>
    </row>
    <row r="139" ht="24.0" customHeight="1">
      <c r="A139" s="13"/>
      <c r="B139" s="128"/>
      <c r="I139" s="128"/>
      <c r="J139" s="102"/>
      <c r="K139" s="13"/>
    </row>
    <row r="140" ht="24.0" customHeight="1">
      <c r="A140" s="13"/>
      <c r="B140" s="128"/>
      <c r="I140" s="128"/>
      <c r="J140" s="102"/>
      <c r="K140" s="13"/>
    </row>
    <row r="141" ht="24.0" customHeight="1">
      <c r="A141" s="13"/>
      <c r="B141" s="128"/>
      <c r="I141" s="128"/>
      <c r="J141" s="102"/>
      <c r="K141" s="13"/>
    </row>
    <row r="142" ht="24.0" customHeight="1">
      <c r="A142" s="13"/>
      <c r="B142" s="128"/>
      <c r="I142" s="128"/>
      <c r="J142" s="102"/>
      <c r="K142" s="13"/>
    </row>
    <row r="143" ht="24.0" customHeight="1">
      <c r="A143" s="13"/>
      <c r="B143" s="128"/>
      <c r="I143" s="128"/>
      <c r="J143" s="102"/>
      <c r="K143" s="13"/>
    </row>
    <row r="144" ht="24.0" customHeight="1">
      <c r="A144" s="13"/>
      <c r="B144" s="128"/>
      <c r="I144" s="128"/>
      <c r="J144" s="102"/>
      <c r="K144" s="13"/>
    </row>
    <row r="145" ht="24.0" customHeight="1">
      <c r="A145" s="13"/>
      <c r="B145" s="128"/>
      <c r="I145" s="128"/>
      <c r="J145" s="102"/>
      <c r="K145" s="13"/>
    </row>
    <row r="146" ht="24.0" customHeight="1">
      <c r="A146" s="13"/>
      <c r="B146" s="128"/>
      <c r="I146" s="128"/>
      <c r="J146" s="102"/>
      <c r="K146" s="13"/>
    </row>
    <row r="147" ht="24.0" customHeight="1">
      <c r="A147" s="13"/>
      <c r="B147" s="128"/>
      <c r="I147" s="128"/>
      <c r="J147" s="102"/>
      <c r="K147" s="13"/>
    </row>
    <row r="148" ht="24.0" customHeight="1">
      <c r="A148" s="13"/>
      <c r="B148" s="128"/>
      <c r="I148" s="128"/>
      <c r="J148" s="102"/>
      <c r="K148" s="13"/>
    </row>
    <row r="149" ht="24.0" customHeight="1">
      <c r="A149" s="13"/>
      <c r="B149" s="128"/>
      <c r="I149" s="128"/>
      <c r="J149" s="102"/>
      <c r="K149" s="13"/>
    </row>
    <row r="150" ht="24.0" customHeight="1">
      <c r="A150" s="13"/>
      <c r="B150" s="128"/>
      <c r="I150" s="128"/>
      <c r="J150" s="102"/>
      <c r="K150" s="13"/>
    </row>
    <row r="151" ht="24.0" customHeight="1">
      <c r="A151" s="13"/>
      <c r="B151" s="128"/>
      <c r="I151" s="128"/>
      <c r="J151" s="102"/>
      <c r="K151" s="13"/>
    </row>
    <row r="152">
      <c r="A152" s="13"/>
      <c r="B152" s="128"/>
      <c r="C152" s="13"/>
      <c r="D152" s="13"/>
      <c r="E152" s="13"/>
      <c r="F152" s="4"/>
      <c r="G152" s="4"/>
      <c r="H152" s="100"/>
      <c r="I152" s="116"/>
      <c r="J152" s="116"/>
      <c r="K152" s="13"/>
    </row>
    <row r="153" ht="9.0" customHeight="1">
      <c r="A153" s="117"/>
      <c r="B153" s="118"/>
      <c r="C153" s="118"/>
      <c r="D153" s="118"/>
      <c r="E153" s="118"/>
      <c r="F153" s="88"/>
      <c r="G153" s="118"/>
      <c r="H153" s="118"/>
      <c r="I153" s="118"/>
      <c r="J153" s="118"/>
      <c r="K153" s="117"/>
    </row>
    <row r="154" ht="9.0" customHeight="1">
      <c r="A154" s="13"/>
      <c r="B154" s="13"/>
      <c r="C154" s="13"/>
      <c r="D154" s="13"/>
      <c r="E154" s="13"/>
      <c r="F154" s="119"/>
      <c r="G154" s="13"/>
      <c r="H154" s="13"/>
      <c r="I154" s="13"/>
      <c r="J154" s="13"/>
      <c r="K154" s="13"/>
    </row>
    <row r="155" ht="30.0" customHeight="1">
      <c r="A155" s="13"/>
      <c r="B155" s="90" t="s">
        <v>4538</v>
      </c>
      <c r="C155" s="90"/>
      <c r="D155" s="91"/>
      <c r="E155" s="13"/>
      <c r="F155" s="13"/>
      <c r="G155" s="13"/>
      <c r="H155" s="13"/>
      <c r="I155" s="13"/>
      <c r="J155" s="13"/>
      <c r="K155" s="13"/>
    </row>
    <row r="156">
      <c r="A156" s="13"/>
      <c r="B156" s="129"/>
      <c r="C156" s="13"/>
      <c r="D156" s="13"/>
      <c r="E156" s="13"/>
      <c r="F156" s="128"/>
      <c r="G156" s="128"/>
      <c r="H156" s="128"/>
      <c r="I156" s="128"/>
      <c r="J156" s="128"/>
      <c r="K156" s="128"/>
    </row>
    <row r="157" ht="12.0" customHeight="1">
      <c r="A157" s="13"/>
      <c r="B157" s="130"/>
      <c r="C157" s="131"/>
      <c r="D157" s="131"/>
      <c r="E157" s="13"/>
      <c r="F157" s="13"/>
      <c r="G157" s="128"/>
      <c r="H157" s="128"/>
      <c r="I157" s="128"/>
      <c r="J157" s="128"/>
      <c r="K157" s="128"/>
    </row>
    <row r="158" ht="24.0" customHeight="1">
      <c r="A158" s="13"/>
      <c r="B158" s="13"/>
      <c r="C158" s="127" t="str">
        <f>image("https://i.imgur.com/ViaGZBz.png",3)</f>
        <v>#REF!</v>
      </c>
      <c r="I158" s="128"/>
      <c r="J158" s="102"/>
      <c r="K158" s="13"/>
    </row>
    <row r="159" ht="24.0" customHeight="1">
      <c r="A159" s="13"/>
      <c r="B159" s="13"/>
      <c r="I159" s="128"/>
      <c r="J159" s="102"/>
      <c r="K159" s="13"/>
    </row>
    <row r="160" ht="24.0" customHeight="1">
      <c r="A160" s="13"/>
      <c r="B160" s="128"/>
      <c r="I160" s="128"/>
      <c r="J160" s="102"/>
      <c r="K160" s="13"/>
    </row>
    <row r="161" ht="24.0" customHeight="1">
      <c r="A161" s="13"/>
      <c r="B161" s="128"/>
      <c r="I161" s="128"/>
      <c r="J161" s="102"/>
      <c r="K161" s="13"/>
    </row>
    <row r="162" ht="24.0" customHeight="1">
      <c r="A162" s="13"/>
      <c r="B162" s="128"/>
      <c r="I162" s="128"/>
      <c r="J162" s="102"/>
      <c r="K162" s="13"/>
    </row>
    <row r="163" ht="24.0" customHeight="1">
      <c r="A163" s="13"/>
      <c r="B163" s="128"/>
      <c r="I163" s="128"/>
      <c r="J163" s="102"/>
      <c r="K163" s="13"/>
    </row>
    <row r="164" ht="24.0" customHeight="1">
      <c r="A164" s="13"/>
      <c r="B164" s="128"/>
      <c r="I164" s="128"/>
      <c r="J164" s="102"/>
      <c r="K164" s="13"/>
    </row>
    <row r="165" ht="24.0" customHeight="1">
      <c r="A165" s="13"/>
      <c r="B165" s="128"/>
      <c r="I165" s="128"/>
      <c r="J165" s="102"/>
      <c r="K165" s="13"/>
    </row>
    <row r="166">
      <c r="A166" s="13"/>
      <c r="B166" s="128"/>
      <c r="C166" s="13"/>
      <c r="D166" s="13"/>
      <c r="E166" s="13"/>
      <c r="F166" s="4"/>
      <c r="G166" s="4"/>
      <c r="H166" s="100"/>
      <c r="I166" s="116"/>
      <c r="J166" s="116"/>
      <c r="K166" s="13"/>
    </row>
    <row r="167" ht="9.0" customHeight="1">
      <c r="A167" s="117"/>
      <c r="B167" s="118"/>
      <c r="C167" s="118"/>
      <c r="D167" s="118"/>
      <c r="E167" s="118"/>
      <c r="F167" s="88"/>
      <c r="G167" s="118"/>
      <c r="H167" s="118"/>
      <c r="I167" s="118"/>
      <c r="J167" s="118"/>
      <c r="K167" s="117"/>
    </row>
    <row r="168" ht="9.0" customHeight="1">
      <c r="A168" s="13"/>
      <c r="B168" s="13"/>
      <c r="C168" s="13"/>
      <c r="D168" s="13"/>
      <c r="E168" s="13"/>
      <c r="F168" s="119"/>
      <c r="G168" s="13"/>
      <c r="H168" s="13"/>
      <c r="I168" s="13"/>
      <c r="J168" s="13"/>
      <c r="K168" s="13"/>
    </row>
    <row r="169" ht="30.0" customHeight="1">
      <c r="A169" s="13"/>
      <c r="B169" s="90" t="s">
        <v>4539</v>
      </c>
      <c r="C169" s="90"/>
      <c r="D169" s="91"/>
      <c r="E169" s="13"/>
      <c r="F169" s="13"/>
      <c r="G169" s="13"/>
      <c r="H169" s="13"/>
      <c r="I169" s="13"/>
      <c r="J169" s="13"/>
      <c r="K169" s="13"/>
    </row>
    <row r="170">
      <c r="A170" s="13"/>
      <c r="B170" s="129"/>
      <c r="C170" s="13"/>
      <c r="D170" s="13"/>
      <c r="E170" s="13"/>
      <c r="F170" s="128"/>
      <c r="G170" s="128"/>
      <c r="H170" s="128"/>
      <c r="I170" s="128"/>
      <c r="J170" s="128"/>
      <c r="K170" s="128"/>
    </row>
    <row r="171" ht="12.0" customHeight="1">
      <c r="A171" s="13"/>
      <c r="B171" s="130"/>
      <c r="C171" s="131"/>
      <c r="D171" s="131"/>
      <c r="E171" s="13"/>
      <c r="F171" s="13"/>
      <c r="G171" s="128"/>
      <c r="H171" s="128"/>
      <c r="I171" s="128"/>
      <c r="J171" s="128"/>
      <c r="K171" s="128"/>
    </row>
    <row r="172" ht="24.0" customHeight="1">
      <c r="A172" s="13"/>
      <c r="B172" s="13"/>
      <c r="C172" s="127" t="str">
        <f>image("https://i.imgur.com/dzy6Iq3.png",3)</f>
        <v>#REF!</v>
      </c>
      <c r="I172" s="128"/>
      <c r="J172" s="102"/>
      <c r="K172" s="13"/>
    </row>
    <row r="173" ht="24.0" customHeight="1">
      <c r="A173" s="13"/>
      <c r="B173" s="13"/>
      <c r="I173" s="128"/>
      <c r="J173" s="102"/>
      <c r="K173" s="13"/>
    </row>
    <row r="174" ht="24.0" customHeight="1">
      <c r="A174" s="13"/>
      <c r="B174" s="128"/>
      <c r="I174" s="128"/>
      <c r="J174" s="102"/>
      <c r="K174" s="13"/>
    </row>
    <row r="175" ht="24.0" customHeight="1">
      <c r="A175" s="13"/>
      <c r="B175" s="128"/>
      <c r="I175" s="128"/>
      <c r="J175" s="102"/>
      <c r="K175" s="13"/>
    </row>
    <row r="176">
      <c r="A176" s="13"/>
      <c r="B176" s="128"/>
      <c r="C176" s="13"/>
      <c r="D176" s="13"/>
      <c r="E176" s="13"/>
      <c r="F176" s="4"/>
      <c r="G176" s="4"/>
      <c r="H176" s="100"/>
      <c r="I176" s="116"/>
      <c r="J176" s="116"/>
      <c r="K176" s="13"/>
    </row>
    <row r="177" ht="9.0" customHeight="1">
      <c r="A177" s="117"/>
      <c r="B177" s="118"/>
      <c r="C177" s="118"/>
      <c r="D177" s="118"/>
      <c r="E177" s="118"/>
      <c r="F177" s="88"/>
      <c r="G177" s="118"/>
      <c r="H177" s="118"/>
      <c r="I177" s="118"/>
      <c r="J177" s="118"/>
      <c r="K177" s="117"/>
    </row>
    <row r="178" ht="9.0" customHeight="1">
      <c r="A178" s="13"/>
      <c r="B178" s="13"/>
      <c r="C178" s="13"/>
      <c r="D178" s="13"/>
      <c r="E178" s="13"/>
      <c r="F178" s="119"/>
      <c r="G178" s="13"/>
      <c r="H178" s="13"/>
      <c r="I178" s="13"/>
      <c r="J178" s="13"/>
      <c r="K178" s="13"/>
    </row>
    <row r="179" ht="30.0" customHeight="1">
      <c r="A179" s="13"/>
      <c r="B179" s="90" t="s">
        <v>4540</v>
      </c>
      <c r="C179" s="90"/>
      <c r="D179" s="91"/>
      <c r="E179" s="13"/>
      <c r="F179" s="13"/>
      <c r="G179" s="13"/>
      <c r="H179" s="13"/>
      <c r="I179" s="13"/>
      <c r="J179" s="13"/>
      <c r="K179" s="13"/>
    </row>
    <row r="180">
      <c r="A180" s="13"/>
      <c r="B180" s="129"/>
      <c r="C180" s="13"/>
      <c r="D180" s="13"/>
      <c r="E180" s="13"/>
      <c r="F180" s="128"/>
      <c r="G180" s="128"/>
      <c r="H180" s="128"/>
      <c r="I180" s="128"/>
      <c r="J180" s="128"/>
      <c r="K180" s="128"/>
    </row>
    <row r="181" ht="12.0" customHeight="1">
      <c r="A181" s="13"/>
      <c r="B181" s="130"/>
      <c r="C181" s="131"/>
      <c r="D181" s="131"/>
      <c r="E181" s="13"/>
      <c r="F181" s="13"/>
      <c r="G181" s="128"/>
      <c r="H181" s="128"/>
      <c r="I181" s="128"/>
      <c r="J181" s="128"/>
      <c r="K181" s="128"/>
    </row>
    <row r="182" ht="24.0" customHeight="1">
      <c r="A182" s="13"/>
      <c r="B182" s="13"/>
      <c r="C182" s="127" t="str">
        <f>image("https://i.imgur.com/IHFFgZm.png",3)</f>
        <v>#REF!</v>
      </c>
      <c r="I182" s="128"/>
      <c r="J182" s="102"/>
      <c r="K182" s="13"/>
    </row>
    <row r="183" ht="24.0" customHeight="1">
      <c r="A183" s="13"/>
      <c r="B183" s="13"/>
      <c r="I183" s="128"/>
      <c r="J183" s="102"/>
      <c r="K183" s="13"/>
    </row>
    <row r="184" ht="24.0" customHeight="1">
      <c r="A184" s="13"/>
      <c r="B184" s="128"/>
      <c r="I184" s="128"/>
      <c r="J184" s="102"/>
      <c r="K184" s="13"/>
    </row>
    <row r="185" ht="24.0" customHeight="1">
      <c r="A185" s="13"/>
      <c r="B185" s="128"/>
      <c r="I185" s="128"/>
      <c r="J185" s="102"/>
      <c r="K185" s="13"/>
    </row>
    <row r="186" ht="24.0" customHeight="1">
      <c r="A186" s="13"/>
      <c r="B186" s="128"/>
      <c r="I186" s="128"/>
      <c r="J186" s="102"/>
      <c r="K186" s="13"/>
    </row>
    <row r="187" ht="24.0" customHeight="1">
      <c r="A187" s="13"/>
      <c r="B187" s="128"/>
      <c r="I187" s="128"/>
      <c r="J187" s="102"/>
      <c r="K187" s="13"/>
    </row>
    <row r="188" ht="24.0" customHeight="1">
      <c r="A188" s="13"/>
      <c r="B188" s="128"/>
      <c r="I188" s="128"/>
      <c r="J188" s="102"/>
      <c r="K188" s="13"/>
    </row>
    <row r="189" ht="24.0" customHeight="1">
      <c r="A189" s="13"/>
      <c r="B189" s="128"/>
      <c r="I189" s="128"/>
      <c r="J189" s="102"/>
      <c r="K189" s="13"/>
    </row>
    <row r="190" ht="24.0" customHeight="1">
      <c r="A190" s="13"/>
      <c r="B190" s="128"/>
      <c r="I190" s="128"/>
      <c r="J190" s="102"/>
      <c r="K190" s="13"/>
    </row>
    <row r="191" ht="24.0" customHeight="1">
      <c r="A191" s="13"/>
      <c r="B191" s="128"/>
      <c r="I191" s="128"/>
      <c r="J191" s="102"/>
      <c r="K191" s="13"/>
    </row>
    <row r="192" ht="24.0" customHeight="1">
      <c r="A192" s="13"/>
      <c r="B192" s="128"/>
      <c r="I192" s="128"/>
      <c r="J192" s="102"/>
      <c r="K192" s="13"/>
    </row>
    <row r="193" ht="24.0" customHeight="1">
      <c r="A193" s="13"/>
      <c r="B193" s="128"/>
      <c r="I193" s="128"/>
      <c r="J193" s="102"/>
      <c r="K193" s="13"/>
    </row>
    <row r="194" ht="24.0" customHeight="1">
      <c r="A194" s="13"/>
      <c r="B194" s="128"/>
      <c r="I194" s="128"/>
      <c r="J194" s="102"/>
      <c r="K194" s="13"/>
    </row>
    <row r="195" ht="24.0" customHeight="1">
      <c r="A195" s="13"/>
      <c r="B195" s="128"/>
      <c r="I195" s="128"/>
      <c r="J195" s="102"/>
      <c r="K195" s="13"/>
    </row>
    <row r="196" ht="24.0" customHeight="1">
      <c r="A196" s="13"/>
      <c r="B196" s="128"/>
      <c r="I196" s="128"/>
      <c r="J196" s="102"/>
      <c r="K196" s="13"/>
    </row>
    <row r="197" ht="24.0" customHeight="1">
      <c r="A197" s="13"/>
      <c r="B197" s="128"/>
      <c r="I197" s="128"/>
      <c r="J197" s="102"/>
      <c r="K197" s="13"/>
    </row>
    <row r="198" ht="24.0" customHeight="1">
      <c r="A198" s="13"/>
      <c r="B198" s="128"/>
      <c r="I198" s="128"/>
      <c r="J198" s="102"/>
      <c r="K198" s="13"/>
    </row>
    <row r="199" ht="24.0" customHeight="1">
      <c r="A199" s="13"/>
      <c r="B199" s="128"/>
      <c r="I199" s="128"/>
      <c r="J199" s="102"/>
      <c r="K199" s="13"/>
    </row>
    <row r="200" ht="24.0" customHeight="1">
      <c r="A200" s="13"/>
      <c r="B200" s="128"/>
      <c r="I200" s="128"/>
      <c r="J200" s="102"/>
      <c r="K200" s="13"/>
    </row>
    <row r="201" ht="24.0" customHeight="1">
      <c r="A201" s="13"/>
      <c r="B201" s="128"/>
      <c r="I201" s="128"/>
      <c r="J201" s="102"/>
      <c r="K201" s="13"/>
    </row>
    <row r="202">
      <c r="A202" s="13"/>
      <c r="B202" s="128"/>
      <c r="C202" s="13"/>
      <c r="D202" s="13"/>
      <c r="E202" s="13"/>
      <c r="F202" s="4"/>
      <c r="G202" s="4"/>
      <c r="H202" s="100"/>
      <c r="I202" s="116"/>
      <c r="J202" s="116"/>
      <c r="K202" s="13"/>
    </row>
    <row r="203" ht="9.0" customHeight="1">
      <c r="A203" s="117"/>
      <c r="B203" s="118"/>
      <c r="C203" s="118"/>
      <c r="D203" s="118"/>
      <c r="E203" s="118"/>
      <c r="F203" s="88"/>
      <c r="G203" s="118"/>
      <c r="H203" s="118"/>
      <c r="I203" s="118"/>
      <c r="J203" s="118"/>
      <c r="K203" s="117"/>
    </row>
    <row r="204" ht="9.0" customHeight="1">
      <c r="A204" s="13"/>
      <c r="B204" s="13"/>
      <c r="C204" s="13"/>
      <c r="D204" s="13"/>
      <c r="E204" s="13"/>
      <c r="F204" s="119"/>
      <c r="G204" s="13"/>
      <c r="H204" s="13"/>
      <c r="I204" s="13"/>
      <c r="J204" s="13"/>
      <c r="K204" s="13"/>
    </row>
    <row r="205" ht="30.0" customHeight="1">
      <c r="A205" s="13"/>
      <c r="B205" s="90" t="s">
        <v>4541</v>
      </c>
      <c r="C205" s="90"/>
      <c r="D205" s="91"/>
      <c r="E205" s="13"/>
      <c r="F205" s="13"/>
      <c r="G205" s="13"/>
      <c r="H205" s="13"/>
      <c r="I205" s="13"/>
      <c r="J205" s="13"/>
      <c r="K205" s="13"/>
    </row>
    <row r="206">
      <c r="A206" s="13"/>
      <c r="B206" s="129"/>
      <c r="C206" s="13"/>
      <c r="D206" s="13"/>
      <c r="E206" s="13"/>
      <c r="F206" s="128"/>
      <c r="G206" s="128"/>
      <c r="H206" s="128"/>
      <c r="I206" s="128"/>
      <c r="J206" s="128"/>
      <c r="K206" s="128"/>
    </row>
    <row r="207" ht="12.0" customHeight="1">
      <c r="A207" s="13"/>
      <c r="B207" s="130"/>
      <c r="C207" s="131"/>
      <c r="D207" s="131"/>
      <c r="E207" s="13"/>
      <c r="F207" s="13"/>
      <c r="G207" s="128"/>
      <c r="H207" s="128"/>
      <c r="I207" s="128"/>
      <c r="J207" s="128"/>
      <c r="K207" s="128"/>
    </row>
    <row r="208" ht="24.0" customHeight="1">
      <c r="A208" s="13"/>
      <c r="B208" s="13"/>
      <c r="C208" s="127" t="str">
        <f>image("https://i.imgur.com/G6Okb0J.png",3)</f>
        <v>#REF!</v>
      </c>
      <c r="I208" s="128"/>
      <c r="J208" s="102"/>
      <c r="K208" s="13"/>
    </row>
    <row r="209" ht="24.0" customHeight="1">
      <c r="A209" s="13"/>
      <c r="B209" s="13"/>
      <c r="I209" s="128"/>
      <c r="J209" s="102"/>
      <c r="K209" s="13"/>
    </row>
    <row r="210" ht="24.0" customHeight="1">
      <c r="A210" s="13"/>
      <c r="B210" s="128"/>
      <c r="I210" s="128"/>
      <c r="J210" s="102"/>
      <c r="K210" s="13"/>
    </row>
    <row r="211" ht="24.0" customHeight="1">
      <c r="A211" s="13"/>
      <c r="B211" s="128"/>
      <c r="I211" s="128"/>
      <c r="J211" s="102"/>
      <c r="K211" s="13"/>
    </row>
    <row r="212" ht="24.0" customHeight="1">
      <c r="A212" s="13"/>
      <c r="B212" s="128"/>
      <c r="I212" s="128"/>
      <c r="J212" s="102"/>
      <c r="K212" s="13"/>
    </row>
    <row r="213" ht="24.0" customHeight="1">
      <c r="A213" s="13"/>
      <c r="B213" s="128"/>
      <c r="I213" s="128"/>
      <c r="J213" s="102"/>
      <c r="K213" s="13"/>
    </row>
    <row r="214" ht="24.0" customHeight="1">
      <c r="A214" s="13"/>
      <c r="B214" s="128"/>
      <c r="I214" s="128"/>
      <c r="J214" s="102"/>
      <c r="K214" s="13"/>
    </row>
    <row r="215" ht="24.0" customHeight="1">
      <c r="A215" s="13"/>
      <c r="B215" s="128"/>
      <c r="I215" s="128"/>
      <c r="J215" s="102"/>
      <c r="K215" s="13"/>
    </row>
    <row r="216" ht="24.0" customHeight="1">
      <c r="A216" s="13"/>
      <c r="B216" s="128"/>
      <c r="I216" s="128"/>
      <c r="J216" s="102"/>
      <c r="K216" s="13"/>
    </row>
    <row r="217" ht="24.0" customHeight="1">
      <c r="A217" s="13"/>
      <c r="B217" s="128"/>
      <c r="I217" s="128"/>
      <c r="J217" s="102"/>
      <c r="K217" s="13"/>
    </row>
    <row r="218" ht="24.0" customHeight="1">
      <c r="A218" s="13"/>
      <c r="B218" s="128"/>
      <c r="I218" s="128"/>
      <c r="J218" s="102"/>
      <c r="K218" s="13"/>
    </row>
    <row r="219" ht="24.0" customHeight="1">
      <c r="A219" s="13"/>
      <c r="B219" s="128"/>
      <c r="I219" s="128"/>
      <c r="J219" s="102"/>
      <c r="K219" s="13"/>
    </row>
    <row r="220" ht="24.0" customHeight="1">
      <c r="A220" s="13"/>
      <c r="B220" s="128"/>
      <c r="I220" s="128"/>
      <c r="J220" s="102"/>
      <c r="K220" s="13"/>
    </row>
    <row r="221" ht="24.0" customHeight="1">
      <c r="A221" s="13"/>
      <c r="B221" s="128"/>
      <c r="I221" s="128"/>
      <c r="J221" s="102"/>
      <c r="K221" s="13"/>
    </row>
    <row r="222" ht="24.0" customHeight="1">
      <c r="A222" s="13"/>
      <c r="B222" s="128"/>
      <c r="I222" s="128"/>
      <c r="J222" s="102"/>
      <c r="K222" s="13"/>
    </row>
    <row r="223" ht="24.0" customHeight="1">
      <c r="A223" s="13"/>
      <c r="B223" s="128"/>
      <c r="I223" s="128"/>
      <c r="J223" s="102"/>
      <c r="K223" s="13"/>
    </row>
    <row r="224">
      <c r="A224" s="13"/>
      <c r="B224" s="128"/>
      <c r="C224" s="13"/>
      <c r="D224" s="13"/>
      <c r="E224" s="13"/>
      <c r="F224" s="4"/>
      <c r="G224" s="4"/>
      <c r="H224" s="100"/>
      <c r="I224" s="116"/>
      <c r="J224" s="116"/>
      <c r="K224" s="13"/>
    </row>
    <row r="225" ht="9.0" customHeight="1">
      <c r="A225" s="117"/>
      <c r="B225" s="118"/>
      <c r="C225" s="118"/>
      <c r="D225" s="118"/>
      <c r="E225" s="118"/>
      <c r="F225" s="88"/>
      <c r="G225" s="118"/>
      <c r="H225" s="118"/>
      <c r="I225" s="118"/>
      <c r="J225" s="118"/>
      <c r="K225" s="117"/>
    </row>
    <row r="226" ht="9.0" customHeight="1">
      <c r="A226" s="13"/>
      <c r="B226" s="13"/>
      <c r="C226" s="13"/>
      <c r="D226" s="13"/>
      <c r="E226" s="13"/>
      <c r="F226" s="119"/>
      <c r="G226" s="13"/>
      <c r="H226" s="13"/>
      <c r="I226" s="13"/>
      <c r="J226" s="13"/>
      <c r="K226" s="13"/>
    </row>
    <row r="227" ht="30.0" customHeight="1">
      <c r="A227" s="13"/>
      <c r="B227" s="90" t="s">
        <v>4542</v>
      </c>
      <c r="C227" s="90"/>
      <c r="D227" s="91"/>
      <c r="E227" s="13"/>
      <c r="F227" s="13"/>
      <c r="G227" s="13"/>
      <c r="H227" s="13"/>
      <c r="I227" s="13"/>
      <c r="J227" s="13"/>
      <c r="K227" s="13"/>
    </row>
    <row r="228">
      <c r="A228" s="13"/>
      <c r="B228" s="129"/>
      <c r="C228" s="13"/>
      <c r="D228" s="13"/>
      <c r="E228" s="13"/>
      <c r="F228" s="128"/>
      <c r="G228" s="128"/>
      <c r="H228" s="128"/>
      <c r="I228" s="128"/>
      <c r="J228" s="128"/>
      <c r="K228" s="128"/>
    </row>
    <row r="229" ht="12.0" customHeight="1">
      <c r="A229" s="13"/>
      <c r="B229" s="130"/>
      <c r="C229" s="131"/>
      <c r="D229" s="131"/>
      <c r="E229" s="13"/>
      <c r="F229" s="13"/>
      <c r="G229" s="128"/>
      <c r="H229" s="128"/>
      <c r="I229" s="128"/>
      <c r="J229" s="128"/>
      <c r="K229" s="128"/>
    </row>
    <row r="230" ht="24.0" customHeight="1">
      <c r="A230" s="13"/>
      <c r="B230" s="13"/>
      <c r="C230" s="127" t="str">
        <f>image("https://i.imgur.com/of5x6b0.png",3)</f>
        <v>#REF!</v>
      </c>
      <c r="I230" s="128"/>
      <c r="J230" s="102"/>
      <c r="K230" s="13"/>
    </row>
    <row r="231" ht="24.0" customHeight="1">
      <c r="A231" s="13"/>
      <c r="B231" s="13"/>
      <c r="I231" s="128"/>
      <c r="J231" s="102"/>
      <c r="K231" s="13"/>
    </row>
    <row r="232" ht="24.0" customHeight="1">
      <c r="A232" s="13"/>
      <c r="B232" s="128"/>
      <c r="I232" s="128"/>
      <c r="J232" s="102"/>
      <c r="K232" s="13"/>
    </row>
    <row r="233" ht="24.0" customHeight="1">
      <c r="A233" s="13"/>
      <c r="B233" s="128"/>
      <c r="I233" s="128"/>
      <c r="J233" s="102"/>
      <c r="K233" s="13"/>
    </row>
    <row r="234" ht="24.0" customHeight="1">
      <c r="A234" s="13"/>
      <c r="B234" s="128"/>
      <c r="I234" s="128"/>
      <c r="J234" s="102"/>
      <c r="K234" s="13"/>
    </row>
    <row r="235" ht="24.0" customHeight="1">
      <c r="A235" s="13"/>
      <c r="B235" s="128"/>
      <c r="I235" s="128"/>
      <c r="J235" s="102"/>
      <c r="K235" s="13"/>
    </row>
    <row r="236" ht="24.0" customHeight="1">
      <c r="A236" s="13"/>
      <c r="B236" s="128"/>
      <c r="I236" s="128"/>
      <c r="J236" s="102"/>
      <c r="K236" s="13"/>
    </row>
    <row r="237" ht="24.0" customHeight="1">
      <c r="A237" s="13"/>
      <c r="B237" s="128"/>
      <c r="I237" s="128"/>
      <c r="J237" s="102"/>
      <c r="K237" s="13"/>
    </row>
    <row r="238">
      <c r="A238" s="13"/>
      <c r="B238" s="128"/>
      <c r="C238" s="13"/>
      <c r="D238" s="13"/>
      <c r="E238" s="13"/>
      <c r="F238" s="4"/>
      <c r="G238" s="4"/>
      <c r="H238" s="100"/>
      <c r="I238" s="116"/>
      <c r="J238" s="116"/>
      <c r="K238" s="13"/>
    </row>
    <row r="239" ht="9.0" customHeight="1">
      <c r="A239" s="117"/>
      <c r="B239" s="118"/>
      <c r="C239" s="118"/>
      <c r="D239" s="118"/>
      <c r="E239" s="118"/>
      <c r="F239" s="88"/>
      <c r="G239" s="118"/>
      <c r="H239" s="118"/>
      <c r="I239" s="118"/>
      <c r="J239" s="118"/>
      <c r="K239" s="117"/>
    </row>
    <row r="240" ht="9.0" customHeight="1">
      <c r="A240" s="13"/>
      <c r="B240" s="13"/>
      <c r="C240" s="13"/>
      <c r="D240" s="13"/>
      <c r="E240" s="13"/>
      <c r="F240" s="119"/>
      <c r="G240" s="13"/>
      <c r="H240" s="13"/>
      <c r="I240" s="13"/>
      <c r="J240" s="13"/>
      <c r="K240" s="13"/>
    </row>
    <row r="241" ht="30.0" customHeight="1">
      <c r="A241" s="13"/>
      <c r="B241" s="90" t="s">
        <v>4543</v>
      </c>
      <c r="C241" s="90"/>
      <c r="D241" s="91"/>
      <c r="E241" s="13"/>
      <c r="F241" s="13"/>
      <c r="G241" s="13"/>
      <c r="H241" s="13"/>
      <c r="I241" s="13"/>
      <c r="J241" s="13"/>
      <c r="K241" s="13"/>
    </row>
    <row r="242">
      <c r="A242" s="13"/>
      <c r="B242" s="129"/>
      <c r="C242" s="13"/>
      <c r="D242" s="13"/>
      <c r="E242" s="13"/>
      <c r="F242" s="128"/>
      <c r="G242" s="128"/>
      <c r="H242" s="128"/>
      <c r="I242" s="128"/>
      <c r="J242" s="128"/>
      <c r="K242" s="128"/>
    </row>
    <row r="243" ht="12.0" customHeight="1">
      <c r="A243" s="13"/>
      <c r="B243" s="130"/>
      <c r="C243" s="131"/>
      <c r="D243" s="131"/>
      <c r="E243" s="13"/>
      <c r="F243" s="13"/>
      <c r="G243" s="128"/>
      <c r="H243" s="128"/>
      <c r="I243" s="128"/>
      <c r="J243" s="128"/>
      <c r="K243" s="128"/>
    </row>
    <row r="244" ht="24.0" customHeight="1">
      <c r="A244" s="13"/>
      <c r="B244" s="13"/>
      <c r="C244" s="127" t="str">
        <f>image("https://i.imgur.com/N0Lxu8g.png",3)</f>
        <v>#REF!</v>
      </c>
      <c r="I244" s="128"/>
      <c r="J244" s="102"/>
      <c r="K244" s="13"/>
    </row>
    <row r="245" ht="24.0" customHeight="1">
      <c r="A245" s="13"/>
      <c r="B245" s="13"/>
      <c r="I245" s="128"/>
      <c r="J245" s="102"/>
      <c r="K245" s="13"/>
    </row>
    <row r="246" ht="24.0" customHeight="1">
      <c r="A246" s="13"/>
      <c r="B246" s="128"/>
      <c r="I246" s="128"/>
      <c r="J246" s="102"/>
      <c r="K246" s="13"/>
    </row>
    <row r="247" ht="24.0" customHeight="1">
      <c r="A247" s="13"/>
      <c r="B247" s="128"/>
      <c r="I247" s="128"/>
      <c r="J247" s="102"/>
      <c r="K247" s="13"/>
    </row>
    <row r="248" ht="24.0" customHeight="1">
      <c r="A248" s="13"/>
      <c r="B248" s="128"/>
      <c r="I248" s="128"/>
      <c r="J248" s="102"/>
      <c r="K248" s="13"/>
    </row>
    <row r="249" ht="24.0" customHeight="1">
      <c r="A249" s="13"/>
      <c r="B249" s="128"/>
      <c r="I249" s="128"/>
      <c r="J249" s="102"/>
      <c r="K249" s="13"/>
    </row>
    <row r="250" ht="24.0" customHeight="1">
      <c r="A250" s="13"/>
      <c r="B250" s="128"/>
      <c r="I250" s="128"/>
      <c r="J250" s="102"/>
      <c r="K250" s="13"/>
    </row>
    <row r="251" ht="24.0" customHeight="1">
      <c r="A251" s="13"/>
      <c r="B251" s="128"/>
      <c r="I251" s="128"/>
      <c r="J251" s="102"/>
      <c r="K251" s="13"/>
    </row>
    <row r="252">
      <c r="A252" s="13"/>
      <c r="B252" s="128"/>
      <c r="C252" s="13"/>
      <c r="D252" s="13"/>
      <c r="E252" s="13"/>
      <c r="F252" s="4"/>
      <c r="G252" s="4"/>
      <c r="H252" s="100"/>
      <c r="I252" s="116"/>
      <c r="J252" s="116"/>
      <c r="K252" s="13"/>
    </row>
    <row r="253" ht="9.0" customHeight="1">
      <c r="A253" s="117"/>
      <c r="B253" s="118"/>
      <c r="C253" s="118"/>
      <c r="D253" s="118"/>
      <c r="E253" s="118"/>
      <c r="F253" s="88"/>
      <c r="G253" s="118"/>
      <c r="H253" s="118"/>
      <c r="I253" s="118"/>
      <c r="J253" s="118"/>
      <c r="K253" s="117"/>
    </row>
    <row r="254" ht="9.0" customHeight="1">
      <c r="A254" s="13"/>
      <c r="B254" s="13"/>
      <c r="C254" s="13"/>
      <c r="D254" s="13"/>
      <c r="E254" s="13"/>
      <c r="F254" s="119"/>
      <c r="G254" s="13"/>
      <c r="H254" s="13"/>
      <c r="I254" s="13"/>
      <c r="J254" s="13"/>
      <c r="K254" s="13"/>
    </row>
    <row r="255" ht="30.0" customHeight="1">
      <c r="A255" s="13"/>
      <c r="B255" s="90" t="s">
        <v>4544</v>
      </c>
      <c r="C255" s="90"/>
      <c r="D255" s="91"/>
      <c r="E255" s="13"/>
      <c r="F255" s="13"/>
      <c r="G255" s="13"/>
      <c r="H255" s="13"/>
      <c r="I255" s="13"/>
      <c r="J255" s="13"/>
      <c r="K255" s="13"/>
    </row>
    <row r="256">
      <c r="A256" s="13"/>
      <c r="B256" s="129"/>
      <c r="C256" s="13"/>
      <c r="D256" s="13"/>
      <c r="E256" s="13"/>
      <c r="F256" s="128"/>
      <c r="G256" s="128"/>
      <c r="H256" s="128"/>
      <c r="I256" s="128"/>
      <c r="J256" s="128"/>
      <c r="K256" s="128"/>
    </row>
    <row r="257" ht="12.0" customHeight="1">
      <c r="A257" s="13"/>
      <c r="B257" s="130"/>
      <c r="C257" s="131"/>
      <c r="D257" s="131"/>
      <c r="E257" s="13"/>
      <c r="F257" s="13"/>
      <c r="G257" s="128"/>
      <c r="H257" s="128"/>
      <c r="I257" s="128"/>
      <c r="J257" s="128"/>
      <c r="K257" s="128"/>
    </row>
    <row r="258" ht="24.0" customHeight="1">
      <c r="A258" s="13"/>
      <c r="B258" s="13"/>
      <c r="C258" s="127" t="str">
        <f>image("https://i.imgur.com/CpvSi45.png",3)</f>
        <v>#REF!</v>
      </c>
      <c r="I258" s="128"/>
      <c r="J258" s="102"/>
      <c r="K258" s="13"/>
    </row>
    <row r="259" ht="24.0" customHeight="1">
      <c r="A259" s="13"/>
      <c r="B259" s="13"/>
      <c r="I259" s="128"/>
      <c r="J259" s="102"/>
      <c r="K259" s="13"/>
    </row>
    <row r="260" ht="24.0" customHeight="1">
      <c r="A260" s="13"/>
      <c r="B260" s="128"/>
      <c r="I260" s="128"/>
      <c r="J260" s="102"/>
      <c r="K260" s="13"/>
    </row>
    <row r="261" ht="24.0" customHeight="1">
      <c r="A261" s="13"/>
      <c r="B261" s="128"/>
      <c r="I261" s="128"/>
      <c r="J261" s="102"/>
      <c r="K261" s="13"/>
    </row>
    <row r="262">
      <c r="A262" s="13"/>
      <c r="B262" s="128"/>
      <c r="C262" s="13"/>
      <c r="D262" s="13"/>
      <c r="E262" s="13"/>
      <c r="F262" s="4"/>
      <c r="G262" s="4"/>
      <c r="H262" s="100"/>
      <c r="I262" s="116"/>
      <c r="J262" s="116"/>
      <c r="K262" s="13"/>
    </row>
    <row r="263" ht="9.0" customHeight="1">
      <c r="A263" s="117"/>
      <c r="B263" s="118"/>
      <c r="C263" s="118"/>
      <c r="D263" s="118"/>
      <c r="E263" s="118"/>
      <c r="F263" s="88"/>
      <c r="G263" s="118"/>
      <c r="H263" s="118"/>
      <c r="I263" s="118"/>
      <c r="J263" s="118"/>
      <c r="K263" s="117"/>
    </row>
    <row r="264" ht="9.0" customHeight="1">
      <c r="A264" s="13"/>
      <c r="B264" s="13"/>
      <c r="C264" s="13"/>
      <c r="D264" s="13"/>
      <c r="E264" s="13"/>
      <c r="F264" s="119"/>
      <c r="G264" s="13"/>
      <c r="H264" s="13"/>
      <c r="I264" s="13"/>
      <c r="J264" s="13"/>
      <c r="K264" s="13"/>
    </row>
    <row r="265" ht="30.0" customHeight="1">
      <c r="A265" s="13"/>
      <c r="B265" s="90" t="s">
        <v>4545</v>
      </c>
      <c r="C265" s="90"/>
      <c r="D265" s="91"/>
      <c r="E265" s="13"/>
      <c r="F265" s="13"/>
      <c r="G265" s="13"/>
      <c r="H265" s="13"/>
      <c r="I265" s="13"/>
      <c r="J265" s="13"/>
      <c r="K265" s="13"/>
    </row>
    <row r="266">
      <c r="A266" s="13"/>
      <c r="B266" s="129"/>
      <c r="C266" s="13"/>
      <c r="D266" s="13"/>
      <c r="E266" s="13"/>
      <c r="F266" s="128"/>
      <c r="G266" s="128"/>
      <c r="H266" s="128"/>
      <c r="I266" s="128"/>
      <c r="J266" s="128"/>
      <c r="K266" s="128"/>
    </row>
    <row r="267" ht="12.0" customHeight="1">
      <c r="A267" s="13"/>
      <c r="B267" s="130"/>
      <c r="C267" s="131"/>
      <c r="D267" s="131"/>
      <c r="E267" s="13"/>
      <c r="F267" s="13"/>
      <c r="G267" s="128"/>
      <c r="H267" s="128"/>
      <c r="I267" s="128"/>
      <c r="J267" s="128"/>
      <c r="K267" s="128"/>
    </row>
    <row r="268" ht="24.0" customHeight="1">
      <c r="A268" s="13"/>
      <c r="B268" s="13"/>
      <c r="C268" s="127" t="str">
        <f>image("https://i.imgur.com/7QkEpU8.png",3)</f>
        <v>#REF!</v>
      </c>
      <c r="I268" s="128"/>
      <c r="J268" s="102"/>
      <c r="K268" s="13"/>
    </row>
    <row r="269" ht="24.0" customHeight="1">
      <c r="A269" s="13"/>
      <c r="B269" s="13"/>
      <c r="I269" s="128"/>
      <c r="J269" s="102"/>
      <c r="K269" s="13"/>
    </row>
    <row r="270" ht="24.0" customHeight="1">
      <c r="A270" s="13"/>
      <c r="B270" s="128"/>
      <c r="I270" s="128"/>
      <c r="J270" s="102"/>
      <c r="K270" s="13"/>
    </row>
    <row r="271" ht="24.0" customHeight="1">
      <c r="A271" s="13"/>
      <c r="B271" s="128"/>
      <c r="I271" s="128"/>
      <c r="J271" s="102"/>
      <c r="K271" s="13"/>
    </row>
    <row r="272" ht="24.0" customHeight="1">
      <c r="A272" s="13"/>
      <c r="B272" s="128"/>
      <c r="I272" s="128"/>
      <c r="J272" s="102"/>
      <c r="K272" s="13"/>
    </row>
    <row r="273" ht="24.0" customHeight="1">
      <c r="A273" s="13"/>
      <c r="B273" s="128"/>
      <c r="I273" s="128"/>
      <c r="J273" s="102"/>
      <c r="K273" s="13"/>
    </row>
    <row r="274" ht="24.0" customHeight="1">
      <c r="A274" s="13"/>
      <c r="B274" s="128"/>
      <c r="I274" s="128"/>
      <c r="J274" s="102"/>
      <c r="K274" s="13"/>
    </row>
    <row r="275" ht="24.0" customHeight="1">
      <c r="A275" s="13"/>
      <c r="B275" s="128"/>
      <c r="I275" s="128"/>
      <c r="J275" s="102"/>
      <c r="K275" s="13"/>
    </row>
    <row r="276">
      <c r="A276" s="13"/>
      <c r="B276" s="128"/>
      <c r="C276" s="13"/>
      <c r="D276" s="13"/>
      <c r="E276" s="13"/>
      <c r="F276" s="4"/>
      <c r="G276" s="4"/>
      <c r="H276" s="100"/>
      <c r="I276" s="116"/>
      <c r="J276" s="116"/>
      <c r="K276" s="13"/>
    </row>
    <row r="277" ht="9.0" customHeight="1">
      <c r="A277" s="117"/>
      <c r="B277" s="118"/>
      <c r="C277" s="118"/>
      <c r="D277" s="118"/>
      <c r="E277" s="118"/>
      <c r="F277" s="88"/>
      <c r="G277" s="118"/>
      <c r="H277" s="118"/>
      <c r="I277" s="118"/>
      <c r="J277" s="118"/>
      <c r="K277" s="117"/>
    </row>
    <row r="278" ht="9.0" customHeight="1">
      <c r="A278" s="13"/>
      <c r="B278" s="13"/>
      <c r="C278" s="13"/>
      <c r="D278" s="13"/>
      <c r="E278" s="13"/>
      <c r="F278" s="119"/>
      <c r="G278" s="13"/>
      <c r="H278" s="13"/>
      <c r="I278" s="13"/>
      <c r="J278" s="13"/>
      <c r="K278" s="13"/>
    </row>
    <row r="279" ht="30.0" customHeight="1">
      <c r="A279" s="13"/>
      <c r="B279" s="90" t="s">
        <v>4546</v>
      </c>
      <c r="C279" s="90"/>
      <c r="D279" s="91"/>
      <c r="E279" s="13"/>
      <c r="F279" s="13"/>
      <c r="G279" s="13"/>
      <c r="H279" s="13"/>
      <c r="I279" s="13"/>
      <c r="J279" s="13"/>
      <c r="K279" s="13"/>
    </row>
    <row r="280">
      <c r="A280" s="13"/>
      <c r="B280" s="129"/>
      <c r="C280" s="13"/>
      <c r="D280" s="13"/>
      <c r="E280" s="13"/>
      <c r="F280" s="128"/>
      <c r="G280" s="128"/>
      <c r="H280" s="128"/>
      <c r="I280" s="128"/>
      <c r="J280" s="128"/>
      <c r="K280" s="128"/>
    </row>
    <row r="281" ht="12.0" customHeight="1">
      <c r="A281" s="13"/>
      <c r="B281" s="130"/>
      <c r="C281" s="131"/>
      <c r="D281" s="131"/>
      <c r="E281" s="13"/>
      <c r="F281" s="13"/>
      <c r="G281" s="128"/>
      <c r="H281" s="128"/>
      <c r="I281" s="128"/>
      <c r="J281" s="128"/>
      <c r="K281" s="128"/>
    </row>
    <row r="282" ht="24.0" customHeight="1">
      <c r="A282" s="13"/>
      <c r="B282" s="13"/>
      <c r="C282" s="127" t="str">
        <f>image("https://i.imgur.com/0zNvbzl.png",3)</f>
        <v>#REF!</v>
      </c>
      <c r="I282" s="128"/>
      <c r="J282" s="102"/>
      <c r="K282" s="13"/>
    </row>
    <row r="283" ht="24.0" customHeight="1">
      <c r="A283" s="13"/>
      <c r="B283" s="13"/>
      <c r="I283" s="128"/>
      <c r="J283" s="102"/>
      <c r="K283" s="13"/>
    </row>
    <row r="284" ht="24.0" customHeight="1">
      <c r="A284" s="13"/>
      <c r="B284" s="128"/>
      <c r="I284" s="128"/>
      <c r="J284" s="102"/>
      <c r="K284" s="13"/>
    </row>
    <row r="285" ht="24.0" customHeight="1">
      <c r="A285" s="13"/>
      <c r="B285" s="128"/>
      <c r="I285" s="128"/>
      <c r="J285" s="102"/>
      <c r="K285" s="13"/>
    </row>
    <row r="286">
      <c r="A286" s="13"/>
      <c r="B286" s="128"/>
      <c r="C286" s="13"/>
      <c r="D286" s="13"/>
      <c r="E286" s="13"/>
      <c r="F286" s="4"/>
      <c r="G286" s="4"/>
      <c r="H286" s="100"/>
      <c r="I286" s="116"/>
      <c r="J286" s="116"/>
      <c r="K286" s="13"/>
    </row>
    <row r="287" ht="9.0" customHeight="1">
      <c r="A287" s="117"/>
      <c r="B287" s="118"/>
      <c r="C287" s="118"/>
      <c r="D287" s="118"/>
      <c r="E287" s="118"/>
      <c r="F287" s="88"/>
      <c r="G287" s="118"/>
      <c r="H287" s="118"/>
      <c r="I287" s="118"/>
      <c r="J287" s="118"/>
      <c r="K287" s="117"/>
    </row>
    <row r="288" ht="9.0" customHeight="1">
      <c r="A288" s="13"/>
      <c r="B288" s="13"/>
      <c r="C288" s="13"/>
      <c r="D288" s="13"/>
      <c r="E288" s="13"/>
      <c r="F288" s="119"/>
      <c r="G288" s="13"/>
      <c r="H288" s="13"/>
      <c r="I288" s="13"/>
      <c r="J288" s="13"/>
      <c r="K288" s="13"/>
    </row>
    <row r="289" ht="30.0" customHeight="1">
      <c r="A289" s="13"/>
      <c r="B289" s="90" t="s">
        <v>4547</v>
      </c>
      <c r="C289" s="90"/>
      <c r="D289" s="91"/>
      <c r="E289" s="13"/>
      <c r="F289" s="13"/>
      <c r="G289" s="13"/>
      <c r="H289" s="13"/>
      <c r="I289" s="13"/>
      <c r="J289" s="13"/>
      <c r="K289" s="13"/>
    </row>
    <row r="290">
      <c r="A290" s="13"/>
      <c r="B290" s="129"/>
      <c r="C290" s="13"/>
      <c r="D290" s="13"/>
      <c r="E290" s="13"/>
      <c r="F290" s="128"/>
      <c r="G290" s="128"/>
      <c r="H290" s="128"/>
      <c r="I290" s="128"/>
      <c r="J290" s="128"/>
      <c r="K290" s="128"/>
    </row>
    <row r="291" ht="12.0" customHeight="1">
      <c r="A291" s="13"/>
      <c r="B291" s="130"/>
      <c r="C291" s="131"/>
      <c r="D291" s="131"/>
      <c r="E291" s="13"/>
      <c r="F291" s="13"/>
      <c r="G291" s="128"/>
      <c r="H291" s="128"/>
      <c r="I291" s="128"/>
      <c r="J291" s="128"/>
      <c r="K291" s="128"/>
    </row>
    <row r="292" ht="24.0" customHeight="1">
      <c r="A292" s="13"/>
      <c r="B292" s="13"/>
      <c r="C292" s="127" t="str">
        <f>image("https://i.imgur.com/WsWyiLS.png",3)</f>
        <v>#REF!</v>
      </c>
      <c r="I292" s="128"/>
      <c r="J292" s="102"/>
      <c r="K292" s="13"/>
    </row>
    <row r="293" ht="24.0" customHeight="1">
      <c r="A293" s="13"/>
      <c r="B293" s="13"/>
      <c r="I293" s="128"/>
      <c r="J293" s="102"/>
      <c r="K293" s="13"/>
    </row>
    <row r="294" ht="24.0" customHeight="1">
      <c r="A294" s="13"/>
      <c r="B294" s="128"/>
      <c r="I294" s="128"/>
      <c r="J294" s="102"/>
      <c r="K294" s="13"/>
    </row>
    <row r="295" ht="24.0" customHeight="1">
      <c r="A295" s="13"/>
      <c r="B295" s="128"/>
      <c r="I295" s="128"/>
      <c r="J295" s="102"/>
      <c r="K295" s="13"/>
    </row>
    <row r="296">
      <c r="A296" s="13"/>
      <c r="B296" s="128"/>
      <c r="C296" s="13"/>
      <c r="D296" s="13"/>
      <c r="E296" s="13"/>
      <c r="F296" s="4"/>
      <c r="G296" s="4"/>
      <c r="H296" s="100"/>
      <c r="I296" s="116"/>
      <c r="J296" s="116"/>
      <c r="K296" s="13"/>
    </row>
    <row r="297" ht="9.0" customHeight="1">
      <c r="A297" s="117"/>
      <c r="B297" s="118"/>
      <c r="C297" s="118"/>
      <c r="D297" s="118"/>
      <c r="E297" s="118"/>
      <c r="F297" s="88"/>
      <c r="G297" s="118"/>
      <c r="H297" s="118"/>
      <c r="I297" s="118"/>
      <c r="J297" s="118"/>
      <c r="K297" s="117"/>
    </row>
    <row r="298" ht="9.0" customHeight="1">
      <c r="A298" s="13"/>
      <c r="B298" s="13"/>
      <c r="C298" s="13"/>
      <c r="D298" s="13"/>
      <c r="E298" s="13"/>
      <c r="F298" s="119"/>
      <c r="G298" s="13"/>
      <c r="H298" s="13"/>
      <c r="I298" s="13"/>
      <c r="J298" s="13"/>
      <c r="K298" s="13"/>
    </row>
    <row r="299" ht="30.0" customHeight="1">
      <c r="A299" s="13"/>
      <c r="B299" s="90" t="s">
        <v>4548</v>
      </c>
      <c r="C299" s="90"/>
      <c r="D299" s="91"/>
      <c r="E299" s="13"/>
      <c r="F299" s="13"/>
      <c r="G299" s="13"/>
      <c r="H299" s="13"/>
      <c r="I299" s="13"/>
      <c r="J299" s="13"/>
      <c r="K299" s="13"/>
    </row>
    <row r="300">
      <c r="A300" s="13"/>
      <c r="B300" s="129"/>
      <c r="C300" s="13"/>
      <c r="D300" s="13"/>
      <c r="E300" s="13"/>
      <c r="F300" s="128"/>
      <c r="G300" s="128"/>
      <c r="H300" s="128"/>
      <c r="I300" s="128"/>
      <c r="J300" s="128"/>
      <c r="K300" s="128"/>
    </row>
    <row r="301" ht="12.0" customHeight="1">
      <c r="A301" s="13"/>
      <c r="B301" s="130"/>
      <c r="C301" s="131"/>
      <c r="D301" s="131"/>
      <c r="E301" s="13"/>
      <c r="F301" s="13"/>
      <c r="G301" s="128"/>
      <c r="H301" s="128"/>
      <c r="I301" s="128"/>
      <c r="J301" s="128"/>
      <c r="K301" s="128"/>
    </row>
    <row r="302" ht="24.0" customHeight="1">
      <c r="A302" s="13"/>
      <c r="B302" s="13"/>
      <c r="C302" s="127" t="str">
        <f>image("https://i.imgur.com/Z18xvQ5.png",3)</f>
        <v>#REF!</v>
      </c>
      <c r="I302" s="128"/>
      <c r="J302" s="102"/>
      <c r="K302" s="13"/>
    </row>
    <row r="303" ht="24.0" customHeight="1">
      <c r="A303" s="13"/>
      <c r="B303" s="13"/>
      <c r="I303" s="128"/>
      <c r="J303" s="102"/>
      <c r="K303" s="13"/>
    </row>
    <row r="304" ht="24.0" customHeight="1">
      <c r="A304" s="13"/>
      <c r="B304" s="128"/>
      <c r="I304" s="128"/>
      <c r="J304" s="102"/>
      <c r="K304" s="13"/>
    </row>
    <row r="305" ht="24.0" customHeight="1">
      <c r="A305" s="13"/>
      <c r="B305" s="128"/>
      <c r="I305" s="128"/>
      <c r="J305" s="102"/>
      <c r="K305" s="13"/>
    </row>
    <row r="306" ht="24.0" customHeight="1">
      <c r="A306" s="13"/>
      <c r="B306" s="128"/>
      <c r="I306" s="128"/>
      <c r="J306" s="102"/>
      <c r="K306" s="13"/>
    </row>
    <row r="307" ht="24.0" customHeight="1">
      <c r="A307" s="13"/>
      <c r="B307" s="128"/>
      <c r="I307" s="128"/>
      <c r="J307" s="102"/>
      <c r="K307" s="13"/>
    </row>
    <row r="308" ht="24.0" customHeight="1">
      <c r="A308" s="13"/>
      <c r="B308" s="128"/>
      <c r="I308" s="128"/>
      <c r="J308" s="102"/>
      <c r="K308" s="13"/>
    </row>
    <row r="309" ht="24.0" customHeight="1">
      <c r="A309" s="13"/>
      <c r="B309" s="128"/>
      <c r="I309" s="128"/>
      <c r="J309" s="102"/>
      <c r="K309" s="13"/>
    </row>
    <row r="310">
      <c r="A310" s="13"/>
      <c r="B310" s="128"/>
      <c r="C310" s="13"/>
      <c r="D310" s="13"/>
      <c r="E310" s="13"/>
      <c r="F310" s="4"/>
      <c r="G310" s="4"/>
      <c r="H310" s="100"/>
      <c r="I310" s="116"/>
      <c r="J310" s="116"/>
      <c r="K310" s="13"/>
    </row>
    <row r="311" ht="9.0" customHeight="1">
      <c r="A311" s="117"/>
      <c r="B311" s="118"/>
      <c r="C311" s="118"/>
      <c r="D311" s="118"/>
      <c r="E311" s="118"/>
      <c r="F311" s="88"/>
      <c r="G311" s="118"/>
      <c r="H311" s="118"/>
      <c r="I311" s="118"/>
      <c r="J311" s="118"/>
      <c r="K311" s="117"/>
    </row>
    <row r="312" ht="9.0" customHeight="1">
      <c r="A312" s="13"/>
      <c r="B312" s="13"/>
      <c r="C312" s="13"/>
      <c r="D312" s="13"/>
      <c r="E312" s="13"/>
      <c r="F312" s="119"/>
      <c r="G312" s="13"/>
      <c r="H312" s="13"/>
      <c r="I312" s="13"/>
      <c r="J312" s="13"/>
      <c r="K312" s="13"/>
    </row>
    <row r="313" ht="30.0" customHeight="1">
      <c r="A313" s="13"/>
      <c r="B313" s="90" t="s">
        <v>4549</v>
      </c>
      <c r="C313" s="90"/>
      <c r="D313" s="91"/>
      <c r="E313" s="13"/>
      <c r="F313" s="13"/>
      <c r="G313" s="13"/>
      <c r="H313" s="13"/>
      <c r="I313" s="13"/>
      <c r="J313" s="13"/>
      <c r="K313" s="13"/>
    </row>
    <row r="314">
      <c r="A314" s="13"/>
      <c r="B314" s="129"/>
      <c r="C314" s="13"/>
      <c r="D314" s="13"/>
      <c r="E314" s="13"/>
      <c r="F314" s="128"/>
      <c r="G314" s="128"/>
      <c r="H314" s="128"/>
      <c r="I314" s="128"/>
      <c r="J314" s="128"/>
      <c r="K314" s="128"/>
    </row>
    <row r="315" ht="12.0" customHeight="1">
      <c r="A315" s="13"/>
      <c r="B315" s="130"/>
      <c r="C315" s="131"/>
      <c r="D315" s="131"/>
      <c r="E315" s="13"/>
      <c r="F315" s="13"/>
      <c r="G315" s="128"/>
      <c r="H315" s="128"/>
      <c r="I315" s="128"/>
      <c r="J315" s="128"/>
      <c r="K315" s="128"/>
    </row>
    <row r="316" ht="24.0" customHeight="1">
      <c r="A316" s="13"/>
      <c r="B316" s="13"/>
      <c r="C316" s="127" t="str">
        <f>image("https://i.imgur.com/CFQX0Yl.png",3)</f>
        <v>#REF!</v>
      </c>
      <c r="I316" s="128"/>
      <c r="J316" s="102"/>
      <c r="K316" s="13"/>
    </row>
    <row r="317" ht="24.0" customHeight="1">
      <c r="A317" s="13"/>
      <c r="B317" s="13"/>
      <c r="I317" s="128"/>
      <c r="J317" s="102"/>
      <c r="K317" s="13"/>
    </row>
    <row r="318" ht="24.0" customHeight="1">
      <c r="A318" s="13"/>
      <c r="B318" s="128"/>
      <c r="I318" s="128"/>
      <c r="J318" s="102"/>
      <c r="K318" s="13"/>
    </row>
    <row r="319" ht="24.0" customHeight="1">
      <c r="A319" s="13"/>
      <c r="B319" s="128"/>
      <c r="I319" s="128"/>
      <c r="J319" s="102"/>
      <c r="K319" s="13"/>
    </row>
    <row r="320" ht="24.0" customHeight="1">
      <c r="A320" s="13"/>
      <c r="B320" s="128"/>
      <c r="I320" s="128"/>
      <c r="J320" s="102"/>
      <c r="K320" s="13"/>
    </row>
    <row r="321" ht="24.0" customHeight="1">
      <c r="A321" s="13"/>
      <c r="B321" s="128"/>
      <c r="I321" s="128"/>
      <c r="J321" s="102"/>
      <c r="K321" s="13"/>
    </row>
    <row r="322" ht="24.0" customHeight="1">
      <c r="A322" s="13"/>
      <c r="B322" s="128"/>
      <c r="I322" s="128"/>
      <c r="J322" s="102"/>
      <c r="K322" s="13"/>
    </row>
    <row r="323" ht="24.0" customHeight="1">
      <c r="A323" s="13"/>
      <c r="B323" s="128"/>
      <c r="I323" s="128"/>
      <c r="J323" s="102"/>
      <c r="K323" s="13"/>
    </row>
    <row r="324" ht="24.0" customHeight="1">
      <c r="A324" s="13"/>
      <c r="B324" s="128"/>
      <c r="I324" s="128"/>
      <c r="J324" s="102"/>
      <c r="K324" s="13"/>
    </row>
    <row r="325" ht="24.0" customHeight="1">
      <c r="A325" s="13"/>
      <c r="B325" s="128"/>
      <c r="I325" s="128"/>
      <c r="J325" s="102"/>
      <c r="K325" s="13"/>
    </row>
    <row r="326" ht="24.0" customHeight="1">
      <c r="A326" s="13"/>
      <c r="B326" s="128"/>
      <c r="I326" s="128"/>
      <c r="J326" s="102"/>
      <c r="K326" s="13"/>
    </row>
    <row r="327" ht="24.0" customHeight="1">
      <c r="A327" s="13"/>
      <c r="B327" s="128"/>
      <c r="I327" s="128"/>
      <c r="J327" s="102"/>
      <c r="K327" s="13"/>
    </row>
    <row r="328" ht="24.0" customHeight="1">
      <c r="A328" s="13"/>
      <c r="B328" s="128"/>
      <c r="I328" s="128"/>
      <c r="J328" s="102"/>
      <c r="K328" s="13"/>
    </row>
    <row r="329" ht="24.0" customHeight="1">
      <c r="A329" s="13"/>
      <c r="B329" s="128"/>
      <c r="I329" s="128"/>
      <c r="J329" s="102"/>
      <c r="K329" s="13"/>
    </row>
    <row r="330" ht="24.0" customHeight="1">
      <c r="A330" s="13"/>
      <c r="B330" s="128"/>
      <c r="I330" s="128"/>
      <c r="J330" s="102"/>
      <c r="K330" s="13"/>
    </row>
    <row r="331" ht="24.0" customHeight="1">
      <c r="A331" s="13"/>
      <c r="B331" s="128"/>
      <c r="I331" s="128"/>
      <c r="J331" s="102"/>
      <c r="K331" s="13"/>
    </row>
    <row r="332" ht="24.0" customHeight="1">
      <c r="A332" s="13"/>
      <c r="B332" s="128"/>
      <c r="I332" s="128"/>
      <c r="J332" s="102"/>
      <c r="K332" s="13"/>
    </row>
    <row r="333" ht="24.0" customHeight="1">
      <c r="A333" s="13"/>
      <c r="B333" s="128"/>
      <c r="I333" s="128"/>
      <c r="J333" s="102"/>
      <c r="K333" s="13"/>
    </row>
    <row r="334" ht="24.0" customHeight="1">
      <c r="A334" s="13"/>
      <c r="B334" s="128"/>
      <c r="I334" s="128"/>
      <c r="J334" s="102"/>
      <c r="K334" s="13"/>
    </row>
    <row r="335" ht="24.0" customHeight="1">
      <c r="A335" s="13"/>
      <c r="B335" s="128"/>
      <c r="I335" s="128"/>
      <c r="J335" s="102"/>
      <c r="K335" s="13"/>
    </row>
    <row r="336" ht="24.0" customHeight="1">
      <c r="A336" s="13"/>
      <c r="B336" s="128"/>
      <c r="I336" s="128"/>
      <c r="J336" s="102"/>
      <c r="K336" s="13"/>
    </row>
    <row r="337" ht="24.0" customHeight="1">
      <c r="A337" s="13"/>
      <c r="B337" s="128"/>
      <c r="I337" s="128"/>
      <c r="J337" s="102"/>
      <c r="K337" s="13"/>
    </row>
    <row r="338" ht="24.0" customHeight="1">
      <c r="A338" s="13"/>
      <c r="B338" s="128"/>
      <c r="I338" s="128"/>
      <c r="J338" s="102"/>
      <c r="K338" s="13"/>
    </row>
    <row r="339" ht="24.0" customHeight="1">
      <c r="A339" s="13"/>
      <c r="B339" s="128"/>
      <c r="I339" s="128"/>
      <c r="J339" s="102"/>
      <c r="K339" s="13"/>
    </row>
    <row r="340">
      <c r="A340" s="13"/>
      <c r="B340" s="128"/>
      <c r="C340" s="13"/>
      <c r="D340" s="13"/>
      <c r="E340" s="13"/>
      <c r="F340" s="4"/>
      <c r="G340" s="4"/>
      <c r="H340" s="100"/>
      <c r="I340" s="116"/>
      <c r="J340" s="116"/>
      <c r="K340" s="13"/>
    </row>
    <row r="341" ht="9.0" customHeight="1">
      <c r="A341" s="117"/>
      <c r="B341" s="118"/>
      <c r="C341" s="118"/>
      <c r="D341" s="118"/>
      <c r="E341" s="118"/>
      <c r="F341" s="88"/>
      <c r="G341" s="118"/>
      <c r="H341" s="118"/>
      <c r="I341" s="118"/>
      <c r="J341" s="118"/>
      <c r="K341" s="117"/>
    </row>
    <row r="342" ht="9.0" customHeight="1">
      <c r="A342" s="13"/>
      <c r="B342" s="13"/>
      <c r="C342" s="13"/>
      <c r="D342" s="13"/>
      <c r="E342" s="13"/>
      <c r="F342" s="119"/>
      <c r="G342" s="13"/>
      <c r="H342" s="13"/>
      <c r="I342" s="13"/>
      <c r="J342" s="13"/>
      <c r="K342" s="13"/>
    </row>
    <row r="343" ht="30.0" customHeight="1">
      <c r="A343" s="13"/>
      <c r="B343" s="90" t="s">
        <v>4550</v>
      </c>
      <c r="C343" s="90"/>
      <c r="D343" s="91"/>
      <c r="E343" s="13"/>
      <c r="F343" s="13"/>
      <c r="G343" s="13"/>
      <c r="H343" s="13"/>
      <c r="I343" s="13"/>
      <c r="J343" s="13"/>
      <c r="K343" s="13"/>
    </row>
    <row r="344">
      <c r="A344" s="13"/>
      <c r="B344" s="129"/>
      <c r="C344" s="13"/>
      <c r="D344" s="13"/>
      <c r="E344" s="13"/>
      <c r="F344" s="128"/>
      <c r="G344" s="128"/>
      <c r="H344" s="128"/>
      <c r="I344" s="128"/>
      <c r="J344" s="128"/>
      <c r="K344" s="128"/>
    </row>
    <row r="345" ht="12.0" customHeight="1">
      <c r="A345" s="13"/>
      <c r="B345" s="130"/>
      <c r="C345" s="131"/>
      <c r="D345" s="131"/>
      <c r="E345" s="13"/>
      <c r="F345" s="13"/>
      <c r="G345" s="128"/>
      <c r="H345" s="128"/>
      <c r="I345" s="128"/>
      <c r="J345" s="128"/>
      <c r="K345" s="128"/>
    </row>
    <row r="346" ht="24.0" customHeight="1">
      <c r="A346" s="13"/>
      <c r="B346" s="13"/>
      <c r="C346" s="127" t="str">
        <f>image("https://i.imgur.com/6mYFL3P.png",3)</f>
        <v>#REF!</v>
      </c>
      <c r="I346" s="128"/>
      <c r="J346" s="102"/>
      <c r="K346" s="13"/>
    </row>
    <row r="347" ht="24.0" customHeight="1">
      <c r="A347" s="13"/>
      <c r="B347" s="13"/>
      <c r="I347" s="128"/>
      <c r="J347" s="102"/>
      <c r="K347" s="13"/>
    </row>
    <row r="348" ht="24.0" customHeight="1">
      <c r="A348" s="13"/>
      <c r="B348" s="128"/>
      <c r="I348" s="128"/>
      <c r="J348" s="102"/>
      <c r="K348" s="13"/>
    </row>
    <row r="349" ht="24.0" customHeight="1">
      <c r="A349" s="13"/>
      <c r="B349" s="128"/>
      <c r="I349" s="128"/>
      <c r="J349" s="102"/>
      <c r="K349" s="13"/>
    </row>
    <row r="350" ht="24.0" customHeight="1">
      <c r="A350" s="13"/>
      <c r="B350" s="128"/>
      <c r="I350" s="128"/>
      <c r="J350" s="102"/>
      <c r="K350" s="13"/>
    </row>
    <row r="351" ht="24.0" customHeight="1">
      <c r="A351" s="13"/>
      <c r="B351" s="128"/>
      <c r="I351" s="128"/>
      <c r="J351" s="102"/>
      <c r="K351" s="13"/>
    </row>
    <row r="352" ht="24.0" customHeight="1">
      <c r="A352" s="13"/>
      <c r="B352" s="128"/>
      <c r="I352" s="128"/>
      <c r="J352" s="102"/>
      <c r="K352" s="13"/>
    </row>
    <row r="353" ht="24.0" customHeight="1">
      <c r="A353" s="13"/>
      <c r="B353" s="128"/>
      <c r="I353" s="128"/>
      <c r="J353" s="102"/>
      <c r="K353" s="13"/>
    </row>
    <row r="354" ht="24.0" customHeight="1">
      <c r="A354" s="13"/>
      <c r="B354" s="128"/>
      <c r="I354" s="128"/>
      <c r="J354" s="102"/>
      <c r="K354" s="13"/>
    </row>
    <row r="355" ht="24.0" customHeight="1">
      <c r="A355" s="13"/>
      <c r="B355" s="128"/>
      <c r="I355" s="128"/>
      <c r="J355" s="102"/>
      <c r="K355" s="13"/>
    </row>
    <row r="356" ht="24.0" customHeight="1">
      <c r="A356" s="13"/>
      <c r="B356" s="128"/>
      <c r="I356" s="128"/>
      <c r="J356" s="102"/>
      <c r="K356" s="13"/>
    </row>
    <row r="357" ht="24.0" customHeight="1">
      <c r="A357" s="13"/>
      <c r="B357" s="128"/>
      <c r="I357" s="128"/>
      <c r="J357" s="102"/>
      <c r="K357" s="13"/>
    </row>
    <row r="358" ht="24.0" customHeight="1">
      <c r="A358" s="13"/>
      <c r="B358" s="128"/>
      <c r="I358" s="128"/>
      <c r="J358" s="102"/>
      <c r="K358" s="13"/>
    </row>
    <row r="359" ht="24.0" customHeight="1">
      <c r="A359" s="13"/>
      <c r="B359" s="128"/>
      <c r="I359" s="128"/>
      <c r="J359" s="102"/>
      <c r="K359" s="13"/>
    </row>
    <row r="360" ht="24.0" customHeight="1">
      <c r="A360" s="13"/>
      <c r="B360" s="128"/>
      <c r="I360" s="128"/>
      <c r="J360" s="102"/>
      <c r="K360" s="13"/>
    </row>
    <row r="361" ht="24.0" customHeight="1">
      <c r="A361" s="13"/>
      <c r="B361" s="128"/>
      <c r="I361" s="128"/>
      <c r="J361" s="102"/>
      <c r="K361" s="13"/>
    </row>
    <row r="362" ht="24.0" customHeight="1">
      <c r="A362" s="13"/>
      <c r="B362" s="128"/>
      <c r="I362" s="128"/>
      <c r="J362" s="102"/>
      <c r="K362" s="13"/>
    </row>
    <row r="363" ht="24.0" customHeight="1">
      <c r="A363" s="13"/>
      <c r="B363" s="128"/>
      <c r="I363" s="128"/>
      <c r="J363" s="102"/>
      <c r="K363" s="13"/>
    </row>
    <row r="364" ht="24.0" customHeight="1">
      <c r="A364" s="13"/>
      <c r="B364" s="128"/>
      <c r="I364" s="128"/>
      <c r="J364" s="102"/>
      <c r="K364" s="13"/>
    </row>
    <row r="365" ht="24.0" customHeight="1">
      <c r="A365" s="13"/>
      <c r="B365" s="128"/>
      <c r="I365" s="128"/>
      <c r="J365" s="102"/>
      <c r="K365" s="13"/>
    </row>
    <row r="366" ht="24.0" customHeight="1">
      <c r="A366" s="13"/>
      <c r="B366" s="128"/>
      <c r="I366" s="128"/>
      <c r="J366" s="102"/>
      <c r="K366" s="13"/>
    </row>
    <row r="367" ht="24.0" customHeight="1">
      <c r="A367" s="13"/>
      <c r="B367" s="128"/>
      <c r="I367" s="128"/>
      <c r="J367" s="102"/>
      <c r="K367" s="13"/>
    </row>
    <row r="368" ht="24.0" customHeight="1">
      <c r="A368" s="13"/>
      <c r="B368" s="128"/>
      <c r="I368" s="128"/>
      <c r="J368" s="102"/>
      <c r="K368" s="13"/>
    </row>
    <row r="369" ht="24.0" customHeight="1">
      <c r="A369" s="13"/>
      <c r="B369" s="128"/>
      <c r="I369" s="128"/>
      <c r="J369" s="102"/>
      <c r="K369" s="13"/>
    </row>
    <row r="370">
      <c r="A370" s="13"/>
      <c r="B370" s="128"/>
      <c r="C370" s="13"/>
      <c r="D370" s="13"/>
      <c r="E370" s="13"/>
      <c r="F370" s="4"/>
      <c r="G370" s="4"/>
      <c r="H370" s="100"/>
      <c r="I370" s="116"/>
      <c r="J370" s="116"/>
      <c r="K370" s="13"/>
    </row>
    <row r="371" ht="9.0" customHeight="1">
      <c r="A371" s="117"/>
      <c r="B371" s="118"/>
      <c r="C371" s="118"/>
      <c r="D371" s="118"/>
      <c r="E371" s="118"/>
      <c r="F371" s="88"/>
      <c r="G371" s="118"/>
      <c r="H371" s="118"/>
      <c r="I371" s="118"/>
      <c r="J371" s="118"/>
      <c r="K371" s="117"/>
    </row>
    <row r="372" ht="9.0" customHeight="1">
      <c r="A372" s="13"/>
      <c r="B372" s="13"/>
      <c r="C372" s="13"/>
      <c r="D372" s="13"/>
      <c r="E372" s="13"/>
      <c r="F372" s="119"/>
      <c r="G372" s="13"/>
      <c r="H372" s="13"/>
      <c r="I372" s="13"/>
      <c r="J372" s="13"/>
      <c r="K372" s="13"/>
    </row>
    <row r="373" ht="30.0" customHeight="1">
      <c r="A373" s="13"/>
      <c r="B373" s="90" t="s">
        <v>4551</v>
      </c>
      <c r="C373" s="90"/>
      <c r="D373" s="91"/>
      <c r="E373" s="13"/>
      <c r="F373" s="13"/>
      <c r="G373" s="13"/>
      <c r="H373" s="13"/>
      <c r="I373" s="13"/>
      <c r="J373" s="13"/>
      <c r="K373" s="13"/>
    </row>
    <row r="374">
      <c r="A374" s="13"/>
      <c r="B374" s="129"/>
      <c r="C374" s="13"/>
      <c r="D374" s="13"/>
      <c r="E374" s="13"/>
      <c r="F374" s="128"/>
      <c r="G374" s="128"/>
      <c r="H374" s="128"/>
      <c r="I374" s="128"/>
      <c r="J374" s="128"/>
      <c r="K374" s="128"/>
    </row>
    <row r="375" ht="12.0" customHeight="1">
      <c r="A375" s="13"/>
      <c r="B375" s="130"/>
      <c r="C375" s="131"/>
      <c r="D375" s="131"/>
      <c r="E375" s="13"/>
      <c r="F375" s="13"/>
      <c r="G375" s="128"/>
      <c r="H375" s="128"/>
      <c r="I375" s="128"/>
      <c r="J375" s="128"/>
      <c r="K375" s="128"/>
    </row>
    <row r="376" ht="24.0" customHeight="1">
      <c r="A376" s="13"/>
      <c r="B376" s="13"/>
      <c r="C376" s="127" t="str">
        <f>image("https://i.imgur.com/5LBzizG.png",3)</f>
        <v>#REF!</v>
      </c>
      <c r="I376" s="128"/>
      <c r="J376" s="102"/>
      <c r="K376" s="13"/>
    </row>
    <row r="377" ht="24.0" customHeight="1">
      <c r="A377" s="13"/>
      <c r="B377" s="13"/>
      <c r="I377" s="128"/>
      <c r="J377" s="102"/>
      <c r="K377" s="13"/>
    </row>
    <row r="378" ht="24.0" customHeight="1">
      <c r="A378" s="13"/>
      <c r="B378" s="128"/>
      <c r="I378" s="128"/>
      <c r="J378" s="102"/>
      <c r="K378" s="13"/>
    </row>
    <row r="379" ht="24.0" customHeight="1">
      <c r="A379" s="13"/>
      <c r="B379" s="128"/>
      <c r="I379" s="128"/>
      <c r="J379" s="102"/>
      <c r="K379" s="13"/>
    </row>
    <row r="380" ht="24.0" customHeight="1">
      <c r="A380" s="13"/>
      <c r="B380" s="128"/>
      <c r="I380" s="128"/>
      <c r="J380" s="102"/>
      <c r="K380" s="13"/>
    </row>
    <row r="381" ht="24.0" customHeight="1">
      <c r="A381" s="13"/>
      <c r="B381" s="128"/>
      <c r="I381" s="128"/>
      <c r="J381" s="102"/>
      <c r="K381" s="13"/>
    </row>
    <row r="382" ht="24.0" customHeight="1">
      <c r="A382" s="13"/>
      <c r="B382" s="128"/>
      <c r="I382" s="128"/>
      <c r="J382" s="102"/>
      <c r="K382" s="13"/>
    </row>
    <row r="383" ht="24.0" customHeight="1">
      <c r="A383" s="13"/>
      <c r="B383" s="128"/>
      <c r="I383" s="128"/>
      <c r="J383" s="102"/>
      <c r="K383" s="13"/>
    </row>
    <row r="384">
      <c r="A384" s="13"/>
      <c r="B384" s="128"/>
      <c r="C384" s="13"/>
      <c r="D384" s="13"/>
      <c r="E384" s="13"/>
      <c r="F384" s="4"/>
      <c r="G384" s="4"/>
      <c r="H384" s="100"/>
      <c r="I384" s="116"/>
      <c r="J384" s="116"/>
      <c r="K384" s="13"/>
    </row>
    <row r="385" ht="9.0" customHeight="1">
      <c r="A385" s="117"/>
      <c r="B385" s="118"/>
      <c r="C385" s="118"/>
      <c r="D385" s="118"/>
      <c r="E385" s="118"/>
      <c r="F385" s="88"/>
      <c r="G385" s="118"/>
      <c r="H385" s="118"/>
      <c r="I385" s="118"/>
      <c r="J385" s="118"/>
      <c r="K385" s="117"/>
    </row>
    <row r="386" ht="9.0" customHeight="1">
      <c r="A386" s="13"/>
      <c r="B386" s="13"/>
      <c r="C386" s="13"/>
      <c r="D386" s="13"/>
      <c r="E386" s="13"/>
      <c r="F386" s="119"/>
      <c r="G386" s="13"/>
      <c r="H386" s="13"/>
      <c r="I386" s="13"/>
      <c r="J386" s="13"/>
      <c r="K386" s="13"/>
    </row>
    <row r="387" ht="30.0" customHeight="1">
      <c r="A387" s="13"/>
      <c r="B387" s="90" t="s">
        <v>4552</v>
      </c>
      <c r="C387" s="90"/>
      <c r="D387" s="91"/>
      <c r="E387" s="13"/>
      <c r="F387" s="13"/>
      <c r="G387" s="13"/>
      <c r="H387" s="13"/>
      <c r="I387" s="13"/>
      <c r="J387" s="13"/>
      <c r="K387" s="13"/>
    </row>
    <row r="388">
      <c r="A388" s="13"/>
      <c r="B388" s="129"/>
      <c r="C388" s="13"/>
      <c r="D388" s="13"/>
      <c r="E388" s="13"/>
      <c r="F388" s="128"/>
      <c r="G388" s="128"/>
      <c r="H388" s="128"/>
      <c r="I388" s="128"/>
      <c r="J388" s="128"/>
      <c r="K388" s="128"/>
    </row>
    <row r="389" ht="12.0" customHeight="1">
      <c r="A389" s="13"/>
      <c r="B389" s="130"/>
      <c r="C389" s="131"/>
      <c r="D389" s="131"/>
      <c r="E389" s="13"/>
      <c r="F389" s="13"/>
      <c r="G389" s="128"/>
      <c r="H389" s="128"/>
      <c r="I389" s="128"/>
      <c r="J389" s="128"/>
      <c r="K389" s="128"/>
    </row>
    <row r="390" ht="24.0" customHeight="1">
      <c r="A390" s="13"/>
      <c r="B390" s="13"/>
      <c r="C390" s="127" t="str">
        <f>image("https://i.imgur.com/NjPLocN.png",3)</f>
        <v>#REF!</v>
      </c>
      <c r="I390" s="128"/>
      <c r="J390" s="102"/>
      <c r="K390" s="13"/>
    </row>
    <row r="391" ht="24.0" customHeight="1">
      <c r="A391" s="13"/>
      <c r="B391" s="13"/>
      <c r="I391" s="128"/>
      <c r="J391" s="102"/>
      <c r="K391" s="13"/>
    </row>
    <row r="392" ht="24.0" customHeight="1">
      <c r="A392" s="13"/>
      <c r="B392" s="128"/>
      <c r="I392" s="128"/>
      <c r="J392" s="102"/>
      <c r="K392" s="13"/>
    </row>
    <row r="393" ht="24.0" customHeight="1">
      <c r="A393" s="13"/>
      <c r="B393" s="128"/>
      <c r="I393" s="128"/>
      <c r="J393" s="102"/>
      <c r="K393" s="13"/>
    </row>
    <row r="394" ht="24.0" customHeight="1">
      <c r="A394" s="13"/>
      <c r="B394" s="128"/>
      <c r="I394" s="128"/>
      <c r="J394" s="102"/>
      <c r="K394" s="13"/>
    </row>
    <row r="395" ht="24.0" customHeight="1">
      <c r="A395" s="13"/>
      <c r="B395" s="128"/>
      <c r="I395" s="128"/>
      <c r="J395" s="102"/>
      <c r="K395" s="13"/>
    </row>
    <row r="396" ht="24.0" customHeight="1">
      <c r="A396" s="13"/>
      <c r="B396" s="128"/>
      <c r="I396" s="128"/>
      <c r="J396" s="102"/>
      <c r="K396" s="13"/>
    </row>
    <row r="397" ht="24.0" customHeight="1">
      <c r="A397" s="13"/>
      <c r="B397" s="128"/>
      <c r="I397" s="128"/>
      <c r="J397" s="102"/>
      <c r="K397" s="13"/>
    </row>
    <row r="398" ht="24.0" customHeight="1">
      <c r="A398" s="13"/>
      <c r="B398" s="128"/>
      <c r="I398" s="128"/>
      <c r="J398" s="102"/>
      <c r="K398" s="13"/>
    </row>
    <row r="399" ht="24.0" customHeight="1">
      <c r="A399" s="13"/>
      <c r="B399" s="128"/>
      <c r="I399" s="128"/>
      <c r="J399" s="102"/>
      <c r="K399" s="13"/>
    </row>
    <row r="400" ht="24.0" customHeight="1">
      <c r="A400" s="13"/>
      <c r="B400" s="128"/>
      <c r="I400" s="128"/>
      <c r="J400" s="102"/>
      <c r="K400" s="13"/>
    </row>
    <row r="401" ht="24.0" customHeight="1">
      <c r="A401" s="13"/>
      <c r="B401" s="128"/>
      <c r="I401" s="128"/>
      <c r="J401" s="102"/>
      <c r="K401" s="13"/>
    </row>
    <row r="402">
      <c r="A402" s="13"/>
      <c r="B402" s="128"/>
      <c r="C402" s="13"/>
      <c r="D402" s="13"/>
      <c r="E402" s="13"/>
      <c r="F402" s="4"/>
      <c r="G402" s="4"/>
      <c r="H402" s="100"/>
      <c r="I402" s="116"/>
      <c r="J402" s="116"/>
      <c r="K402" s="13"/>
    </row>
    <row r="403" ht="9.0" customHeight="1">
      <c r="A403" s="117"/>
      <c r="B403" s="118"/>
      <c r="C403" s="118"/>
      <c r="D403" s="118"/>
      <c r="E403" s="118"/>
      <c r="F403" s="88"/>
      <c r="G403" s="118"/>
      <c r="H403" s="118"/>
      <c r="I403" s="118"/>
      <c r="J403" s="118"/>
      <c r="K403" s="117"/>
    </row>
    <row r="404" ht="9.0" customHeight="1">
      <c r="A404" s="13"/>
      <c r="B404" s="13"/>
      <c r="C404" s="13"/>
      <c r="D404" s="13"/>
      <c r="E404" s="13"/>
      <c r="F404" s="119"/>
      <c r="G404" s="13"/>
      <c r="H404" s="13"/>
      <c r="I404" s="13"/>
      <c r="J404" s="13"/>
      <c r="K404" s="13"/>
    </row>
    <row r="405" ht="30.0" customHeight="1">
      <c r="A405" s="13"/>
      <c r="B405" s="90" t="s">
        <v>4553</v>
      </c>
      <c r="C405" s="90"/>
      <c r="D405" s="91"/>
      <c r="E405" s="13"/>
      <c r="F405" s="13"/>
      <c r="G405" s="13"/>
      <c r="H405" s="13"/>
      <c r="I405" s="13"/>
      <c r="J405" s="13"/>
      <c r="K405" s="13"/>
    </row>
    <row r="406">
      <c r="A406" s="13"/>
      <c r="B406" s="129"/>
      <c r="C406" s="13"/>
      <c r="D406" s="13"/>
      <c r="E406" s="13"/>
      <c r="F406" s="128"/>
      <c r="G406" s="128"/>
      <c r="H406" s="128"/>
      <c r="I406" s="128"/>
      <c r="J406" s="128"/>
      <c r="K406" s="128"/>
    </row>
    <row r="407" ht="12.0" customHeight="1">
      <c r="A407" s="13"/>
      <c r="B407" s="130"/>
      <c r="C407" s="131"/>
      <c r="D407" s="131"/>
      <c r="E407" s="13"/>
      <c r="F407" s="13"/>
      <c r="G407" s="128"/>
      <c r="H407" s="128"/>
      <c r="I407" s="128"/>
      <c r="J407" s="128"/>
      <c r="K407" s="128"/>
    </row>
    <row r="408" ht="24.0" customHeight="1">
      <c r="A408" s="13"/>
      <c r="B408" s="13"/>
      <c r="C408" s="127" t="str">
        <f>image("https://i.imgur.com/9IezACX.png",3)</f>
        <v>#REF!</v>
      </c>
      <c r="I408" s="128"/>
      <c r="J408" s="102"/>
      <c r="K408" s="13"/>
    </row>
    <row r="409" ht="24.0" customHeight="1">
      <c r="A409" s="13"/>
      <c r="B409" s="13"/>
      <c r="I409" s="128"/>
      <c r="J409" s="102"/>
      <c r="K409" s="13"/>
    </row>
    <row r="410" ht="24.0" customHeight="1">
      <c r="A410" s="13"/>
      <c r="B410" s="128"/>
      <c r="I410" s="128"/>
      <c r="J410" s="102"/>
      <c r="K410" s="13"/>
    </row>
    <row r="411" ht="24.0" customHeight="1">
      <c r="A411" s="13"/>
      <c r="B411" s="128"/>
      <c r="I411" s="128"/>
      <c r="J411" s="102"/>
      <c r="K411" s="13"/>
    </row>
    <row r="412" ht="24.0" customHeight="1">
      <c r="A412" s="13"/>
      <c r="B412" s="128"/>
      <c r="I412" s="128"/>
      <c r="J412" s="102"/>
      <c r="K412" s="13"/>
    </row>
    <row r="413" ht="24.0" customHeight="1">
      <c r="A413" s="13"/>
      <c r="B413" s="128"/>
      <c r="I413" s="128"/>
      <c r="J413" s="102"/>
      <c r="K413" s="13"/>
    </row>
    <row r="414" ht="24.0" customHeight="1">
      <c r="A414" s="13"/>
      <c r="B414" s="128"/>
      <c r="I414" s="128"/>
      <c r="J414" s="102"/>
      <c r="K414" s="13"/>
    </row>
    <row r="415" ht="24.0" customHeight="1">
      <c r="A415" s="13"/>
      <c r="B415" s="128"/>
      <c r="I415" s="128"/>
      <c r="J415" s="102"/>
      <c r="K415" s="13"/>
    </row>
    <row r="416" ht="24.0" customHeight="1">
      <c r="A416" s="13"/>
      <c r="B416" s="128"/>
      <c r="I416" s="128"/>
      <c r="J416" s="102"/>
      <c r="K416" s="13"/>
    </row>
    <row r="417" ht="24.0" customHeight="1">
      <c r="A417" s="13"/>
      <c r="B417" s="128"/>
      <c r="I417" s="128"/>
      <c r="J417" s="102"/>
      <c r="K417" s="13"/>
    </row>
    <row r="418" ht="24.0" customHeight="1">
      <c r="A418" s="13"/>
      <c r="B418" s="128"/>
      <c r="I418" s="128"/>
      <c r="J418" s="102"/>
      <c r="K418" s="13"/>
    </row>
    <row r="419" ht="24.0" customHeight="1">
      <c r="A419" s="13"/>
      <c r="B419" s="128"/>
      <c r="I419" s="128"/>
      <c r="J419" s="102"/>
      <c r="K419" s="13"/>
    </row>
    <row r="420">
      <c r="A420" s="13"/>
      <c r="B420" s="128"/>
      <c r="C420" s="13"/>
      <c r="D420" s="13"/>
      <c r="E420" s="13"/>
      <c r="F420" s="4"/>
      <c r="G420" s="4"/>
      <c r="H420" s="100"/>
      <c r="I420" s="116"/>
      <c r="J420" s="116"/>
      <c r="K420" s="13"/>
    </row>
    <row r="421" ht="9.0" customHeight="1">
      <c r="A421" s="117"/>
      <c r="B421" s="118"/>
      <c r="C421" s="118"/>
      <c r="D421" s="118"/>
      <c r="E421" s="118"/>
      <c r="F421" s="88"/>
      <c r="G421" s="118"/>
      <c r="H421" s="118"/>
      <c r="I421" s="118"/>
      <c r="J421" s="118"/>
      <c r="K421" s="117"/>
    </row>
    <row r="422" ht="9.0" customHeight="1">
      <c r="A422" s="13"/>
      <c r="B422" s="13"/>
      <c r="C422" s="13"/>
      <c r="D422" s="13"/>
      <c r="E422" s="13"/>
      <c r="F422" s="119"/>
      <c r="G422" s="13"/>
      <c r="H422" s="13"/>
      <c r="I422" s="13"/>
      <c r="J422" s="13"/>
      <c r="K422" s="13"/>
    </row>
    <row r="423" ht="30.0" customHeight="1">
      <c r="A423" s="13"/>
      <c r="B423" s="90" t="s">
        <v>4554</v>
      </c>
      <c r="C423" s="90"/>
      <c r="D423" s="91"/>
      <c r="E423" s="13"/>
      <c r="F423" s="13"/>
      <c r="G423" s="13"/>
      <c r="H423" s="13"/>
      <c r="I423" s="13"/>
      <c r="J423" s="13"/>
      <c r="K423" s="13"/>
    </row>
    <row r="424">
      <c r="A424" s="13"/>
      <c r="B424" s="129"/>
      <c r="C424" s="13"/>
      <c r="D424" s="13"/>
      <c r="E424" s="13"/>
      <c r="F424" s="128"/>
      <c r="G424" s="128"/>
      <c r="H424" s="128"/>
      <c r="I424" s="128"/>
      <c r="J424" s="128"/>
      <c r="K424" s="128"/>
    </row>
    <row r="425" ht="12.0" customHeight="1">
      <c r="A425" s="13"/>
      <c r="B425" s="130"/>
      <c r="C425" s="131"/>
      <c r="D425" s="131"/>
      <c r="E425" s="13"/>
      <c r="F425" s="13"/>
      <c r="G425" s="128"/>
      <c r="H425" s="128"/>
      <c r="I425" s="128"/>
      <c r="J425" s="128"/>
      <c r="K425" s="128"/>
    </row>
    <row r="426" ht="24.0" customHeight="1">
      <c r="A426" s="13"/>
      <c r="B426" s="13"/>
      <c r="C426" s="127" t="str">
        <f>image("https://i.imgur.com/z8XRjhK.png",3)</f>
        <v>#REF!</v>
      </c>
      <c r="I426" s="128"/>
      <c r="J426" s="102"/>
      <c r="K426" s="13"/>
    </row>
    <row r="427" ht="24.0" customHeight="1">
      <c r="A427" s="13"/>
      <c r="B427" s="13"/>
      <c r="I427" s="128"/>
      <c r="J427" s="102"/>
      <c r="K427" s="13"/>
    </row>
    <row r="428" ht="24.0" customHeight="1">
      <c r="A428" s="13"/>
      <c r="B428" s="128"/>
      <c r="I428" s="128"/>
      <c r="J428" s="102"/>
      <c r="K428" s="13"/>
    </row>
    <row r="429" ht="24.0" customHeight="1">
      <c r="A429" s="13"/>
      <c r="B429" s="128"/>
      <c r="I429" s="128"/>
      <c r="J429" s="102"/>
      <c r="K429" s="13"/>
    </row>
    <row r="430" ht="24.0" customHeight="1">
      <c r="A430" s="13"/>
      <c r="B430" s="128"/>
      <c r="I430" s="128"/>
      <c r="J430" s="102"/>
      <c r="K430" s="13"/>
    </row>
    <row r="431" ht="24.0" customHeight="1">
      <c r="A431" s="13"/>
      <c r="B431" s="128"/>
      <c r="I431" s="128"/>
      <c r="J431" s="102"/>
      <c r="K431" s="13"/>
    </row>
    <row r="432" ht="24.0" customHeight="1">
      <c r="A432" s="13"/>
      <c r="B432" s="128"/>
      <c r="I432" s="128"/>
      <c r="J432" s="102"/>
      <c r="K432" s="13"/>
    </row>
    <row r="433" ht="24.0" customHeight="1">
      <c r="A433" s="13"/>
      <c r="B433" s="128"/>
      <c r="I433" s="128"/>
      <c r="J433" s="102"/>
      <c r="K433" s="13"/>
    </row>
    <row r="434">
      <c r="A434" s="13"/>
      <c r="B434" s="128"/>
      <c r="C434" s="13"/>
      <c r="D434" s="13"/>
      <c r="E434" s="13"/>
      <c r="F434" s="4"/>
      <c r="G434" s="4"/>
      <c r="H434" s="100"/>
      <c r="I434" s="116"/>
      <c r="J434" s="116"/>
      <c r="K434" s="13"/>
    </row>
    <row r="435" ht="9.0" customHeight="1">
      <c r="A435" s="117"/>
      <c r="B435" s="118"/>
      <c r="C435" s="118"/>
      <c r="D435" s="118"/>
      <c r="E435" s="118"/>
      <c r="F435" s="88"/>
      <c r="G435" s="118"/>
      <c r="H435" s="118"/>
      <c r="I435" s="118"/>
      <c r="J435" s="118"/>
      <c r="K435" s="117"/>
    </row>
    <row r="436" ht="9.0" customHeight="1">
      <c r="A436" s="13"/>
      <c r="B436" s="13"/>
      <c r="C436" s="13"/>
      <c r="D436" s="13"/>
      <c r="E436" s="13"/>
      <c r="F436" s="119"/>
      <c r="G436" s="13"/>
      <c r="H436" s="13"/>
      <c r="I436" s="13"/>
      <c r="J436" s="13"/>
      <c r="K436" s="13"/>
    </row>
    <row r="437" ht="30.0" customHeight="1">
      <c r="A437" s="13"/>
      <c r="B437" s="90" t="s">
        <v>4555</v>
      </c>
      <c r="C437" s="90"/>
      <c r="D437" s="91"/>
      <c r="E437" s="13"/>
      <c r="F437" s="13"/>
      <c r="G437" s="13"/>
      <c r="H437" s="13"/>
      <c r="I437" s="13"/>
      <c r="J437" s="13"/>
      <c r="K437" s="13"/>
    </row>
    <row r="438">
      <c r="A438" s="13"/>
      <c r="B438" s="129"/>
      <c r="C438" s="13"/>
      <c r="D438" s="13"/>
      <c r="E438" s="13"/>
      <c r="F438" s="128"/>
      <c r="G438" s="128"/>
      <c r="H438" s="128"/>
      <c r="I438" s="128"/>
      <c r="J438" s="128"/>
      <c r="K438" s="128"/>
    </row>
    <row r="439" ht="12.0" customHeight="1">
      <c r="A439" s="13"/>
      <c r="B439" s="130"/>
      <c r="C439" s="131"/>
      <c r="D439" s="131"/>
      <c r="E439" s="13"/>
      <c r="F439" s="13"/>
      <c r="G439" s="128"/>
      <c r="H439" s="128"/>
      <c r="I439" s="128"/>
      <c r="J439" s="128"/>
      <c r="K439" s="128"/>
    </row>
    <row r="440" ht="24.0" customHeight="1">
      <c r="A440" s="13"/>
      <c r="B440" s="13"/>
      <c r="C440" s="127" t="str">
        <f>image("https://i.imgur.com/jcjf9cb.png",3)</f>
        <v>#REF!</v>
      </c>
      <c r="I440" s="128"/>
      <c r="J440" s="102"/>
      <c r="K440" s="13"/>
    </row>
    <row r="441" ht="24.0" customHeight="1">
      <c r="A441" s="13"/>
      <c r="B441" s="13"/>
      <c r="I441" s="128"/>
      <c r="J441" s="102"/>
      <c r="K441" s="13"/>
    </row>
    <row r="442" ht="24.0" customHeight="1">
      <c r="A442" s="13"/>
      <c r="B442" s="128"/>
      <c r="I442" s="128"/>
      <c r="J442" s="102"/>
      <c r="K442" s="13"/>
    </row>
    <row r="443" ht="24.0" customHeight="1">
      <c r="A443" s="13"/>
      <c r="B443" s="128"/>
      <c r="I443" s="128"/>
      <c r="J443" s="102"/>
      <c r="K443" s="13"/>
    </row>
    <row r="444">
      <c r="A444" s="13"/>
      <c r="B444" s="128"/>
      <c r="C444" s="13"/>
      <c r="D444" s="13"/>
      <c r="E444" s="13"/>
      <c r="F444" s="4"/>
      <c r="G444" s="4"/>
      <c r="H444" s="100"/>
      <c r="I444" s="116"/>
      <c r="J444" s="116"/>
      <c r="K444" s="13"/>
    </row>
    <row r="445" ht="9.0" customHeight="1">
      <c r="A445" s="117"/>
      <c r="B445" s="118"/>
      <c r="C445" s="118"/>
      <c r="D445" s="118"/>
      <c r="E445" s="118"/>
      <c r="F445" s="88"/>
      <c r="G445" s="118"/>
      <c r="H445" s="118"/>
      <c r="I445" s="118"/>
      <c r="J445" s="118"/>
      <c r="K445" s="117"/>
    </row>
    <row r="446" ht="9.0" customHeight="1">
      <c r="A446" s="13"/>
      <c r="B446" s="13"/>
      <c r="C446" s="13"/>
      <c r="D446" s="13"/>
      <c r="E446" s="13"/>
      <c r="F446" s="119"/>
      <c r="G446" s="13"/>
      <c r="H446" s="13"/>
      <c r="I446" s="13"/>
      <c r="J446" s="13"/>
      <c r="K446" s="13"/>
    </row>
    <row r="447" ht="30.0" customHeight="1">
      <c r="A447" s="13"/>
      <c r="B447" s="90" t="s">
        <v>4556</v>
      </c>
      <c r="C447" s="90"/>
      <c r="D447" s="91"/>
      <c r="E447" s="13"/>
      <c r="F447" s="13"/>
      <c r="G447" s="13"/>
      <c r="H447" s="13"/>
      <c r="I447" s="13"/>
      <c r="J447" s="13"/>
      <c r="K447" s="13"/>
    </row>
    <row r="448">
      <c r="A448" s="13"/>
      <c r="B448" s="129"/>
      <c r="C448" s="13"/>
      <c r="D448" s="13"/>
      <c r="E448" s="13"/>
      <c r="F448" s="128"/>
      <c r="G448" s="128"/>
      <c r="H448" s="128"/>
      <c r="I448" s="128"/>
      <c r="J448" s="128"/>
      <c r="K448" s="128"/>
    </row>
    <row r="449" ht="12.0" customHeight="1">
      <c r="A449" s="13"/>
      <c r="B449" s="130"/>
      <c r="C449" s="131"/>
      <c r="D449" s="131"/>
      <c r="E449" s="13"/>
      <c r="F449" s="13"/>
      <c r="G449" s="128"/>
      <c r="H449" s="128"/>
      <c r="I449" s="128"/>
      <c r="J449" s="128"/>
      <c r="K449" s="128"/>
    </row>
    <row r="450" ht="24.0" customHeight="1">
      <c r="A450" s="13"/>
      <c r="B450" s="13"/>
      <c r="C450" s="127" t="str">
        <f>image("https://i.imgur.com/ObIdRjy.png",3)</f>
        <v>#REF!</v>
      </c>
      <c r="I450" s="128"/>
      <c r="J450" s="102"/>
      <c r="K450" s="13"/>
    </row>
    <row r="451" ht="24.0" customHeight="1">
      <c r="A451" s="13"/>
      <c r="B451" s="13"/>
      <c r="I451" s="128"/>
      <c r="J451" s="102"/>
      <c r="K451" s="13"/>
    </row>
    <row r="452" ht="24.0" customHeight="1">
      <c r="A452" s="13"/>
      <c r="B452" s="128"/>
      <c r="I452" s="128"/>
      <c r="J452" s="102"/>
      <c r="K452" s="13"/>
    </row>
    <row r="453" ht="24.0" customHeight="1">
      <c r="A453" s="13"/>
      <c r="B453" s="128"/>
      <c r="I453" s="128"/>
      <c r="J453" s="102"/>
      <c r="K453" s="13"/>
    </row>
    <row r="454" ht="24.0" customHeight="1">
      <c r="A454" s="13"/>
      <c r="B454" s="128"/>
      <c r="I454" s="128"/>
      <c r="J454" s="102"/>
      <c r="K454" s="13"/>
    </row>
    <row r="455" ht="24.0" customHeight="1">
      <c r="A455" s="13"/>
      <c r="B455" s="128"/>
      <c r="I455" s="128"/>
      <c r="J455" s="102"/>
      <c r="K455" s="13"/>
    </row>
    <row r="456" ht="24.0" customHeight="1">
      <c r="A456" s="13"/>
      <c r="B456" s="128"/>
      <c r="I456" s="128"/>
      <c r="J456" s="102"/>
      <c r="K456" s="13"/>
    </row>
    <row r="457" ht="24.0" customHeight="1">
      <c r="A457" s="13"/>
      <c r="B457" s="128"/>
      <c r="I457" s="128"/>
      <c r="J457" s="102"/>
      <c r="K457" s="13"/>
    </row>
    <row r="458" ht="24.0" customHeight="1">
      <c r="A458" s="13"/>
      <c r="B458" s="128"/>
      <c r="I458" s="128"/>
      <c r="J458" s="102"/>
      <c r="K458" s="13"/>
    </row>
    <row r="459" ht="24.0" customHeight="1">
      <c r="A459" s="13"/>
      <c r="B459" s="128"/>
      <c r="I459" s="128"/>
      <c r="J459" s="102"/>
      <c r="K459" s="13"/>
    </row>
    <row r="460" ht="24.0" customHeight="1">
      <c r="A460" s="13"/>
      <c r="B460" s="128"/>
      <c r="I460" s="128"/>
      <c r="J460" s="102"/>
      <c r="K460" s="13"/>
    </row>
    <row r="461" ht="24.0" customHeight="1">
      <c r="A461" s="13"/>
      <c r="B461" s="128"/>
      <c r="I461" s="128"/>
      <c r="J461" s="102"/>
      <c r="K461" s="13"/>
    </row>
    <row r="462" ht="24.0" customHeight="1">
      <c r="A462" s="13"/>
      <c r="B462" s="128"/>
      <c r="I462" s="128"/>
      <c r="J462" s="102"/>
      <c r="K462" s="13"/>
    </row>
    <row r="463" ht="24.0" customHeight="1">
      <c r="A463" s="13"/>
      <c r="B463" s="128"/>
      <c r="I463" s="128"/>
      <c r="J463" s="102"/>
      <c r="K463" s="13"/>
    </row>
    <row r="464" ht="24.0" customHeight="1">
      <c r="A464" s="13"/>
      <c r="B464" s="128"/>
      <c r="I464" s="128"/>
      <c r="J464" s="102"/>
      <c r="K464" s="13"/>
    </row>
    <row r="465" ht="24.0" customHeight="1">
      <c r="A465" s="13"/>
      <c r="B465" s="128"/>
      <c r="I465" s="128"/>
      <c r="J465" s="102"/>
      <c r="K465" s="13"/>
    </row>
    <row r="466" ht="24.0" customHeight="1">
      <c r="A466" s="13"/>
      <c r="B466" s="128"/>
      <c r="I466" s="128"/>
      <c r="J466" s="102"/>
      <c r="K466" s="13"/>
    </row>
    <row r="467" ht="24.0" customHeight="1">
      <c r="A467" s="13"/>
      <c r="B467" s="128"/>
      <c r="I467" s="128"/>
      <c r="J467" s="102"/>
      <c r="K467" s="13"/>
    </row>
    <row r="468" ht="24.0" customHeight="1">
      <c r="A468" s="13"/>
      <c r="B468" s="128"/>
      <c r="I468" s="128"/>
      <c r="J468" s="102"/>
      <c r="K468" s="13"/>
    </row>
    <row r="469" ht="24.0" customHeight="1">
      <c r="A469" s="13"/>
      <c r="B469" s="128"/>
      <c r="I469" s="128"/>
      <c r="J469" s="102"/>
      <c r="K469" s="13"/>
    </row>
    <row r="470">
      <c r="A470" s="13"/>
      <c r="B470" s="128"/>
      <c r="C470" s="13"/>
      <c r="D470" s="13"/>
      <c r="E470" s="13"/>
      <c r="F470" s="4"/>
      <c r="G470" s="4"/>
      <c r="H470" s="100"/>
      <c r="I470" s="116"/>
      <c r="J470" s="116"/>
      <c r="K470" s="13"/>
    </row>
    <row r="471" ht="9.0" customHeight="1">
      <c r="A471" s="117"/>
      <c r="B471" s="118"/>
      <c r="C471" s="118"/>
      <c r="D471" s="118"/>
      <c r="E471" s="118"/>
      <c r="F471" s="88"/>
      <c r="G471" s="118"/>
      <c r="H471" s="118"/>
      <c r="I471" s="118"/>
      <c r="J471" s="118"/>
      <c r="K471" s="117"/>
    </row>
    <row r="472" ht="9.0" customHeight="1">
      <c r="A472" s="13"/>
      <c r="B472" s="13"/>
      <c r="C472" s="13"/>
      <c r="D472" s="13"/>
      <c r="E472" s="13"/>
      <c r="F472" s="119"/>
      <c r="G472" s="13"/>
      <c r="H472" s="13"/>
      <c r="I472" s="13"/>
      <c r="J472" s="13"/>
      <c r="K472" s="13"/>
    </row>
    <row r="473" ht="30.0" customHeight="1">
      <c r="A473" s="13"/>
      <c r="B473" s="90" t="s">
        <v>4557</v>
      </c>
      <c r="C473" s="90"/>
      <c r="D473" s="91"/>
      <c r="E473" s="13"/>
      <c r="F473" s="13"/>
      <c r="G473" s="13"/>
      <c r="H473" s="13"/>
      <c r="I473" s="13"/>
      <c r="J473" s="13"/>
      <c r="K473" s="13"/>
    </row>
    <row r="474">
      <c r="A474" s="13"/>
      <c r="B474" s="129"/>
      <c r="C474" s="13"/>
      <c r="D474" s="13"/>
      <c r="E474" s="13"/>
      <c r="F474" s="128"/>
      <c r="G474" s="128"/>
      <c r="H474" s="128"/>
      <c r="I474" s="128"/>
      <c r="J474" s="128"/>
      <c r="K474" s="128"/>
    </row>
    <row r="475" ht="12.0" customHeight="1">
      <c r="A475" s="13"/>
      <c r="B475" s="130"/>
      <c r="C475" s="131"/>
      <c r="D475" s="131"/>
      <c r="E475" s="13"/>
      <c r="F475" s="13"/>
      <c r="G475" s="128"/>
      <c r="H475" s="128"/>
      <c r="I475" s="128"/>
      <c r="J475" s="128"/>
      <c r="K475" s="128"/>
    </row>
    <row r="476" ht="24.0" customHeight="1">
      <c r="A476" s="13"/>
      <c r="B476" s="13"/>
      <c r="C476" s="127" t="str">
        <f>image("https://i.imgur.com/Zj9IafT.png",3)</f>
        <v>#REF!</v>
      </c>
      <c r="I476" s="128"/>
      <c r="J476" s="102"/>
      <c r="K476" s="13"/>
    </row>
    <row r="477" ht="24.0" customHeight="1">
      <c r="A477" s="13"/>
      <c r="B477" s="13"/>
      <c r="I477" s="128"/>
      <c r="J477" s="102"/>
      <c r="K477" s="13"/>
    </row>
    <row r="478" ht="24.0" customHeight="1">
      <c r="A478" s="13"/>
      <c r="B478" s="128"/>
      <c r="I478" s="128"/>
      <c r="J478" s="102"/>
      <c r="K478" s="13"/>
    </row>
    <row r="479" ht="24.0" customHeight="1">
      <c r="A479" s="13"/>
      <c r="B479" s="128"/>
      <c r="I479" s="128"/>
      <c r="J479" s="102"/>
      <c r="K479" s="13"/>
    </row>
    <row r="480" ht="24.0" customHeight="1">
      <c r="A480" s="13"/>
      <c r="B480" s="128"/>
      <c r="I480" s="128"/>
      <c r="J480" s="102"/>
      <c r="K480" s="13"/>
    </row>
    <row r="481" ht="24.0" customHeight="1">
      <c r="A481" s="13"/>
      <c r="B481" s="128"/>
      <c r="I481" s="128"/>
      <c r="J481" s="102"/>
      <c r="K481" s="13"/>
    </row>
    <row r="482" ht="24.0" customHeight="1">
      <c r="A482" s="13"/>
      <c r="B482" s="128"/>
      <c r="I482" s="128"/>
      <c r="J482" s="102"/>
      <c r="K482" s="13"/>
    </row>
    <row r="483" ht="24.0" customHeight="1">
      <c r="A483" s="13"/>
      <c r="B483" s="128"/>
      <c r="I483" s="128"/>
      <c r="J483" s="102"/>
      <c r="K483" s="13"/>
    </row>
    <row r="484" ht="24.0" customHeight="1">
      <c r="A484" s="13"/>
      <c r="B484" s="128"/>
      <c r="I484" s="128"/>
      <c r="J484" s="102"/>
      <c r="K484" s="13"/>
    </row>
    <row r="485" ht="24.0" customHeight="1">
      <c r="A485" s="13"/>
      <c r="B485" s="128"/>
      <c r="I485" s="128"/>
      <c r="J485" s="102"/>
      <c r="K485" s="13"/>
    </row>
    <row r="486" ht="24.0" customHeight="1">
      <c r="A486" s="13"/>
      <c r="B486" s="128"/>
      <c r="I486" s="128"/>
      <c r="J486" s="102"/>
      <c r="K486" s="13"/>
    </row>
    <row r="487" ht="24.0" customHeight="1">
      <c r="A487" s="13"/>
      <c r="B487" s="128"/>
      <c r="I487" s="128"/>
      <c r="J487" s="102"/>
      <c r="K487" s="13"/>
    </row>
    <row r="488">
      <c r="A488" s="13"/>
      <c r="B488" s="128"/>
      <c r="C488" s="13"/>
      <c r="D488" s="13"/>
      <c r="E488" s="13"/>
      <c r="F488" s="4"/>
      <c r="G488" s="4"/>
      <c r="H488" s="100"/>
      <c r="I488" s="116"/>
      <c r="J488" s="116"/>
      <c r="K488" s="13"/>
    </row>
    <row r="489" ht="9.0" customHeight="1">
      <c r="A489" s="117"/>
      <c r="B489" s="118"/>
      <c r="C489" s="118"/>
      <c r="D489" s="118"/>
      <c r="E489" s="118"/>
      <c r="F489" s="88"/>
      <c r="G489" s="118"/>
      <c r="H489" s="118"/>
      <c r="I489" s="118"/>
      <c r="J489" s="118"/>
      <c r="K489" s="117"/>
    </row>
    <row r="490" ht="9.0" customHeight="1">
      <c r="A490" s="13"/>
      <c r="B490" s="13"/>
      <c r="C490" s="13"/>
      <c r="D490" s="13"/>
      <c r="E490" s="13"/>
      <c r="F490" s="119"/>
      <c r="G490" s="13"/>
      <c r="H490" s="13"/>
      <c r="I490" s="13"/>
      <c r="J490" s="13"/>
      <c r="K490" s="13"/>
    </row>
    <row r="491" ht="30.0" customHeight="1">
      <c r="A491" s="13"/>
      <c r="B491" s="90" t="s">
        <v>4558</v>
      </c>
      <c r="C491" s="90"/>
      <c r="D491" s="91"/>
      <c r="E491" s="13"/>
      <c r="F491" s="13"/>
      <c r="G491" s="13"/>
      <c r="H491" s="13"/>
      <c r="I491" s="13"/>
      <c r="J491" s="13"/>
      <c r="K491" s="13"/>
    </row>
    <row r="492">
      <c r="A492" s="13"/>
      <c r="B492" s="129"/>
      <c r="C492" s="13"/>
      <c r="D492" s="13"/>
      <c r="E492" s="13"/>
      <c r="F492" s="128"/>
      <c r="G492" s="128"/>
      <c r="H492" s="128"/>
      <c r="I492" s="128"/>
      <c r="J492" s="128"/>
      <c r="K492" s="128"/>
    </row>
    <row r="493" ht="12.0" customHeight="1">
      <c r="A493" s="13"/>
      <c r="B493" s="130"/>
      <c r="C493" s="131"/>
      <c r="D493" s="131"/>
      <c r="E493" s="13"/>
      <c r="F493" s="13"/>
      <c r="G493" s="128"/>
      <c r="H493" s="128"/>
      <c r="I493" s="128"/>
      <c r="J493" s="128"/>
      <c r="K493" s="128"/>
    </row>
    <row r="494" ht="24.0" customHeight="1">
      <c r="A494" s="13"/>
      <c r="B494" s="13"/>
      <c r="C494" s="127" t="str">
        <f>image("https://i.imgur.com/Ys7arcF.png",3)</f>
        <v>#REF!</v>
      </c>
      <c r="I494" s="128"/>
      <c r="J494" s="102"/>
      <c r="K494" s="13"/>
    </row>
    <row r="495" ht="24.0" customHeight="1">
      <c r="A495" s="13"/>
      <c r="B495" s="13"/>
      <c r="I495" s="128"/>
      <c r="J495" s="102"/>
      <c r="K495" s="13"/>
    </row>
    <row r="496" ht="24.0" customHeight="1">
      <c r="A496" s="13"/>
      <c r="B496" s="128"/>
      <c r="I496" s="128"/>
      <c r="J496" s="102"/>
      <c r="K496" s="13"/>
    </row>
    <row r="497" ht="24.0" customHeight="1">
      <c r="A497" s="13"/>
      <c r="B497" s="128"/>
      <c r="I497" s="128"/>
      <c r="J497" s="102"/>
      <c r="K497" s="13"/>
    </row>
    <row r="498" ht="24.0" customHeight="1">
      <c r="A498" s="13"/>
      <c r="B498" s="128"/>
      <c r="I498" s="128"/>
      <c r="J498" s="102"/>
      <c r="K498" s="13"/>
    </row>
    <row r="499" ht="24.0" customHeight="1">
      <c r="A499" s="13"/>
      <c r="B499" s="128"/>
      <c r="I499" s="128"/>
      <c r="J499" s="102"/>
      <c r="K499" s="13"/>
    </row>
    <row r="500" ht="24.0" customHeight="1">
      <c r="A500" s="13"/>
      <c r="B500" s="128"/>
      <c r="I500" s="128"/>
      <c r="J500" s="102"/>
      <c r="K500" s="13"/>
    </row>
    <row r="501" ht="24.0" customHeight="1">
      <c r="A501" s="13"/>
      <c r="B501" s="128"/>
      <c r="I501" s="128"/>
      <c r="J501" s="102"/>
      <c r="K501" s="13"/>
    </row>
    <row r="502">
      <c r="A502" s="13"/>
      <c r="B502" s="128"/>
      <c r="C502" s="13"/>
      <c r="D502" s="13"/>
      <c r="E502" s="13"/>
      <c r="F502" s="4"/>
      <c r="G502" s="4"/>
      <c r="H502" s="100"/>
      <c r="I502" s="116"/>
      <c r="J502" s="116"/>
      <c r="K502" s="13"/>
    </row>
    <row r="503" ht="9.0" customHeight="1">
      <c r="A503" s="117"/>
      <c r="B503" s="118"/>
      <c r="C503" s="118"/>
      <c r="D503" s="118"/>
      <c r="E503" s="118"/>
      <c r="F503" s="88"/>
      <c r="G503" s="118"/>
      <c r="H503" s="118"/>
      <c r="I503" s="118"/>
      <c r="J503" s="118"/>
      <c r="K503" s="117"/>
    </row>
    <row r="504" ht="9.0" customHeight="1">
      <c r="A504" s="13"/>
      <c r="B504" s="13"/>
      <c r="C504" s="13"/>
      <c r="D504" s="13"/>
      <c r="E504" s="13"/>
      <c r="F504" s="119"/>
      <c r="G504" s="13"/>
      <c r="H504" s="13"/>
      <c r="I504" s="13"/>
      <c r="J504" s="13"/>
      <c r="K504" s="13"/>
    </row>
    <row r="505" ht="30.0" customHeight="1">
      <c r="A505" s="13"/>
      <c r="B505" s="90" t="s">
        <v>4559</v>
      </c>
      <c r="C505" s="90"/>
      <c r="D505" s="91"/>
      <c r="E505" s="13"/>
      <c r="F505" s="13"/>
      <c r="G505" s="13"/>
      <c r="H505" s="13"/>
      <c r="I505" s="13"/>
      <c r="J505" s="13"/>
      <c r="K505" s="13"/>
    </row>
    <row r="506">
      <c r="A506" s="13"/>
      <c r="B506" s="129"/>
      <c r="C506" s="13"/>
      <c r="D506" s="13"/>
      <c r="E506" s="13"/>
      <c r="F506" s="128"/>
      <c r="G506" s="128"/>
      <c r="H506" s="128"/>
      <c r="I506" s="128"/>
      <c r="J506" s="128"/>
      <c r="K506" s="128"/>
    </row>
    <row r="507" ht="12.0" customHeight="1">
      <c r="A507" s="13"/>
      <c r="B507" s="130"/>
      <c r="C507" s="131"/>
      <c r="D507" s="131"/>
      <c r="E507" s="13"/>
      <c r="F507" s="13"/>
      <c r="G507" s="128"/>
      <c r="H507" s="128"/>
      <c r="I507" s="128"/>
      <c r="J507" s="128"/>
      <c r="K507" s="128"/>
    </row>
    <row r="508" ht="24.0" customHeight="1">
      <c r="A508" s="13"/>
      <c r="B508" s="13"/>
      <c r="C508" s="127" t="str">
        <f>image("https://i.imgur.com/4wyZNAT.png",3)</f>
        <v>#REF!</v>
      </c>
      <c r="I508" s="128"/>
      <c r="J508" s="102"/>
      <c r="K508" s="13"/>
    </row>
    <row r="509" ht="24.0" customHeight="1">
      <c r="A509" s="13"/>
      <c r="B509" s="13"/>
      <c r="I509" s="128"/>
      <c r="J509" s="102"/>
      <c r="K509" s="13"/>
    </row>
    <row r="510" ht="24.0" customHeight="1">
      <c r="A510" s="13"/>
      <c r="B510" s="128"/>
      <c r="I510" s="128"/>
      <c r="J510" s="102"/>
      <c r="K510" s="13"/>
    </row>
    <row r="511" ht="24.0" customHeight="1">
      <c r="A511" s="13"/>
      <c r="B511" s="128"/>
      <c r="I511" s="128"/>
      <c r="J511" s="102"/>
      <c r="K511" s="13"/>
    </row>
    <row r="512">
      <c r="A512" s="13"/>
      <c r="B512" s="128"/>
      <c r="C512" s="13"/>
      <c r="D512" s="13"/>
      <c r="E512" s="13"/>
      <c r="F512" s="4"/>
      <c r="G512" s="4"/>
      <c r="H512" s="100"/>
      <c r="I512" s="116"/>
      <c r="J512" s="116"/>
      <c r="K512" s="13"/>
    </row>
    <row r="513" ht="9.0" customHeight="1">
      <c r="A513" s="117"/>
      <c r="B513" s="118"/>
      <c r="C513" s="118"/>
      <c r="D513" s="118"/>
      <c r="E513" s="118"/>
      <c r="F513" s="88"/>
      <c r="G513" s="118"/>
      <c r="H513" s="118"/>
      <c r="I513" s="118"/>
      <c r="J513" s="118"/>
      <c r="K513" s="117"/>
    </row>
    <row r="514" ht="9.0" customHeight="1">
      <c r="A514" s="13"/>
      <c r="B514" s="13"/>
      <c r="C514" s="13"/>
      <c r="D514" s="13"/>
      <c r="E514" s="13"/>
      <c r="F514" s="119"/>
      <c r="G514" s="13"/>
      <c r="H514" s="13"/>
      <c r="I514" s="13"/>
      <c r="J514" s="13"/>
      <c r="K514" s="13"/>
    </row>
    <row r="515" ht="30.0" customHeight="1">
      <c r="A515" s="13"/>
      <c r="B515" s="90" t="s">
        <v>4560</v>
      </c>
      <c r="C515" s="90"/>
      <c r="D515" s="91"/>
      <c r="E515" s="13"/>
      <c r="F515" s="13"/>
      <c r="G515" s="13"/>
      <c r="H515" s="13"/>
      <c r="I515" s="13"/>
      <c r="J515" s="13"/>
      <c r="K515" s="13"/>
    </row>
    <row r="516">
      <c r="A516" s="13"/>
      <c r="B516" s="129"/>
      <c r="C516" s="13"/>
      <c r="D516" s="13"/>
      <c r="E516" s="13"/>
      <c r="F516" s="128"/>
      <c r="G516" s="128"/>
      <c r="H516" s="128"/>
      <c r="I516" s="128"/>
      <c r="J516" s="128"/>
      <c r="K516" s="128"/>
    </row>
    <row r="517" ht="12.0" customHeight="1">
      <c r="A517" s="13"/>
      <c r="B517" s="130"/>
      <c r="C517" s="131"/>
      <c r="D517" s="131"/>
      <c r="E517" s="13"/>
      <c r="F517" s="13"/>
      <c r="G517" s="128"/>
      <c r="H517" s="128"/>
      <c r="I517" s="128"/>
      <c r="J517" s="128"/>
      <c r="K517" s="128"/>
    </row>
    <row r="518" ht="24.0" customHeight="1">
      <c r="A518" s="13"/>
      <c r="B518" s="13"/>
      <c r="C518" s="127" t="str">
        <f>image("https://i.imgur.com/gdoFmzI.png",3)</f>
        <v>#REF!</v>
      </c>
      <c r="I518" s="128"/>
      <c r="J518" s="102"/>
      <c r="K518" s="13"/>
    </row>
    <row r="519" ht="24.0" customHeight="1">
      <c r="A519" s="13"/>
      <c r="B519" s="13"/>
      <c r="I519" s="128"/>
      <c r="J519" s="102"/>
      <c r="K519" s="13"/>
    </row>
    <row r="520" ht="24.0" customHeight="1">
      <c r="A520" s="13"/>
      <c r="B520" s="128"/>
      <c r="I520" s="128"/>
      <c r="J520" s="102"/>
      <c r="K520" s="13"/>
    </row>
    <row r="521" ht="24.0" customHeight="1">
      <c r="A521" s="13"/>
      <c r="B521" s="128"/>
      <c r="I521" s="128"/>
      <c r="J521" s="102"/>
      <c r="K521" s="13"/>
    </row>
    <row r="522" ht="24.0" customHeight="1">
      <c r="A522" s="13"/>
      <c r="B522" s="128"/>
      <c r="I522" s="128"/>
      <c r="J522" s="102"/>
      <c r="K522" s="13"/>
    </row>
    <row r="523" ht="24.0" customHeight="1">
      <c r="A523" s="13"/>
      <c r="B523" s="128"/>
      <c r="I523" s="128"/>
      <c r="J523" s="102"/>
      <c r="K523" s="13"/>
    </row>
    <row r="524" ht="24.0" customHeight="1">
      <c r="A524" s="13"/>
      <c r="B524" s="128"/>
      <c r="I524" s="128"/>
      <c r="J524" s="102"/>
      <c r="K524" s="13"/>
    </row>
    <row r="525" ht="24.0" customHeight="1">
      <c r="A525" s="13"/>
      <c r="B525" s="128"/>
      <c r="I525" s="128"/>
      <c r="J525" s="102"/>
      <c r="K525" s="13"/>
    </row>
    <row r="526" ht="24.0" customHeight="1">
      <c r="A526" s="13"/>
      <c r="B526" s="128"/>
      <c r="I526" s="128"/>
      <c r="J526" s="102"/>
      <c r="K526" s="13"/>
    </row>
    <row r="527" ht="24.0" customHeight="1">
      <c r="A527" s="13"/>
      <c r="B527" s="128"/>
      <c r="I527" s="128"/>
      <c r="J527" s="102"/>
      <c r="K527" s="13"/>
    </row>
    <row r="528" ht="24.0" customHeight="1">
      <c r="A528" s="13"/>
      <c r="B528" s="128"/>
      <c r="I528" s="128"/>
      <c r="J528" s="102"/>
      <c r="K528" s="13"/>
    </row>
    <row r="529" ht="24.0" customHeight="1">
      <c r="A529" s="13"/>
      <c r="B529" s="128"/>
      <c r="I529" s="128"/>
      <c r="J529" s="102"/>
      <c r="K529" s="13"/>
    </row>
    <row r="530">
      <c r="A530" s="13"/>
      <c r="B530" s="128"/>
      <c r="C530" s="13"/>
      <c r="D530" s="13"/>
      <c r="E530" s="13"/>
      <c r="F530" s="4"/>
      <c r="G530" s="4"/>
      <c r="H530" s="100"/>
      <c r="I530" s="116"/>
      <c r="J530" s="116"/>
      <c r="K530" s="13"/>
    </row>
    <row r="531" ht="9.0" customHeight="1">
      <c r="A531" s="117"/>
      <c r="B531" s="118"/>
      <c r="C531" s="118"/>
      <c r="D531" s="118"/>
      <c r="E531" s="118"/>
      <c r="F531" s="88"/>
      <c r="G531" s="118"/>
      <c r="H531" s="118"/>
      <c r="I531" s="118"/>
      <c r="J531" s="118"/>
      <c r="K531" s="117"/>
    </row>
    <row r="532" ht="9.0" customHeight="1">
      <c r="A532" s="13"/>
      <c r="B532" s="13"/>
      <c r="C532" s="13"/>
      <c r="D532" s="13"/>
      <c r="E532" s="13"/>
      <c r="F532" s="119"/>
      <c r="G532" s="13"/>
      <c r="H532" s="13"/>
      <c r="I532" s="13"/>
      <c r="J532" s="13"/>
      <c r="K532" s="13"/>
    </row>
    <row r="533" ht="30.0" customHeight="1">
      <c r="A533" s="13"/>
      <c r="B533" s="90" t="s">
        <v>4561</v>
      </c>
      <c r="C533" s="90"/>
      <c r="D533" s="91"/>
      <c r="E533" s="13"/>
      <c r="F533" s="13"/>
      <c r="G533" s="13"/>
      <c r="H533" s="13"/>
      <c r="I533" s="13"/>
      <c r="J533" s="13"/>
      <c r="K533" s="13"/>
    </row>
    <row r="534">
      <c r="A534" s="13"/>
      <c r="B534" s="129"/>
      <c r="C534" s="13"/>
      <c r="D534" s="13"/>
      <c r="E534" s="13"/>
      <c r="F534" s="128"/>
      <c r="G534" s="128"/>
      <c r="H534" s="128"/>
      <c r="I534" s="128"/>
      <c r="J534" s="128"/>
      <c r="K534" s="128"/>
    </row>
    <row r="535" ht="12.0" customHeight="1">
      <c r="A535" s="13"/>
      <c r="B535" s="130"/>
      <c r="C535" s="131"/>
      <c r="D535" s="131"/>
      <c r="E535" s="13"/>
      <c r="F535" s="13"/>
      <c r="G535" s="128"/>
      <c r="H535" s="128"/>
      <c r="I535" s="128"/>
      <c r="J535" s="128"/>
      <c r="K535" s="128"/>
    </row>
    <row r="536" ht="24.0" customHeight="1">
      <c r="A536" s="13"/>
      <c r="B536" s="13"/>
      <c r="C536" s="127" t="str">
        <f>image("https://i.imgur.com/E9pjura.png",3)</f>
        <v>#REF!</v>
      </c>
      <c r="I536" s="128"/>
      <c r="J536" s="102"/>
      <c r="K536" s="13"/>
    </row>
    <row r="537" ht="24.0" customHeight="1">
      <c r="A537" s="13"/>
      <c r="B537" s="13"/>
      <c r="I537" s="128"/>
      <c r="J537" s="102"/>
      <c r="K537" s="13"/>
    </row>
    <row r="538" ht="24.0" customHeight="1">
      <c r="A538" s="13"/>
      <c r="B538" s="128"/>
      <c r="I538" s="128"/>
      <c r="J538" s="102"/>
      <c r="K538" s="13"/>
    </row>
    <row r="539" ht="24.0" customHeight="1">
      <c r="A539" s="13"/>
      <c r="B539" s="128"/>
      <c r="I539" s="128"/>
      <c r="J539" s="102"/>
      <c r="K539" s="13"/>
    </row>
    <row r="540" ht="24.0" customHeight="1">
      <c r="A540" s="13"/>
      <c r="B540" s="128"/>
      <c r="I540" s="128"/>
      <c r="J540" s="102"/>
      <c r="K540" s="13"/>
    </row>
    <row r="541" ht="24.0" customHeight="1">
      <c r="A541" s="13"/>
      <c r="B541" s="128"/>
      <c r="I541" s="128"/>
      <c r="J541" s="102"/>
      <c r="K541" s="13"/>
    </row>
    <row r="542" ht="24.0" customHeight="1">
      <c r="A542" s="13"/>
      <c r="B542" s="128"/>
      <c r="I542" s="128"/>
      <c r="J542" s="102"/>
      <c r="K542" s="13"/>
    </row>
    <row r="543" ht="24.0" customHeight="1">
      <c r="A543" s="13"/>
      <c r="B543" s="128"/>
      <c r="I543" s="128"/>
      <c r="J543" s="102"/>
      <c r="K543" s="13"/>
    </row>
    <row r="544" ht="24.0" customHeight="1">
      <c r="A544" s="13"/>
      <c r="B544" s="128"/>
      <c r="I544" s="128"/>
      <c r="J544" s="102"/>
      <c r="K544" s="13"/>
    </row>
    <row r="545" ht="24.0" customHeight="1">
      <c r="A545" s="13"/>
      <c r="B545" s="128"/>
      <c r="I545" s="128"/>
      <c r="J545" s="102"/>
      <c r="K545" s="13"/>
    </row>
    <row r="546" ht="24.0" customHeight="1">
      <c r="A546" s="13"/>
      <c r="B546" s="128"/>
      <c r="I546" s="128"/>
      <c r="J546" s="102"/>
      <c r="K546" s="13"/>
    </row>
    <row r="547" ht="24.0" customHeight="1">
      <c r="A547" s="13"/>
      <c r="B547" s="128"/>
      <c r="I547" s="128"/>
      <c r="J547" s="102"/>
      <c r="K547" s="13"/>
    </row>
    <row r="548" ht="24.0" customHeight="1">
      <c r="A548" s="13"/>
      <c r="B548" s="128"/>
      <c r="I548" s="128"/>
      <c r="J548" s="102"/>
      <c r="K548" s="13"/>
    </row>
    <row r="549" ht="24.0" customHeight="1">
      <c r="A549" s="13"/>
      <c r="B549" s="128"/>
      <c r="I549" s="128"/>
      <c r="J549" s="102"/>
      <c r="K549" s="13"/>
    </row>
    <row r="550" ht="24.0" customHeight="1">
      <c r="A550" s="13"/>
      <c r="B550" s="128"/>
      <c r="I550" s="128"/>
      <c r="J550" s="102"/>
      <c r="K550" s="13"/>
    </row>
    <row r="551" ht="24.0" customHeight="1">
      <c r="A551" s="13"/>
      <c r="B551" s="128"/>
      <c r="I551" s="128"/>
      <c r="J551" s="102"/>
      <c r="K551" s="13"/>
    </row>
    <row r="552" ht="24.0" customHeight="1">
      <c r="A552" s="13"/>
      <c r="B552" s="128"/>
      <c r="I552" s="128"/>
      <c r="J552" s="102"/>
      <c r="K552" s="13"/>
    </row>
    <row r="553" ht="24.0" customHeight="1">
      <c r="A553" s="13"/>
      <c r="B553" s="128"/>
      <c r="I553" s="128"/>
      <c r="J553" s="102"/>
      <c r="K553" s="13"/>
    </row>
    <row r="554" ht="24.0" customHeight="1">
      <c r="A554" s="13"/>
      <c r="B554" s="128"/>
      <c r="I554" s="128"/>
      <c r="J554" s="102"/>
      <c r="K554" s="13"/>
    </row>
    <row r="555" ht="24.0" customHeight="1">
      <c r="A555" s="13"/>
      <c r="B555" s="128"/>
      <c r="I555" s="128"/>
      <c r="J555" s="102"/>
      <c r="K555" s="13"/>
    </row>
    <row r="556">
      <c r="A556" s="13"/>
      <c r="B556" s="128"/>
      <c r="C556" s="13"/>
      <c r="D556" s="13"/>
      <c r="E556" s="13"/>
      <c r="F556" s="4"/>
      <c r="G556" s="4"/>
      <c r="H556" s="100"/>
      <c r="I556" s="116"/>
      <c r="J556" s="116"/>
      <c r="K556" s="13"/>
    </row>
    <row r="557" ht="9.0" customHeight="1">
      <c r="A557" s="117"/>
      <c r="B557" s="118"/>
      <c r="C557" s="118"/>
      <c r="D557" s="118"/>
      <c r="E557" s="118"/>
      <c r="F557" s="88"/>
      <c r="G557" s="118"/>
      <c r="H557" s="118"/>
      <c r="I557" s="118"/>
      <c r="J557" s="118"/>
      <c r="K557" s="117"/>
    </row>
    <row r="558" ht="9.0" customHeight="1">
      <c r="A558" s="13"/>
      <c r="B558" s="13"/>
      <c r="C558" s="13"/>
      <c r="D558" s="13"/>
      <c r="E558" s="13"/>
      <c r="F558" s="119"/>
      <c r="G558" s="13"/>
      <c r="H558" s="13"/>
      <c r="I558" s="13"/>
      <c r="J558" s="13"/>
      <c r="K558" s="13"/>
    </row>
    <row r="559" ht="30.0" customHeight="1">
      <c r="A559" s="13"/>
      <c r="B559" s="90" t="s">
        <v>4562</v>
      </c>
      <c r="C559" s="90"/>
      <c r="D559" s="91"/>
      <c r="E559" s="13"/>
      <c r="F559" s="13"/>
      <c r="G559" s="13"/>
      <c r="H559" s="13"/>
      <c r="I559" s="13"/>
      <c r="J559" s="13"/>
      <c r="K559" s="13"/>
    </row>
    <row r="560">
      <c r="A560" s="13"/>
      <c r="B560" s="129"/>
      <c r="C560" s="13"/>
      <c r="D560" s="13"/>
      <c r="E560" s="13"/>
      <c r="F560" s="128"/>
      <c r="G560" s="128"/>
      <c r="H560" s="128"/>
      <c r="I560" s="128"/>
      <c r="J560" s="128"/>
      <c r="K560" s="128"/>
    </row>
    <row r="561" ht="12.0" customHeight="1">
      <c r="A561" s="13"/>
      <c r="B561" s="130"/>
      <c r="C561" s="131"/>
      <c r="D561" s="131"/>
      <c r="E561" s="13"/>
      <c r="F561" s="13"/>
      <c r="G561" s="128"/>
      <c r="H561" s="128"/>
      <c r="I561" s="128"/>
      <c r="J561" s="128"/>
      <c r="K561" s="128"/>
    </row>
    <row r="562" ht="24.0" customHeight="1">
      <c r="A562" s="13"/>
      <c r="B562" s="13"/>
      <c r="C562" s="127" t="str">
        <f>image("https://i.imgur.com/5xWBrUg.png",3)</f>
        <v>#REF!</v>
      </c>
      <c r="I562" s="128"/>
      <c r="J562" s="102"/>
      <c r="K562" s="13"/>
    </row>
    <row r="563" ht="24.0" customHeight="1">
      <c r="A563" s="13"/>
      <c r="B563" s="13"/>
      <c r="I563" s="128"/>
      <c r="J563" s="102"/>
      <c r="K563" s="13"/>
    </row>
    <row r="564" ht="24.0" customHeight="1">
      <c r="A564" s="13"/>
      <c r="B564" s="128"/>
      <c r="I564" s="128"/>
      <c r="J564" s="102"/>
      <c r="K564" s="13"/>
    </row>
    <row r="565" ht="24.0" customHeight="1">
      <c r="A565" s="13"/>
      <c r="B565" s="128"/>
      <c r="I565" s="128"/>
      <c r="J565" s="102"/>
      <c r="K565" s="13"/>
    </row>
    <row r="566" ht="24.0" customHeight="1">
      <c r="A566" s="13"/>
      <c r="B566" s="128"/>
      <c r="I566" s="128"/>
      <c r="J566" s="102"/>
      <c r="K566" s="13"/>
    </row>
    <row r="567" ht="24.0" customHeight="1">
      <c r="A567" s="13"/>
      <c r="B567" s="128"/>
      <c r="I567" s="128"/>
      <c r="J567" s="102"/>
      <c r="K567" s="13"/>
    </row>
    <row r="568" ht="24.0" customHeight="1">
      <c r="A568" s="13"/>
      <c r="B568" s="128"/>
      <c r="I568" s="128"/>
      <c r="J568" s="102"/>
      <c r="K568" s="13"/>
    </row>
    <row r="569" ht="24.0" customHeight="1">
      <c r="A569" s="13"/>
      <c r="B569" s="128"/>
      <c r="I569" s="128"/>
      <c r="J569" s="102"/>
      <c r="K569" s="13"/>
    </row>
    <row r="570" ht="24.0" customHeight="1">
      <c r="A570" s="13"/>
      <c r="B570" s="128"/>
      <c r="I570" s="128"/>
      <c r="J570" s="102"/>
      <c r="K570" s="13"/>
    </row>
    <row r="571" ht="24.0" customHeight="1">
      <c r="A571" s="13"/>
      <c r="B571" s="128"/>
      <c r="I571" s="128"/>
      <c r="J571" s="102"/>
      <c r="K571" s="13"/>
    </row>
    <row r="572" ht="24.0" customHeight="1">
      <c r="A572" s="13"/>
      <c r="B572" s="128"/>
      <c r="I572" s="128"/>
      <c r="J572" s="102"/>
      <c r="K572" s="13"/>
    </row>
    <row r="573" ht="24.0" customHeight="1">
      <c r="A573" s="13"/>
      <c r="B573" s="128"/>
      <c r="I573" s="128"/>
      <c r="J573" s="102"/>
      <c r="K573" s="13"/>
    </row>
    <row r="574">
      <c r="A574" s="13"/>
      <c r="B574" s="128"/>
      <c r="C574" s="13"/>
      <c r="D574" s="13"/>
      <c r="E574" s="13"/>
      <c r="F574" s="4"/>
      <c r="G574" s="4"/>
      <c r="H574" s="100"/>
      <c r="I574" s="116"/>
      <c r="J574" s="116"/>
      <c r="K574" s="13"/>
    </row>
    <row r="575" ht="9.0" customHeight="1">
      <c r="A575" s="117"/>
      <c r="B575" s="118"/>
      <c r="C575" s="118"/>
      <c r="D575" s="118"/>
      <c r="E575" s="118"/>
      <c r="F575" s="88"/>
      <c r="G575" s="118"/>
      <c r="H575" s="118"/>
      <c r="I575" s="118"/>
      <c r="J575" s="118"/>
      <c r="K575" s="117"/>
    </row>
    <row r="576" ht="9.0" customHeight="1">
      <c r="A576" s="13"/>
      <c r="B576" s="13"/>
      <c r="C576" s="13"/>
      <c r="D576" s="13"/>
      <c r="E576" s="13"/>
      <c r="F576" s="119"/>
      <c r="G576" s="13"/>
      <c r="H576" s="13"/>
      <c r="I576" s="13"/>
      <c r="J576" s="13"/>
      <c r="K576" s="13"/>
    </row>
    <row r="577" ht="30.0" customHeight="1">
      <c r="A577" s="13"/>
      <c r="B577" s="90" t="s">
        <v>4563</v>
      </c>
      <c r="C577" s="90"/>
      <c r="D577" s="91"/>
      <c r="E577" s="13"/>
      <c r="F577" s="13"/>
      <c r="G577" s="13"/>
      <c r="H577" s="13"/>
      <c r="I577" s="13"/>
      <c r="J577" s="13"/>
      <c r="K577" s="13"/>
    </row>
    <row r="578">
      <c r="A578" s="13"/>
      <c r="B578" s="129"/>
      <c r="C578" s="13"/>
      <c r="D578" s="13"/>
      <c r="E578" s="13"/>
      <c r="F578" s="128"/>
      <c r="G578" s="128"/>
      <c r="H578" s="128"/>
      <c r="I578" s="128"/>
      <c r="J578" s="128"/>
      <c r="K578" s="128"/>
    </row>
    <row r="579" ht="12.0" customHeight="1">
      <c r="A579" s="13"/>
      <c r="B579" s="130"/>
      <c r="C579" s="131"/>
      <c r="D579" s="131"/>
      <c r="E579" s="13"/>
      <c r="F579" s="13"/>
      <c r="G579" s="128"/>
      <c r="H579" s="128"/>
      <c r="I579" s="128"/>
      <c r="J579" s="128"/>
      <c r="K579" s="128"/>
    </row>
    <row r="580" ht="24.0" customHeight="1">
      <c r="A580" s="13"/>
      <c r="B580" s="13"/>
      <c r="C580" s="127" t="str">
        <f>image("https://i.imgur.com/lJK8IwZ.png",3)</f>
        <v>#REF!</v>
      </c>
      <c r="I580" s="128"/>
      <c r="J580" s="102"/>
      <c r="K580" s="13"/>
    </row>
    <row r="581" ht="24.0" customHeight="1">
      <c r="A581" s="13"/>
      <c r="B581" s="13"/>
      <c r="I581" s="128"/>
      <c r="J581" s="102"/>
      <c r="K581" s="13"/>
    </row>
    <row r="582" ht="24.0" customHeight="1">
      <c r="A582" s="13"/>
      <c r="B582" s="128"/>
      <c r="I582" s="128"/>
      <c r="J582" s="102"/>
      <c r="K582" s="13"/>
    </row>
    <row r="583" ht="24.0" customHeight="1">
      <c r="A583" s="13"/>
      <c r="B583" s="128"/>
      <c r="I583" s="128"/>
      <c r="J583" s="102"/>
      <c r="K583" s="13"/>
    </row>
    <row r="584" ht="24.0" customHeight="1">
      <c r="A584" s="13"/>
      <c r="B584" s="128"/>
      <c r="I584" s="128"/>
      <c r="J584" s="102"/>
      <c r="K584" s="13"/>
    </row>
    <row r="585" ht="24.0" customHeight="1">
      <c r="A585" s="13"/>
      <c r="B585" s="128"/>
      <c r="I585" s="128"/>
      <c r="J585" s="102"/>
      <c r="K585" s="13"/>
    </row>
    <row r="586" ht="24.0" customHeight="1">
      <c r="A586" s="13"/>
      <c r="B586" s="128"/>
      <c r="I586" s="128"/>
      <c r="J586" s="102"/>
      <c r="K586" s="13"/>
    </row>
    <row r="587" ht="24.0" customHeight="1">
      <c r="A587" s="13"/>
      <c r="B587" s="128"/>
      <c r="I587" s="128"/>
      <c r="J587" s="102"/>
      <c r="K587" s="13"/>
    </row>
    <row r="588">
      <c r="A588" s="13"/>
      <c r="B588" s="128"/>
      <c r="C588" s="13"/>
      <c r="D588" s="13"/>
      <c r="E588" s="13"/>
      <c r="F588" s="4"/>
      <c r="G588" s="4"/>
      <c r="H588" s="100"/>
      <c r="I588" s="116"/>
      <c r="J588" s="116"/>
      <c r="K588" s="13"/>
    </row>
    <row r="589" ht="9.0" customHeight="1">
      <c r="A589" s="117"/>
      <c r="B589" s="118"/>
      <c r="C589" s="118"/>
      <c r="D589" s="118"/>
      <c r="E589" s="118"/>
      <c r="F589" s="88"/>
      <c r="G589" s="118"/>
      <c r="H589" s="118"/>
      <c r="I589" s="118"/>
      <c r="J589" s="118"/>
      <c r="K589" s="117"/>
    </row>
    <row r="590" ht="9.0" customHeight="1">
      <c r="A590" s="13"/>
      <c r="B590" s="13"/>
      <c r="C590" s="13"/>
      <c r="D590" s="13"/>
      <c r="E590" s="13"/>
      <c r="F590" s="119"/>
      <c r="G590" s="13"/>
      <c r="H590" s="13"/>
      <c r="I590" s="13"/>
      <c r="J590" s="13"/>
      <c r="K590" s="13"/>
    </row>
    <row r="591" ht="30.0" customHeight="1">
      <c r="A591" s="13"/>
      <c r="B591" s="90" t="s">
        <v>4564</v>
      </c>
      <c r="C591" s="90"/>
      <c r="D591" s="91"/>
      <c r="E591" s="13"/>
      <c r="F591" s="13"/>
      <c r="G591" s="13"/>
      <c r="H591" s="13"/>
      <c r="I591" s="13"/>
      <c r="J591" s="13"/>
      <c r="K591" s="13"/>
    </row>
    <row r="592">
      <c r="A592" s="13"/>
      <c r="B592" s="129"/>
      <c r="C592" s="13"/>
      <c r="D592" s="13"/>
      <c r="E592" s="13"/>
      <c r="F592" s="128"/>
      <c r="G592" s="128"/>
      <c r="H592" s="128"/>
      <c r="I592" s="128"/>
      <c r="J592" s="128"/>
      <c r="K592" s="128"/>
    </row>
    <row r="593" ht="12.0" customHeight="1">
      <c r="A593" s="13"/>
      <c r="B593" s="130"/>
      <c r="C593" s="131"/>
      <c r="D593" s="131"/>
      <c r="E593" s="13"/>
      <c r="F593" s="13"/>
      <c r="G593" s="128"/>
      <c r="H593" s="128"/>
      <c r="I593" s="128"/>
      <c r="J593" s="128"/>
      <c r="K593" s="128"/>
    </row>
    <row r="594" ht="24.0" customHeight="1">
      <c r="A594" s="13"/>
      <c r="B594" s="13"/>
      <c r="C594" s="127" t="str">
        <f>image("https://i.imgur.com/Xf0c1wP.png",3)</f>
        <v>#REF!</v>
      </c>
      <c r="I594" s="128"/>
      <c r="J594" s="102"/>
      <c r="K594" s="13"/>
    </row>
    <row r="595" ht="24.0" customHeight="1">
      <c r="A595" s="13"/>
      <c r="B595" s="13"/>
      <c r="I595" s="128"/>
      <c r="J595" s="102"/>
      <c r="K595" s="13"/>
    </row>
    <row r="596" ht="24.0" customHeight="1">
      <c r="A596" s="13"/>
      <c r="B596" s="128"/>
      <c r="I596" s="128"/>
      <c r="J596" s="102"/>
      <c r="K596" s="13"/>
    </row>
    <row r="597" ht="24.0" customHeight="1">
      <c r="A597" s="13"/>
      <c r="B597" s="128"/>
      <c r="I597" s="128"/>
      <c r="J597" s="102"/>
      <c r="K597" s="13"/>
    </row>
    <row r="598">
      <c r="A598" s="13"/>
      <c r="B598" s="128"/>
      <c r="C598" s="13"/>
      <c r="D598" s="13"/>
      <c r="E598" s="13"/>
      <c r="F598" s="4"/>
      <c r="G598" s="4"/>
      <c r="H598" s="100"/>
      <c r="I598" s="116"/>
      <c r="J598" s="116"/>
      <c r="K598" s="13"/>
    </row>
    <row r="599" ht="9.0" customHeight="1">
      <c r="A599" s="117"/>
      <c r="B599" s="118"/>
      <c r="C599" s="118"/>
      <c r="D599" s="118"/>
      <c r="E599" s="118"/>
      <c r="F599" s="88"/>
      <c r="G599" s="118"/>
      <c r="H599" s="118"/>
      <c r="I599" s="118"/>
      <c r="J599" s="118"/>
      <c r="K599" s="117"/>
    </row>
    <row r="600" ht="9.0" customHeight="1">
      <c r="A600" s="13"/>
      <c r="B600" s="13"/>
      <c r="C600" s="13"/>
      <c r="D600" s="13"/>
      <c r="E600" s="13"/>
      <c r="F600" s="119"/>
      <c r="G600" s="13"/>
      <c r="H600" s="13"/>
      <c r="I600" s="13"/>
      <c r="J600" s="13"/>
      <c r="K600" s="13"/>
    </row>
    <row r="601" ht="30.0" customHeight="1">
      <c r="A601" s="13"/>
      <c r="B601" s="90" t="s">
        <v>4565</v>
      </c>
      <c r="C601" s="90"/>
      <c r="D601" s="91"/>
      <c r="E601" s="13"/>
      <c r="F601" s="13"/>
      <c r="G601" s="13"/>
      <c r="H601" s="13"/>
      <c r="I601" s="13"/>
      <c r="J601" s="13"/>
      <c r="K601" s="13"/>
    </row>
    <row r="602">
      <c r="A602" s="13"/>
      <c r="B602" s="129"/>
      <c r="C602" s="13"/>
      <c r="D602" s="13"/>
      <c r="E602" s="13"/>
      <c r="F602" s="128"/>
      <c r="G602" s="128"/>
      <c r="H602" s="128"/>
      <c r="I602" s="128"/>
      <c r="J602" s="128"/>
      <c r="K602" s="128"/>
    </row>
    <row r="603" ht="12.0" customHeight="1">
      <c r="A603" s="13"/>
      <c r="B603" s="130"/>
      <c r="C603" s="131"/>
      <c r="D603" s="131"/>
      <c r="E603" s="13"/>
      <c r="F603" s="13"/>
      <c r="G603" s="128"/>
      <c r="H603" s="128"/>
      <c r="I603" s="128"/>
      <c r="J603" s="128"/>
      <c r="K603" s="128"/>
    </row>
    <row r="604" ht="24.0" customHeight="1">
      <c r="A604" s="13"/>
      <c r="B604" s="13"/>
      <c r="C604" s="127" t="str">
        <f>image("https://i.imgur.com/QobMGAv.png",3)</f>
        <v>#REF!</v>
      </c>
      <c r="I604" s="128"/>
      <c r="J604" s="102"/>
      <c r="K604" s="13"/>
    </row>
    <row r="605" ht="24.0" customHeight="1">
      <c r="A605" s="13"/>
      <c r="B605" s="13"/>
      <c r="I605" s="128"/>
      <c r="J605" s="102"/>
      <c r="K605" s="13"/>
    </row>
    <row r="606" ht="24.0" customHeight="1">
      <c r="A606" s="13"/>
      <c r="B606" s="128"/>
      <c r="I606" s="128"/>
      <c r="J606" s="102"/>
      <c r="K606" s="13"/>
    </row>
    <row r="607" ht="24.0" customHeight="1">
      <c r="A607" s="13"/>
      <c r="B607" s="128"/>
      <c r="I607" s="128"/>
      <c r="J607" s="102"/>
      <c r="K607" s="13"/>
    </row>
    <row r="608" ht="24.0" customHeight="1">
      <c r="A608" s="13"/>
      <c r="B608" s="128"/>
      <c r="I608" s="128"/>
      <c r="J608" s="102"/>
      <c r="K608" s="13"/>
    </row>
    <row r="609" ht="24.0" customHeight="1">
      <c r="A609" s="13"/>
      <c r="B609" s="128"/>
      <c r="I609" s="128"/>
      <c r="J609" s="102"/>
      <c r="K609" s="13"/>
    </row>
    <row r="610" ht="24.0" customHeight="1">
      <c r="A610" s="13"/>
      <c r="B610" s="128"/>
      <c r="I610" s="128"/>
      <c r="J610" s="102"/>
      <c r="K610" s="13"/>
    </row>
    <row r="611" ht="24.0" customHeight="1">
      <c r="A611" s="13"/>
      <c r="B611" s="128"/>
      <c r="I611" s="128"/>
      <c r="J611" s="102"/>
      <c r="K611" s="13"/>
    </row>
    <row r="612" ht="24.0" customHeight="1">
      <c r="A612" s="13"/>
      <c r="B612" s="128"/>
      <c r="I612" s="128"/>
      <c r="J612" s="102"/>
      <c r="K612" s="13"/>
    </row>
    <row r="613" ht="24.0" customHeight="1">
      <c r="A613" s="13"/>
      <c r="B613" s="128"/>
      <c r="I613" s="128"/>
      <c r="J613" s="102"/>
      <c r="K613" s="13"/>
    </row>
    <row r="614" ht="24.0" customHeight="1">
      <c r="A614" s="13"/>
      <c r="B614" s="128"/>
      <c r="I614" s="128"/>
      <c r="J614" s="102"/>
      <c r="K614" s="13"/>
    </row>
    <row r="615" ht="24.0" customHeight="1">
      <c r="A615" s="13"/>
      <c r="B615" s="128"/>
      <c r="I615" s="128"/>
      <c r="J615" s="102"/>
      <c r="K615" s="13"/>
    </row>
    <row r="616">
      <c r="A616" s="13"/>
      <c r="B616" s="128"/>
      <c r="C616" s="13"/>
      <c r="D616" s="13"/>
      <c r="E616" s="13"/>
      <c r="F616" s="4"/>
      <c r="G616" s="4"/>
      <c r="H616" s="100"/>
      <c r="I616" s="116"/>
      <c r="J616" s="116"/>
      <c r="K616" s="13"/>
    </row>
    <row r="617" ht="9.0" customHeight="1">
      <c r="A617" s="117"/>
      <c r="B617" s="118"/>
      <c r="C617" s="118"/>
      <c r="D617" s="118"/>
      <c r="E617" s="118"/>
      <c r="F617" s="88"/>
      <c r="G617" s="118"/>
      <c r="H617" s="118"/>
      <c r="I617" s="118"/>
      <c r="J617" s="118"/>
      <c r="K617" s="117"/>
    </row>
    <row r="618" ht="9.0" customHeight="1">
      <c r="A618" s="13"/>
      <c r="B618" s="13"/>
      <c r="C618" s="13"/>
      <c r="D618" s="13"/>
      <c r="E618" s="13"/>
      <c r="F618" s="119"/>
      <c r="G618" s="13"/>
      <c r="H618" s="13"/>
      <c r="I618" s="13"/>
      <c r="J618" s="13"/>
      <c r="K618" s="13"/>
    </row>
    <row r="619" ht="30.0" customHeight="1">
      <c r="A619" s="13"/>
      <c r="B619" s="90" t="s">
        <v>4566</v>
      </c>
      <c r="C619" s="90"/>
      <c r="D619" s="91"/>
      <c r="E619" s="13"/>
      <c r="F619" s="13"/>
      <c r="G619" s="13"/>
      <c r="H619" s="13"/>
      <c r="I619" s="13"/>
      <c r="J619" s="13"/>
      <c r="K619" s="13"/>
    </row>
    <row r="620">
      <c r="A620" s="13"/>
      <c r="B620" s="129"/>
      <c r="C620" s="13"/>
      <c r="D620" s="13"/>
      <c r="E620" s="13"/>
      <c r="F620" s="128"/>
      <c r="G620" s="128"/>
      <c r="H620" s="128"/>
      <c r="I620" s="128"/>
      <c r="J620" s="128"/>
      <c r="K620" s="128"/>
    </row>
    <row r="621" ht="12.0" customHeight="1">
      <c r="A621" s="13"/>
      <c r="B621" s="130"/>
      <c r="C621" s="131"/>
      <c r="D621" s="131"/>
      <c r="E621" s="13"/>
      <c r="F621" s="13"/>
      <c r="G621" s="128"/>
      <c r="H621" s="128"/>
      <c r="I621" s="128"/>
      <c r="J621" s="128"/>
      <c r="K621" s="128"/>
    </row>
    <row r="622" ht="24.0" customHeight="1">
      <c r="A622" s="13"/>
      <c r="B622" s="13"/>
      <c r="C622" s="127" t="str">
        <f>image("https://i.imgur.com/bJIIm86.png",3)</f>
        <v>#REF!</v>
      </c>
      <c r="I622" s="128"/>
      <c r="J622" s="102"/>
      <c r="K622" s="13"/>
    </row>
    <row r="623" ht="24.0" customHeight="1">
      <c r="A623" s="13"/>
      <c r="B623" s="13"/>
      <c r="I623" s="128"/>
      <c r="J623" s="102"/>
      <c r="K623" s="13"/>
    </row>
    <row r="624" ht="24.0" customHeight="1">
      <c r="A624" s="13"/>
      <c r="B624" s="128"/>
      <c r="I624" s="128"/>
      <c r="J624" s="102"/>
      <c r="K624" s="13"/>
    </row>
    <row r="625" ht="24.0" customHeight="1">
      <c r="A625" s="13"/>
      <c r="B625" s="128"/>
      <c r="I625" s="128"/>
      <c r="J625" s="102"/>
      <c r="K625" s="13"/>
    </row>
    <row r="626" ht="24.0" customHeight="1">
      <c r="A626" s="13"/>
      <c r="B626" s="128"/>
      <c r="I626" s="128"/>
      <c r="J626" s="102"/>
      <c r="K626" s="13"/>
    </row>
    <row r="627" ht="24.0" customHeight="1">
      <c r="A627" s="13"/>
      <c r="B627" s="128"/>
      <c r="I627" s="128"/>
      <c r="J627" s="102"/>
      <c r="K627" s="13"/>
    </row>
    <row r="628" ht="24.0" customHeight="1">
      <c r="A628" s="13"/>
      <c r="B628" s="128"/>
      <c r="I628" s="128"/>
      <c r="J628" s="102"/>
      <c r="K628" s="13"/>
    </row>
    <row r="629" ht="24.0" customHeight="1">
      <c r="A629" s="13"/>
      <c r="B629" s="128"/>
      <c r="I629" s="128"/>
      <c r="J629" s="102"/>
      <c r="K629" s="13"/>
    </row>
    <row r="630" ht="24.0" customHeight="1">
      <c r="A630" s="13"/>
      <c r="B630" s="128"/>
      <c r="I630" s="128"/>
      <c r="J630" s="102"/>
      <c r="K630" s="13"/>
    </row>
    <row r="631" ht="24.0" customHeight="1">
      <c r="A631" s="13"/>
      <c r="B631" s="128"/>
      <c r="I631" s="128"/>
      <c r="J631" s="102"/>
      <c r="K631" s="13"/>
    </row>
    <row r="632" ht="24.0" customHeight="1">
      <c r="A632" s="13"/>
      <c r="B632" s="128"/>
      <c r="I632" s="128"/>
      <c r="J632" s="102"/>
      <c r="K632" s="13"/>
    </row>
    <row r="633" ht="24.0" customHeight="1">
      <c r="A633" s="13"/>
      <c r="B633" s="128"/>
      <c r="I633" s="128"/>
      <c r="J633" s="102"/>
      <c r="K633" s="13"/>
    </row>
    <row r="634" ht="24.0" customHeight="1">
      <c r="A634" s="13"/>
      <c r="B634" s="128"/>
      <c r="I634" s="128"/>
      <c r="J634" s="102"/>
      <c r="K634" s="13"/>
    </row>
    <row r="635" ht="24.0" customHeight="1">
      <c r="A635" s="13"/>
      <c r="B635" s="128"/>
      <c r="I635" s="128"/>
      <c r="J635" s="102"/>
      <c r="K635" s="13"/>
    </row>
    <row r="636" ht="24.0" customHeight="1">
      <c r="A636" s="13"/>
      <c r="B636" s="128"/>
      <c r="I636" s="128"/>
      <c r="J636" s="102"/>
      <c r="K636" s="13"/>
    </row>
    <row r="637" ht="24.0" customHeight="1">
      <c r="A637" s="13"/>
      <c r="B637" s="128"/>
      <c r="I637" s="128"/>
      <c r="J637" s="102"/>
      <c r="K637" s="13"/>
    </row>
    <row r="638" ht="24.0" customHeight="1">
      <c r="A638" s="13"/>
      <c r="B638" s="128"/>
      <c r="I638" s="128"/>
      <c r="J638" s="102"/>
      <c r="K638" s="13"/>
    </row>
    <row r="639" ht="24.0" customHeight="1">
      <c r="A639" s="13"/>
      <c r="B639" s="128"/>
      <c r="I639" s="128"/>
      <c r="J639" s="102"/>
      <c r="K639" s="13"/>
    </row>
    <row r="640" ht="24.0" customHeight="1">
      <c r="A640" s="13"/>
      <c r="B640" s="128"/>
      <c r="I640" s="128"/>
      <c r="J640" s="102"/>
      <c r="K640" s="13"/>
    </row>
    <row r="641" ht="24.0" customHeight="1">
      <c r="A641" s="13"/>
      <c r="B641" s="128"/>
      <c r="I641" s="128"/>
      <c r="J641" s="102"/>
      <c r="K641" s="13"/>
    </row>
    <row r="642" ht="24.0" customHeight="1">
      <c r="A642" s="13"/>
      <c r="B642" s="128"/>
      <c r="I642" s="128"/>
      <c r="J642" s="102"/>
      <c r="K642" s="13"/>
    </row>
    <row r="643" ht="24.0" customHeight="1">
      <c r="A643" s="13"/>
      <c r="B643" s="128"/>
      <c r="I643" s="128"/>
      <c r="J643" s="102"/>
      <c r="K643" s="13"/>
    </row>
    <row r="644" ht="24.0" customHeight="1">
      <c r="A644" s="13"/>
      <c r="B644" s="128"/>
      <c r="I644" s="128"/>
      <c r="J644" s="102"/>
      <c r="K644" s="13"/>
    </row>
    <row r="645" ht="24.0" customHeight="1">
      <c r="A645" s="13"/>
      <c r="B645" s="128"/>
      <c r="I645" s="128"/>
      <c r="J645" s="102"/>
      <c r="K645" s="13"/>
    </row>
    <row r="646">
      <c r="A646" s="13"/>
      <c r="B646" s="128"/>
      <c r="C646" s="13"/>
      <c r="D646" s="13"/>
      <c r="E646" s="13"/>
      <c r="F646" s="4"/>
      <c r="G646" s="4"/>
      <c r="H646" s="100"/>
      <c r="I646" s="116"/>
      <c r="J646" s="116"/>
      <c r="K646" s="13"/>
    </row>
    <row r="647" ht="9.0" customHeight="1">
      <c r="A647" s="117"/>
      <c r="B647" s="118"/>
      <c r="C647" s="118"/>
      <c r="D647" s="118"/>
      <c r="E647" s="118"/>
      <c r="F647" s="88"/>
      <c r="G647" s="118"/>
      <c r="H647" s="118"/>
      <c r="I647" s="118"/>
      <c r="J647" s="118"/>
      <c r="K647" s="117"/>
    </row>
    <row r="648" ht="9.0" customHeight="1">
      <c r="A648" s="13"/>
      <c r="B648" s="13"/>
      <c r="C648" s="13"/>
      <c r="D648" s="13"/>
      <c r="E648" s="13"/>
      <c r="F648" s="119"/>
      <c r="G648" s="13"/>
      <c r="H648" s="13"/>
      <c r="I648" s="13"/>
      <c r="J648" s="13"/>
      <c r="K648" s="13"/>
    </row>
    <row r="649" ht="30.0" customHeight="1">
      <c r="A649" s="13"/>
      <c r="B649" s="90" t="s">
        <v>4567</v>
      </c>
      <c r="C649" s="90"/>
      <c r="D649" s="91"/>
      <c r="E649" s="13"/>
      <c r="F649" s="13"/>
      <c r="G649" s="13"/>
      <c r="H649" s="13"/>
      <c r="I649" s="13"/>
      <c r="J649" s="13"/>
      <c r="K649" s="13"/>
    </row>
    <row r="650">
      <c r="A650" s="13"/>
      <c r="B650" s="129"/>
      <c r="C650" s="13"/>
      <c r="D650" s="13"/>
      <c r="E650" s="13"/>
      <c r="F650" s="128"/>
      <c r="G650" s="128"/>
      <c r="H650" s="128"/>
      <c r="I650" s="128"/>
      <c r="J650" s="128"/>
      <c r="K650" s="128"/>
    </row>
    <row r="651" ht="12.0" customHeight="1">
      <c r="A651" s="13"/>
      <c r="B651" s="130"/>
      <c r="C651" s="131"/>
      <c r="D651" s="131"/>
      <c r="E651" s="13"/>
      <c r="F651" s="13"/>
      <c r="G651" s="128"/>
      <c r="H651" s="128"/>
      <c r="I651" s="128"/>
      <c r="J651" s="128"/>
      <c r="K651" s="128"/>
    </row>
    <row r="652" ht="24.0" customHeight="1">
      <c r="A652" s="13"/>
      <c r="B652" s="13"/>
      <c r="C652" s="127" t="str">
        <f>image("https://i.imgur.com/M35zyfQ.png",3)</f>
        <v>#REF!</v>
      </c>
      <c r="I652" s="128"/>
      <c r="J652" s="102"/>
      <c r="K652" s="13"/>
    </row>
    <row r="653" ht="24.0" customHeight="1">
      <c r="A653" s="13"/>
      <c r="B653" s="13"/>
      <c r="I653" s="128"/>
      <c r="J653" s="102"/>
      <c r="K653" s="13"/>
    </row>
    <row r="654" ht="24.0" customHeight="1">
      <c r="A654" s="13"/>
      <c r="B654" s="128"/>
      <c r="I654" s="128"/>
      <c r="J654" s="102"/>
      <c r="K654" s="13"/>
    </row>
    <row r="655" ht="24.0" customHeight="1">
      <c r="A655" s="13"/>
      <c r="B655" s="128"/>
      <c r="I655" s="128"/>
      <c r="J655" s="102"/>
      <c r="K655" s="13"/>
    </row>
    <row r="656" ht="24.0" customHeight="1">
      <c r="A656" s="13"/>
      <c r="B656" s="128"/>
      <c r="I656" s="128"/>
      <c r="J656" s="102"/>
      <c r="K656" s="13"/>
    </row>
    <row r="657" ht="24.0" customHeight="1">
      <c r="A657" s="13"/>
      <c r="B657" s="128"/>
      <c r="I657" s="128"/>
      <c r="J657" s="102"/>
      <c r="K657" s="13"/>
    </row>
    <row r="658" ht="24.0" customHeight="1">
      <c r="A658" s="13"/>
      <c r="B658" s="128"/>
      <c r="I658" s="128"/>
      <c r="J658" s="102"/>
      <c r="K658" s="13"/>
    </row>
    <row r="659" ht="24.0" customHeight="1">
      <c r="A659" s="13"/>
      <c r="B659" s="128"/>
      <c r="I659" s="128"/>
      <c r="J659" s="102"/>
      <c r="K659" s="13"/>
    </row>
    <row r="660" ht="24.0" customHeight="1">
      <c r="A660" s="13"/>
      <c r="B660" s="128"/>
      <c r="I660" s="128"/>
      <c r="J660" s="102"/>
      <c r="K660" s="13"/>
    </row>
    <row r="661" ht="24.0" customHeight="1">
      <c r="A661" s="13"/>
      <c r="B661" s="128"/>
      <c r="I661" s="128"/>
      <c r="J661" s="102"/>
      <c r="K661" s="13"/>
    </row>
    <row r="662" ht="24.0" customHeight="1">
      <c r="A662" s="13"/>
      <c r="B662" s="128"/>
      <c r="I662" s="128"/>
      <c r="J662" s="102"/>
      <c r="K662" s="13"/>
    </row>
    <row r="663" ht="24.0" customHeight="1">
      <c r="A663" s="13"/>
      <c r="B663" s="128"/>
      <c r="I663" s="128"/>
      <c r="J663" s="102"/>
      <c r="K663" s="13"/>
    </row>
    <row r="664">
      <c r="A664" s="13"/>
      <c r="B664" s="128"/>
      <c r="C664" s="13"/>
      <c r="D664" s="13"/>
      <c r="E664" s="13"/>
      <c r="F664" s="4"/>
      <c r="G664" s="4"/>
      <c r="H664" s="100"/>
      <c r="I664" s="116"/>
      <c r="J664" s="116"/>
      <c r="K664" s="13"/>
    </row>
    <row r="665" ht="9.0" customHeight="1">
      <c r="A665" s="117"/>
      <c r="B665" s="118"/>
      <c r="C665" s="118"/>
      <c r="D665" s="118"/>
      <c r="E665" s="118"/>
      <c r="F665" s="88"/>
      <c r="G665" s="118"/>
      <c r="H665" s="118"/>
      <c r="I665" s="118"/>
      <c r="J665" s="118"/>
      <c r="K665" s="117"/>
    </row>
    <row r="666" ht="9.0" customHeight="1">
      <c r="A666" s="13"/>
      <c r="B666" s="13"/>
      <c r="C666" s="13"/>
      <c r="D666" s="13"/>
      <c r="E666" s="13"/>
      <c r="F666" s="119"/>
      <c r="G666" s="13"/>
      <c r="H666" s="13"/>
      <c r="I666" s="13"/>
      <c r="J666" s="13"/>
      <c r="K666" s="13"/>
    </row>
    <row r="667" ht="30.0" customHeight="1">
      <c r="A667" s="13"/>
      <c r="B667" s="90" t="s">
        <v>4568</v>
      </c>
      <c r="C667" s="90"/>
      <c r="D667" s="91"/>
      <c r="E667" s="13"/>
      <c r="F667" s="13"/>
      <c r="G667" s="13"/>
      <c r="H667" s="13"/>
      <c r="I667" s="13"/>
      <c r="J667" s="13"/>
      <c r="K667" s="13"/>
    </row>
    <row r="668">
      <c r="A668" s="13"/>
      <c r="B668" s="129"/>
      <c r="C668" s="13"/>
      <c r="D668" s="13"/>
      <c r="E668" s="13"/>
      <c r="F668" s="128"/>
      <c r="G668" s="128"/>
      <c r="H668" s="128"/>
      <c r="I668" s="128"/>
      <c r="J668" s="128"/>
      <c r="K668" s="128"/>
    </row>
    <row r="669" ht="12.0" customHeight="1">
      <c r="A669" s="13"/>
      <c r="B669" s="130"/>
      <c r="C669" s="131"/>
      <c r="D669" s="131"/>
      <c r="E669" s="13"/>
      <c r="F669" s="13"/>
      <c r="G669" s="128"/>
      <c r="H669" s="128"/>
      <c r="I669" s="128"/>
      <c r="J669" s="128"/>
      <c r="K669" s="128"/>
    </row>
    <row r="670" ht="24.0" customHeight="1">
      <c r="A670" s="13"/>
      <c r="B670" s="13"/>
      <c r="C670" s="127" t="str">
        <f>image("https://i.imgur.com/pyk6RnD.png",3)</f>
        <v>#REF!</v>
      </c>
      <c r="I670" s="128"/>
      <c r="J670" s="102"/>
      <c r="K670" s="13"/>
    </row>
    <row r="671" ht="24.0" customHeight="1">
      <c r="A671" s="13"/>
      <c r="B671" s="13"/>
      <c r="I671" s="128"/>
      <c r="J671" s="102"/>
      <c r="K671" s="13"/>
    </row>
    <row r="672" ht="24.0" customHeight="1">
      <c r="A672" s="13"/>
      <c r="B672" s="128"/>
      <c r="I672" s="128"/>
      <c r="J672" s="102"/>
      <c r="K672" s="13"/>
    </row>
    <row r="673" ht="24.0" customHeight="1">
      <c r="A673" s="13"/>
      <c r="B673" s="128"/>
      <c r="I673" s="128"/>
      <c r="J673" s="102"/>
      <c r="K673" s="13"/>
    </row>
    <row r="674" ht="24.0" customHeight="1">
      <c r="A674" s="13"/>
      <c r="B674" s="128"/>
      <c r="I674" s="128"/>
      <c r="J674" s="102"/>
      <c r="K674" s="13"/>
    </row>
    <row r="675" ht="24.0" customHeight="1">
      <c r="A675" s="13"/>
      <c r="B675" s="128"/>
      <c r="I675" s="128"/>
      <c r="J675" s="102"/>
      <c r="K675" s="13"/>
    </row>
    <row r="676" ht="24.0" customHeight="1">
      <c r="A676" s="13"/>
      <c r="B676" s="128"/>
      <c r="I676" s="128"/>
      <c r="J676" s="102"/>
      <c r="K676" s="13"/>
    </row>
    <row r="677" ht="24.0" customHeight="1">
      <c r="A677" s="13"/>
      <c r="B677" s="128"/>
      <c r="I677" s="128"/>
      <c r="J677" s="102"/>
      <c r="K677" s="13"/>
    </row>
    <row r="678" ht="24.0" customHeight="1">
      <c r="A678" s="13"/>
      <c r="B678" s="128"/>
      <c r="I678" s="128"/>
      <c r="J678" s="102"/>
      <c r="K678" s="13"/>
    </row>
    <row r="679" ht="24.0" customHeight="1">
      <c r="A679" s="13"/>
      <c r="B679" s="128"/>
      <c r="I679" s="128"/>
      <c r="J679" s="102"/>
      <c r="K679" s="13"/>
    </row>
    <row r="680" ht="24.0" customHeight="1">
      <c r="A680" s="13"/>
      <c r="B680" s="128"/>
      <c r="I680" s="128"/>
      <c r="J680" s="102"/>
      <c r="K680" s="13"/>
    </row>
    <row r="681" ht="24.0" customHeight="1">
      <c r="A681" s="13"/>
      <c r="B681" s="128"/>
      <c r="I681" s="128"/>
      <c r="J681" s="102"/>
      <c r="K681" s="13"/>
    </row>
    <row r="682">
      <c r="A682" s="13"/>
      <c r="B682" s="128"/>
      <c r="C682" s="13"/>
      <c r="D682" s="13"/>
      <c r="E682" s="13"/>
      <c r="F682" s="4"/>
      <c r="G682" s="4"/>
      <c r="H682" s="100"/>
      <c r="I682" s="116"/>
      <c r="J682" s="116"/>
      <c r="K682" s="13"/>
    </row>
    <row r="683" ht="9.0" customHeight="1">
      <c r="A683" s="117"/>
      <c r="B683" s="118"/>
      <c r="C683" s="118"/>
      <c r="D683" s="118"/>
      <c r="E683" s="118"/>
      <c r="F683" s="88"/>
      <c r="G683" s="118"/>
      <c r="H683" s="118"/>
      <c r="I683" s="118"/>
      <c r="J683" s="118"/>
      <c r="K683" s="117"/>
    </row>
    <row r="684" ht="9.0" customHeight="1">
      <c r="A684" s="13"/>
      <c r="B684" s="13"/>
      <c r="C684" s="13"/>
      <c r="D684" s="13"/>
      <c r="E684" s="13"/>
      <c r="F684" s="119"/>
      <c r="G684" s="13"/>
      <c r="H684" s="13"/>
      <c r="I684" s="13"/>
      <c r="J684" s="13"/>
      <c r="K684" s="13"/>
    </row>
    <row r="685" ht="30.0" customHeight="1">
      <c r="A685" s="13"/>
      <c r="B685" s="90" t="s">
        <v>4569</v>
      </c>
      <c r="C685" s="90"/>
      <c r="D685" s="91"/>
      <c r="E685" s="13"/>
      <c r="F685" s="13"/>
      <c r="G685" s="13"/>
      <c r="H685" s="13"/>
      <c r="I685" s="13"/>
      <c r="J685" s="13"/>
      <c r="K685" s="13"/>
    </row>
    <row r="686">
      <c r="A686" s="13"/>
      <c r="B686" s="129"/>
      <c r="C686" s="13"/>
      <c r="D686" s="13"/>
      <c r="E686" s="13"/>
      <c r="F686" s="128"/>
      <c r="G686" s="128"/>
      <c r="H686" s="128"/>
      <c r="I686" s="128"/>
      <c r="J686" s="128"/>
      <c r="K686" s="128"/>
    </row>
    <row r="687" ht="12.0" customHeight="1">
      <c r="A687" s="13"/>
      <c r="B687" s="130"/>
      <c r="C687" s="131"/>
      <c r="D687" s="131"/>
      <c r="E687" s="13"/>
      <c r="F687" s="13"/>
      <c r="G687" s="128"/>
      <c r="H687" s="128"/>
      <c r="I687" s="128"/>
      <c r="J687" s="128"/>
      <c r="K687" s="128"/>
    </row>
    <row r="688" ht="24.0" customHeight="1">
      <c r="A688" s="13"/>
      <c r="B688" s="13"/>
      <c r="C688" s="127" t="str">
        <f>image("https://i.imgur.com/xynsI7C.png",3)</f>
        <v>#REF!</v>
      </c>
      <c r="I688" s="128"/>
      <c r="J688" s="102"/>
      <c r="K688" s="13"/>
    </row>
    <row r="689" ht="24.0" customHeight="1">
      <c r="A689" s="13"/>
      <c r="B689" s="13"/>
      <c r="I689" s="128"/>
      <c r="J689" s="102"/>
      <c r="K689" s="13"/>
    </row>
    <row r="690" ht="24.0" customHeight="1">
      <c r="A690" s="13"/>
      <c r="B690" s="128"/>
      <c r="I690" s="128"/>
      <c r="J690" s="102"/>
      <c r="K690" s="13"/>
    </row>
    <row r="691" ht="24.0" customHeight="1">
      <c r="A691" s="13"/>
      <c r="B691" s="128"/>
      <c r="I691" s="128"/>
      <c r="J691" s="102"/>
      <c r="K691" s="13"/>
    </row>
    <row r="692" ht="24.0" customHeight="1">
      <c r="A692" s="13"/>
      <c r="B692" s="128"/>
      <c r="I692" s="128"/>
      <c r="J692" s="102"/>
      <c r="K692" s="13"/>
    </row>
    <row r="693" ht="24.0" customHeight="1">
      <c r="A693" s="13"/>
      <c r="B693" s="128"/>
      <c r="I693" s="128"/>
      <c r="J693" s="102"/>
      <c r="K693" s="13"/>
    </row>
    <row r="694" ht="24.0" customHeight="1">
      <c r="A694" s="13"/>
      <c r="B694" s="128"/>
      <c r="I694" s="128"/>
      <c r="J694" s="102"/>
      <c r="K694" s="13"/>
    </row>
    <row r="695" ht="24.0" customHeight="1">
      <c r="A695" s="13"/>
      <c r="B695" s="128"/>
      <c r="I695" s="128"/>
      <c r="J695" s="102"/>
      <c r="K695" s="13"/>
    </row>
    <row r="696" ht="24.0" customHeight="1">
      <c r="A696" s="13"/>
      <c r="B696" s="128"/>
      <c r="I696" s="128"/>
      <c r="J696" s="102"/>
      <c r="K696" s="13"/>
    </row>
    <row r="697" ht="24.0" customHeight="1">
      <c r="A697" s="13"/>
      <c r="B697" s="128"/>
      <c r="I697" s="128"/>
      <c r="J697" s="102"/>
      <c r="K697" s="13"/>
    </row>
    <row r="698" ht="24.0" customHeight="1">
      <c r="A698" s="13"/>
      <c r="B698" s="128"/>
      <c r="I698" s="128"/>
      <c r="J698" s="102"/>
      <c r="K698" s="13"/>
    </row>
    <row r="699" ht="24.0" customHeight="1">
      <c r="A699" s="13"/>
      <c r="B699" s="128"/>
      <c r="I699" s="128"/>
      <c r="J699" s="102"/>
      <c r="K699" s="13"/>
    </row>
    <row r="700" ht="24.0" customHeight="1">
      <c r="A700" s="13"/>
      <c r="B700" s="128"/>
      <c r="I700" s="128"/>
      <c r="J700" s="102"/>
      <c r="K700" s="13"/>
    </row>
    <row r="701" ht="24.0" customHeight="1">
      <c r="A701" s="13"/>
      <c r="B701" s="128"/>
      <c r="I701" s="128"/>
      <c r="J701" s="102"/>
      <c r="K701" s="13"/>
    </row>
    <row r="702" ht="24.0" customHeight="1">
      <c r="A702" s="13"/>
      <c r="B702" s="128"/>
      <c r="I702" s="128"/>
      <c r="J702" s="102"/>
      <c r="K702" s="13"/>
    </row>
    <row r="703" ht="24.0" customHeight="1">
      <c r="A703" s="13"/>
      <c r="B703" s="128"/>
      <c r="I703" s="128"/>
      <c r="J703" s="102"/>
      <c r="K703" s="13"/>
    </row>
    <row r="704" ht="24.0" customHeight="1">
      <c r="A704" s="13"/>
      <c r="B704" s="128"/>
      <c r="I704" s="128"/>
      <c r="J704" s="102"/>
      <c r="K704" s="13"/>
    </row>
    <row r="705" ht="24.0" customHeight="1">
      <c r="A705" s="13"/>
      <c r="B705" s="128"/>
      <c r="I705" s="128"/>
      <c r="J705" s="102"/>
      <c r="K705" s="13"/>
    </row>
    <row r="706" ht="24.0" customHeight="1">
      <c r="A706" s="13"/>
      <c r="B706" s="128"/>
      <c r="I706" s="128"/>
      <c r="J706" s="102"/>
      <c r="K706" s="13"/>
    </row>
    <row r="707" ht="24.0" customHeight="1">
      <c r="A707" s="13"/>
      <c r="B707" s="128"/>
      <c r="I707" s="128"/>
      <c r="J707" s="102"/>
      <c r="K707" s="13"/>
    </row>
    <row r="708">
      <c r="A708" s="13"/>
      <c r="B708" s="128"/>
      <c r="C708" s="13"/>
      <c r="D708" s="13"/>
      <c r="E708" s="13"/>
      <c r="F708" s="4"/>
      <c r="G708" s="4"/>
      <c r="H708" s="100"/>
      <c r="I708" s="116"/>
      <c r="J708" s="116"/>
      <c r="K708" s="13"/>
    </row>
    <row r="709" ht="9.0" customHeight="1">
      <c r="A709" s="117"/>
      <c r="B709" s="118"/>
      <c r="C709" s="118"/>
      <c r="D709" s="118"/>
      <c r="E709" s="118"/>
      <c r="F709" s="88"/>
      <c r="G709" s="118"/>
      <c r="H709" s="118"/>
      <c r="I709" s="118"/>
      <c r="J709" s="118"/>
      <c r="K709" s="117"/>
    </row>
    <row r="710" ht="9.0" customHeight="1">
      <c r="A710" s="13"/>
      <c r="B710" s="13"/>
      <c r="C710" s="13"/>
      <c r="D710" s="13"/>
      <c r="E710" s="13"/>
      <c r="F710" s="119"/>
      <c r="G710" s="13"/>
      <c r="H710" s="13"/>
      <c r="I710" s="13"/>
      <c r="J710" s="13"/>
      <c r="K710" s="13"/>
    </row>
    <row r="711" ht="30.0" customHeight="1">
      <c r="A711" s="13"/>
      <c r="B711" s="90" t="s">
        <v>4570</v>
      </c>
      <c r="C711" s="90"/>
      <c r="D711" s="91"/>
      <c r="E711" s="13"/>
      <c r="F711" s="13"/>
      <c r="G711" s="13"/>
      <c r="H711" s="13"/>
      <c r="I711" s="13"/>
      <c r="J711" s="13"/>
      <c r="K711" s="13"/>
    </row>
    <row r="712">
      <c r="A712" s="13"/>
      <c r="B712" s="129"/>
      <c r="C712" s="13"/>
      <c r="D712" s="13"/>
      <c r="E712" s="13"/>
      <c r="F712" s="128"/>
      <c r="G712" s="128"/>
      <c r="H712" s="128"/>
      <c r="I712" s="128"/>
      <c r="J712" s="128"/>
      <c r="K712" s="128"/>
    </row>
    <row r="713" ht="12.0" customHeight="1">
      <c r="A713" s="13"/>
      <c r="B713" s="130"/>
      <c r="C713" s="131"/>
      <c r="D713" s="131"/>
      <c r="E713" s="13"/>
      <c r="F713" s="13"/>
      <c r="G713" s="128"/>
      <c r="H713" s="128"/>
      <c r="I713" s="128"/>
      <c r="J713" s="128"/>
      <c r="K713" s="128"/>
    </row>
    <row r="714" ht="24.0" customHeight="1">
      <c r="A714" s="13"/>
      <c r="B714" s="13"/>
      <c r="C714" s="127" t="str">
        <f>image("https://i.imgur.com/jXYOVPd.png",3)</f>
        <v>#REF!</v>
      </c>
      <c r="I714" s="128"/>
      <c r="J714" s="102"/>
      <c r="K714" s="13"/>
    </row>
    <row r="715" ht="24.0" customHeight="1">
      <c r="A715" s="13"/>
      <c r="B715" s="13"/>
      <c r="I715" s="128"/>
      <c r="J715" s="102"/>
      <c r="K715" s="13"/>
    </row>
    <row r="716" ht="24.0" customHeight="1">
      <c r="A716" s="13"/>
      <c r="B716" s="128"/>
      <c r="I716" s="128"/>
      <c r="J716" s="102"/>
      <c r="K716" s="13"/>
    </row>
    <row r="717" ht="24.0" customHeight="1">
      <c r="A717" s="13"/>
      <c r="B717" s="128"/>
      <c r="I717" s="128"/>
      <c r="J717" s="102"/>
      <c r="K717" s="13"/>
    </row>
    <row r="718" ht="24.0" customHeight="1">
      <c r="A718" s="13"/>
      <c r="B718" s="128"/>
      <c r="I718" s="128"/>
      <c r="J718" s="102"/>
      <c r="K718" s="13"/>
    </row>
    <row r="719" ht="24.0" customHeight="1">
      <c r="A719" s="13"/>
      <c r="B719" s="128"/>
      <c r="I719" s="128"/>
      <c r="J719" s="102"/>
      <c r="K719" s="13"/>
    </row>
    <row r="720" ht="24.0" customHeight="1">
      <c r="A720" s="13"/>
      <c r="B720" s="128"/>
      <c r="I720" s="128"/>
      <c r="J720" s="102"/>
      <c r="K720" s="13"/>
    </row>
    <row r="721" ht="24.0" customHeight="1">
      <c r="A721" s="13"/>
      <c r="B721" s="128"/>
      <c r="I721" s="128"/>
      <c r="J721" s="102"/>
      <c r="K721" s="13"/>
    </row>
    <row r="722">
      <c r="A722" s="13"/>
      <c r="B722" s="128"/>
      <c r="C722" s="13"/>
      <c r="D722" s="13"/>
      <c r="E722" s="13"/>
      <c r="F722" s="4"/>
      <c r="G722" s="4"/>
      <c r="H722" s="100"/>
      <c r="I722" s="116"/>
      <c r="J722" s="116"/>
      <c r="K722" s="13"/>
    </row>
    <row r="723" ht="9.0" customHeight="1">
      <c r="A723" s="117"/>
      <c r="B723" s="118"/>
      <c r="C723" s="118"/>
      <c r="D723" s="118"/>
      <c r="E723" s="118"/>
      <c r="F723" s="88"/>
      <c r="G723" s="118"/>
      <c r="H723" s="118"/>
      <c r="I723" s="118"/>
      <c r="J723" s="118"/>
      <c r="K723" s="117"/>
    </row>
    <row r="724" ht="9.0" customHeight="1">
      <c r="A724" s="13"/>
      <c r="B724" s="13"/>
      <c r="C724" s="13"/>
      <c r="D724" s="13"/>
      <c r="E724" s="13"/>
      <c r="F724" s="119"/>
      <c r="G724" s="13"/>
      <c r="H724" s="13"/>
      <c r="I724" s="13"/>
      <c r="J724" s="13"/>
      <c r="K724" s="13"/>
    </row>
    <row r="725" ht="30.0" customHeight="1">
      <c r="A725" s="13"/>
      <c r="B725" s="90" t="s">
        <v>4571</v>
      </c>
      <c r="C725" s="90"/>
      <c r="D725" s="91"/>
      <c r="E725" s="13"/>
      <c r="F725" s="13"/>
      <c r="G725" s="13"/>
      <c r="H725" s="13"/>
      <c r="I725" s="13"/>
      <c r="J725" s="13"/>
      <c r="K725" s="13"/>
    </row>
    <row r="726">
      <c r="A726" s="13"/>
      <c r="B726" s="129"/>
      <c r="C726" s="13"/>
      <c r="D726" s="13"/>
      <c r="E726" s="13"/>
      <c r="F726" s="128"/>
      <c r="G726" s="128"/>
      <c r="H726" s="128"/>
      <c r="I726" s="128"/>
      <c r="J726" s="128"/>
      <c r="K726" s="128"/>
    </row>
    <row r="727" ht="12.0" customHeight="1">
      <c r="A727" s="13"/>
      <c r="B727" s="130"/>
      <c r="C727" s="131"/>
      <c r="D727" s="131"/>
      <c r="E727" s="13"/>
      <c r="F727" s="13"/>
      <c r="G727" s="128"/>
      <c r="H727" s="128"/>
      <c r="I727" s="128"/>
      <c r="J727" s="128"/>
      <c r="K727" s="128"/>
    </row>
    <row r="728" ht="24.0" customHeight="1">
      <c r="A728" s="13"/>
      <c r="B728" s="13"/>
      <c r="C728" s="127" t="str">
        <f>image("https://i.imgur.com/k8dPrxz.png",3)</f>
        <v>#REF!</v>
      </c>
      <c r="I728" s="128"/>
      <c r="J728" s="102"/>
      <c r="K728" s="13"/>
    </row>
    <row r="729" ht="24.0" customHeight="1">
      <c r="A729" s="13"/>
      <c r="B729" s="13"/>
      <c r="I729" s="128"/>
      <c r="J729" s="102"/>
      <c r="K729" s="13"/>
    </row>
    <row r="730" ht="24.0" customHeight="1">
      <c r="A730" s="13"/>
      <c r="B730" s="128"/>
      <c r="I730" s="128"/>
      <c r="J730" s="102"/>
      <c r="K730" s="13"/>
    </row>
    <row r="731" ht="24.0" customHeight="1">
      <c r="A731" s="13"/>
      <c r="B731" s="128"/>
      <c r="I731" s="128"/>
      <c r="J731" s="102"/>
      <c r="K731" s="13"/>
    </row>
    <row r="732" ht="24.0" customHeight="1">
      <c r="A732" s="13"/>
      <c r="B732" s="128"/>
      <c r="I732" s="128"/>
      <c r="J732" s="102"/>
      <c r="K732" s="13"/>
    </row>
    <row r="733" ht="24.0" customHeight="1">
      <c r="A733" s="13"/>
      <c r="B733" s="128"/>
      <c r="I733" s="128"/>
      <c r="J733" s="102"/>
      <c r="K733" s="13"/>
    </row>
    <row r="734" ht="24.0" customHeight="1">
      <c r="A734" s="13"/>
      <c r="B734" s="128"/>
      <c r="I734" s="128"/>
      <c r="J734" s="102"/>
      <c r="K734" s="13"/>
    </row>
    <row r="735" ht="24.0" customHeight="1">
      <c r="A735" s="13"/>
      <c r="B735" s="128"/>
      <c r="I735" s="128"/>
      <c r="J735" s="102"/>
      <c r="K735" s="13"/>
    </row>
    <row r="736" ht="24.0" customHeight="1">
      <c r="A736" s="13"/>
      <c r="B736" s="128"/>
      <c r="I736" s="128"/>
      <c r="J736" s="102"/>
      <c r="K736" s="13"/>
    </row>
    <row r="737" ht="24.0" customHeight="1">
      <c r="A737" s="13"/>
      <c r="B737" s="128"/>
      <c r="I737" s="128"/>
      <c r="J737" s="102"/>
      <c r="K737" s="13"/>
    </row>
    <row r="738" ht="24.0" customHeight="1">
      <c r="A738" s="13"/>
      <c r="B738" s="128"/>
      <c r="I738" s="128"/>
      <c r="J738" s="102"/>
      <c r="K738" s="13"/>
    </row>
    <row r="739" ht="24.0" customHeight="1">
      <c r="A739" s="13"/>
      <c r="B739" s="128"/>
      <c r="I739" s="128"/>
      <c r="J739" s="102"/>
      <c r="K739" s="13"/>
    </row>
    <row r="740" ht="24.0" customHeight="1">
      <c r="A740" s="13"/>
      <c r="B740" s="128"/>
      <c r="I740" s="128"/>
      <c r="J740" s="102"/>
      <c r="K740" s="13"/>
    </row>
    <row r="741" ht="24.0" customHeight="1">
      <c r="A741" s="13"/>
      <c r="B741" s="128"/>
      <c r="I741" s="128"/>
      <c r="J741" s="102"/>
      <c r="K741" s="13"/>
    </row>
    <row r="742" ht="24.0" customHeight="1">
      <c r="A742" s="13"/>
      <c r="B742" s="128"/>
      <c r="I742" s="128"/>
      <c r="J742" s="102"/>
      <c r="K742" s="13"/>
    </row>
    <row r="743" ht="24.0" customHeight="1">
      <c r="A743" s="13"/>
      <c r="B743" s="128"/>
      <c r="I743" s="128"/>
      <c r="J743" s="102"/>
      <c r="K743" s="13"/>
    </row>
    <row r="744" ht="24.0" customHeight="1">
      <c r="A744" s="13"/>
      <c r="B744" s="128"/>
      <c r="I744" s="128"/>
      <c r="J744" s="102"/>
      <c r="K744" s="13"/>
    </row>
    <row r="745" ht="24.0" customHeight="1">
      <c r="A745" s="13"/>
      <c r="B745" s="128"/>
      <c r="I745" s="128"/>
      <c r="J745" s="102"/>
      <c r="K745" s="13"/>
    </row>
    <row r="746" ht="24.0" customHeight="1">
      <c r="A746" s="13"/>
      <c r="B746" s="128"/>
      <c r="I746" s="128"/>
      <c r="J746" s="102"/>
      <c r="K746" s="13"/>
    </row>
    <row r="747" ht="24.0" customHeight="1">
      <c r="A747" s="13"/>
      <c r="B747" s="128"/>
      <c r="I747" s="128"/>
      <c r="J747" s="102"/>
      <c r="K747" s="13"/>
    </row>
    <row r="748">
      <c r="A748" s="13"/>
      <c r="B748" s="128"/>
      <c r="C748" s="13"/>
      <c r="D748" s="13"/>
      <c r="E748" s="13"/>
      <c r="F748" s="4"/>
      <c r="G748" s="4"/>
      <c r="H748" s="100"/>
      <c r="I748" s="116"/>
      <c r="J748" s="116"/>
      <c r="K748" s="13"/>
    </row>
    <row r="749" ht="9.0" customHeight="1">
      <c r="A749" s="117"/>
      <c r="B749" s="118"/>
      <c r="C749" s="118"/>
      <c r="D749" s="118"/>
      <c r="E749" s="118"/>
      <c r="F749" s="88"/>
      <c r="G749" s="118"/>
      <c r="H749" s="118"/>
      <c r="I749" s="118"/>
      <c r="J749" s="118"/>
      <c r="K749" s="117"/>
    </row>
    <row r="750" ht="9.0" customHeight="1">
      <c r="A750" s="13"/>
      <c r="B750" s="13"/>
      <c r="C750" s="13"/>
      <c r="D750" s="13"/>
      <c r="E750" s="13"/>
      <c r="F750" s="119"/>
      <c r="G750" s="13"/>
      <c r="H750" s="13"/>
      <c r="I750" s="13"/>
      <c r="J750" s="13"/>
      <c r="K750" s="13"/>
    </row>
    <row r="751" ht="30.0" customHeight="1">
      <c r="A751" s="13"/>
      <c r="B751" s="90" t="s">
        <v>4572</v>
      </c>
      <c r="C751" s="90"/>
      <c r="D751" s="91"/>
      <c r="E751" s="13"/>
      <c r="F751" s="13"/>
      <c r="G751" s="13"/>
      <c r="H751" s="13"/>
      <c r="I751" s="13"/>
      <c r="J751" s="13"/>
      <c r="K751" s="13"/>
    </row>
    <row r="752">
      <c r="A752" s="13"/>
      <c r="B752" s="129"/>
      <c r="C752" s="13"/>
      <c r="D752" s="13"/>
      <c r="E752" s="13"/>
      <c r="F752" s="128"/>
      <c r="G752" s="128"/>
      <c r="H752" s="128"/>
      <c r="I752" s="128"/>
      <c r="J752" s="128"/>
      <c r="K752" s="128"/>
    </row>
    <row r="753" ht="12.0" customHeight="1">
      <c r="A753" s="13"/>
      <c r="B753" s="130"/>
      <c r="C753" s="131"/>
      <c r="D753" s="131"/>
      <c r="E753" s="13"/>
      <c r="F753" s="13"/>
      <c r="G753" s="128"/>
      <c r="H753" s="128"/>
      <c r="I753" s="128"/>
      <c r="J753" s="128"/>
      <c r="K753" s="128"/>
    </row>
    <row r="754" ht="24.0" customHeight="1">
      <c r="A754" s="13"/>
      <c r="B754" s="13"/>
      <c r="C754" s="127" t="str">
        <f>image("https://i.imgur.com/LUf2e1h.png",3)</f>
        <v>#REF!</v>
      </c>
      <c r="I754" s="128"/>
      <c r="J754" s="102"/>
      <c r="K754" s="13"/>
    </row>
    <row r="755" ht="24.0" customHeight="1">
      <c r="A755" s="13"/>
      <c r="B755" s="13"/>
      <c r="I755" s="128"/>
      <c r="J755" s="102"/>
      <c r="K755" s="13"/>
    </row>
    <row r="756" ht="24.0" customHeight="1">
      <c r="A756" s="13"/>
      <c r="B756" s="128"/>
      <c r="I756" s="128"/>
      <c r="J756" s="102"/>
      <c r="K756" s="13"/>
    </row>
    <row r="757" ht="24.0" customHeight="1">
      <c r="A757" s="13"/>
      <c r="B757" s="128"/>
      <c r="I757" s="128"/>
      <c r="J757" s="102"/>
      <c r="K757" s="13"/>
    </row>
    <row r="758" ht="24.0" customHeight="1">
      <c r="A758" s="13"/>
      <c r="B758" s="128"/>
      <c r="I758" s="128"/>
      <c r="J758" s="102"/>
      <c r="K758" s="13"/>
    </row>
    <row r="759" ht="24.0" customHeight="1">
      <c r="A759" s="13"/>
      <c r="B759" s="128"/>
      <c r="I759" s="128"/>
      <c r="J759" s="102"/>
      <c r="K759" s="13"/>
    </row>
    <row r="760" ht="24.0" customHeight="1">
      <c r="A760" s="13"/>
      <c r="B760" s="128"/>
      <c r="I760" s="128"/>
      <c r="J760" s="102"/>
      <c r="K760" s="13"/>
    </row>
    <row r="761" ht="24.0" customHeight="1">
      <c r="A761" s="13"/>
      <c r="B761" s="128"/>
      <c r="I761" s="128"/>
      <c r="J761" s="102"/>
      <c r="K761" s="13"/>
    </row>
    <row r="762" ht="24.0" customHeight="1">
      <c r="A762" s="13"/>
      <c r="B762" s="128"/>
      <c r="I762" s="128"/>
      <c r="J762" s="102"/>
      <c r="K762" s="13"/>
    </row>
    <row r="763" ht="24.0" customHeight="1">
      <c r="A763" s="13"/>
      <c r="B763" s="128"/>
      <c r="I763" s="128"/>
      <c r="J763" s="102"/>
      <c r="K763" s="13"/>
    </row>
    <row r="764" ht="24.0" customHeight="1">
      <c r="A764" s="13"/>
      <c r="B764" s="128"/>
      <c r="I764" s="128"/>
      <c r="J764" s="102"/>
      <c r="K764" s="13"/>
    </row>
    <row r="765" ht="24.0" customHeight="1">
      <c r="A765" s="13"/>
      <c r="B765" s="128"/>
      <c r="I765" s="128"/>
      <c r="J765" s="102"/>
      <c r="K765" s="13"/>
    </row>
    <row r="766" ht="24.0" customHeight="1">
      <c r="A766" s="13"/>
      <c r="B766" s="128"/>
      <c r="I766" s="128"/>
      <c r="J766" s="102"/>
      <c r="K766" s="13"/>
    </row>
    <row r="767" ht="24.0" customHeight="1">
      <c r="A767" s="13"/>
      <c r="B767" s="128"/>
      <c r="I767" s="128"/>
      <c r="J767" s="102"/>
      <c r="K767" s="13"/>
    </row>
    <row r="768" ht="24.0" customHeight="1">
      <c r="A768" s="13"/>
      <c r="B768" s="128"/>
      <c r="I768" s="128"/>
      <c r="J768" s="102"/>
      <c r="K768" s="13"/>
    </row>
    <row r="769" ht="24.0" customHeight="1">
      <c r="A769" s="13"/>
      <c r="B769" s="128"/>
      <c r="I769" s="128"/>
      <c r="J769" s="102"/>
      <c r="K769" s="13"/>
    </row>
    <row r="770" ht="24.0" customHeight="1">
      <c r="A770" s="13"/>
      <c r="B770" s="128"/>
      <c r="I770" s="128"/>
      <c r="J770" s="102"/>
      <c r="K770" s="13"/>
    </row>
    <row r="771" ht="24.0" customHeight="1">
      <c r="A771" s="13"/>
      <c r="B771" s="128"/>
      <c r="I771" s="128"/>
      <c r="J771" s="102"/>
      <c r="K771" s="13"/>
    </row>
    <row r="772" ht="24.0" customHeight="1">
      <c r="A772" s="13"/>
      <c r="B772" s="128"/>
      <c r="I772" s="128"/>
      <c r="J772" s="102"/>
      <c r="K772" s="13"/>
    </row>
    <row r="773" ht="24.0" customHeight="1">
      <c r="A773" s="13"/>
      <c r="B773" s="128"/>
      <c r="I773" s="128"/>
      <c r="J773" s="102"/>
      <c r="K773" s="13"/>
    </row>
    <row r="774" ht="24.0" customHeight="1">
      <c r="A774" s="13"/>
      <c r="B774" s="128"/>
      <c r="I774" s="128"/>
      <c r="J774" s="102"/>
      <c r="K774" s="13"/>
    </row>
    <row r="775" ht="24.0" customHeight="1">
      <c r="A775" s="13"/>
      <c r="B775" s="128"/>
      <c r="I775" s="128"/>
      <c r="J775" s="102"/>
      <c r="K775" s="13"/>
    </row>
    <row r="776" ht="24.0" customHeight="1">
      <c r="A776" s="13"/>
      <c r="B776" s="128"/>
      <c r="I776" s="128"/>
      <c r="J776" s="102"/>
      <c r="K776" s="13"/>
    </row>
    <row r="777" ht="24.0" customHeight="1">
      <c r="A777" s="13"/>
      <c r="B777" s="128"/>
      <c r="I777" s="128"/>
      <c r="J777" s="102"/>
      <c r="K777" s="13"/>
    </row>
    <row r="778">
      <c r="A778" s="13"/>
      <c r="B778" s="128"/>
      <c r="C778" s="13"/>
      <c r="D778" s="13"/>
      <c r="E778" s="13"/>
      <c r="F778" s="4"/>
      <c r="G778" s="4"/>
      <c r="H778" s="100"/>
      <c r="I778" s="116"/>
      <c r="J778" s="116"/>
      <c r="K778" s="13"/>
    </row>
    <row r="779" ht="9.0" customHeight="1">
      <c r="A779" s="117"/>
      <c r="B779" s="118"/>
      <c r="C779" s="118"/>
      <c r="D779" s="118"/>
      <c r="E779" s="118"/>
      <c r="F779" s="88"/>
      <c r="G779" s="118"/>
      <c r="H779" s="118"/>
      <c r="I779" s="118"/>
      <c r="J779" s="118"/>
      <c r="K779" s="117"/>
    </row>
    <row r="780" ht="9.0" customHeight="1">
      <c r="A780" s="13"/>
      <c r="B780" s="13"/>
      <c r="C780" s="13"/>
      <c r="D780" s="13"/>
      <c r="E780" s="13"/>
      <c r="F780" s="119"/>
      <c r="G780" s="13"/>
      <c r="H780" s="13"/>
      <c r="I780" s="13"/>
      <c r="J780" s="13"/>
      <c r="K780" s="13"/>
    </row>
    <row r="781" ht="30.0" customHeight="1">
      <c r="A781" s="13"/>
      <c r="B781" s="90" t="s">
        <v>4573</v>
      </c>
      <c r="C781" s="90"/>
      <c r="D781" s="91"/>
      <c r="E781" s="13"/>
      <c r="F781" s="13"/>
      <c r="G781" s="13"/>
      <c r="H781" s="13"/>
      <c r="I781" s="13"/>
      <c r="J781" s="13"/>
      <c r="K781" s="13"/>
    </row>
    <row r="782">
      <c r="A782" s="13"/>
      <c r="B782" s="129"/>
      <c r="C782" s="13"/>
      <c r="D782" s="13"/>
      <c r="E782" s="13"/>
      <c r="F782" s="128"/>
      <c r="G782" s="128"/>
      <c r="H782" s="128"/>
      <c r="I782" s="128"/>
      <c r="J782" s="128"/>
      <c r="K782" s="128"/>
    </row>
    <row r="783" ht="12.0" customHeight="1">
      <c r="A783" s="13"/>
      <c r="B783" s="130"/>
      <c r="C783" s="131"/>
      <c r="D783" s="131"/>
      <c r="E783" s="13"/>
      <c r="F783" s="13"/>
      <c r="G783" s="128"/>
      <c r="H783" s="128"/>
      <c r="I783" s="128"/>
      <c r="J783" s="128"/>
      <c r="K783" s="128"/>
    </row>
    <row r="784" ht="24.0" customHeight="1">
      <c r="A784" s="13"/>
      <c r="B784" s="13"/>
      <c r="C784" s="127" t="str">
        <f>image("https://i.imgur.com/DzxOVrY.png",3)</f>
        <v>#REF!</v>
      </c>
      <c r="I784" s="128"/>
      <c r="J784" s="102"/>
      <c r="K784" s="13"/>
    </row>
    <row r="785" ht="24.0" customHeight="1">
      <c r="A785" s="13"/>
      <c r="B785" s="13"/>
      <c r="I785" s="128"/>
      <c r="J785" s="102"/>
      <c r="K785" s="13"/>
    </row>
    <row r="786" ht="24.0" customHeight="1">
      <c r="A786" s="13"/>
      <c r="B786" s="128"/>
      <c r="I786" s="128"/>
      <c r="J786" s="102"/>
      <c r="K786" s="13"/>
    </row>
    <row r="787" ht="24.0" customHeight="1">
      <c r="A787" s="13"/>
      <c r="B787" s="128"/>
      <c r="I787" s="128"/>
      <c r="J787" s="102"/>
      <c r="K787" s="13"/>
    </row>
    <row r="788" ht="24.0" customHeight="1">
      <c r="A788" s="13"/>
      <c r="B788" s="128"/>
      <c r="I788" s="128"/>
      <c r="J788" s="102"/>
      <c r="K788" s="13"/>
    </row>
    <row r="789" ht="24.0" customHeight="1">
      <c r="A789" s="13"/>
      <c r="B789" s="128"/>
      <c r="I789" s="128"/>
      <c r="J789" s="102"/>
      <c r="K789" s="13"/>
    </row>
    <row r="790" ht="24.0" customHeight="1">
      <c r="A790" s="13"/>
      <c r="B790" s="128"/>
      <c r="I790" s="128"/>
      <c r="J790" s="102"/>
      <c r="K790" s="13"/>
    </row>
    <row r="791" ht="24.0" customHeight="1">
      <c r="A791" s="13"/>
      <c r="B791" s="128"/>
      <c r="I791" s="128"/>
      <c r="J791" s="102"/>
      <c r="K791" s="13"/>
    </row>
    <row r="792">
      <c r="A792" s="13"/>
      <c r="B792" s="128"/>
      <c r="C792" s="13"/>
      <c r="D792" s="13"/>
      <c r="E792" s="13"/>
      <c r="F792" s="4"/>
      <c r="G792" s="4"/>
      <c r="H792" s="100"/>
      <c r="I792" s="116"/>
      <c r="J792" s="116"/>
      <c r="K792" s="13"/>
    </row>
    <row r="793" ht="9.0" customHeight="1">
      <c r="A793" s="117"/>
      <c r="B793" s="118"/>
      <c r="C793" s="118"/>
      <c r="D793" s="118"/>
      <c r="E793" s="118"/>
      <c r="F793" s="88"/>
      <c r="G793" s="118"/>
      <c r="H793" s="118"/>
      <c r="I793" s="118"/>
      <c r="J793" s="118"/>
      <c r="K793" s="117"/>
    </row>
    <row r="794" ht="9.0" customHeight="1">
      <c r="A794" s="13"/>
      <c r="B794" s="13"/>
      <c r="C794" s="13"/>
      <c r="D794" s="13"/>
      <c r="E794" s="13"/>
      <c r="F794" s="119"/>
      <c r="G794" s="13"/>
      <c r="H794" s="13"/>
      <c r="I794" s="13"/>
      <c r="J794" s="13"/>
      <c r="K794" s="13"/>
    </row>
    <row r="795" ht="30.0" customHeight="1">
      <c r="A795" s="13"/>
      <c r="B795" s="90" t="s">
        <v>4574</v>
      </c>
      <c r="C795" s="90"/>
      <c r="D795" s="91"/>
      <c r="E795" s="13"/>
      <c r="F795" s="13"/>
      <c r="G795" s="13"/>
      <c r="H795" s="13"/>
      <c r="I795" s="13"/>
      <c r="J795" s="13"/>
      <c r="K795" s="13"/>
    </row>
    <row r="796">
      <c r="A796" s="13"/>
      <c r="B796" s="129"/>
      <c r="C796" s="13"/>
      <c r="D796" s="13"/>
      <c r="E796" s="13"/>
      <c r="F796" s="128"/>
      <c r="G796" s="128"/>
      <c r="H796" s="128"/>
      <c r="I796" s="128"/>
      <c r="J796" s="128"/>
      <c r="K796" s="128"/>
    </row>
    <row r="797" ht="12.0" customHeight="1">
      <c r="A797" s="13"/>
      <c r="B797" s="130"/>
      <c r="C797" s="131"/>
      <c r="D797" s="131"/>
      <c r="E797" s="13"/>
      <c r="F797" s="13"/>
      <c r="G797" s="128"/>
      <c r="H797" s="128"/>
      <c r="I797" s="128"/>
      <c r="J797" s="128"/>
      <c r="K797" s="128"/>
    </row>
    <row r="798" ht="24.0" customHeight="1">
      <c r="A798" s="13"/>
      <c r="B798" s="13"/>
      <c r="C798" s="127" t="str">
        <f>image("https://i.imgur.com/pEYU5Gr.png",3)</f>
        <v>#REF!</v>
      </c>
      <c r="I798" s="128"/>
      <c r="J798" s="102"/>
      <c r="K798" s="13"/>
    </row>
    <row r="799" ht="24.0" customHeight="1">
      <c r="A799" s="13"/>
      <c r="B799" s="13"/>
      <c r="I799" s="128"/>
      <c r="J799" s="102"/>
      <c r="K799" s="13"/>
    </row>
    <row r="800" ht="24.0" customHeight="1">
      <c r="A800" s="13"/>
      <c r="B800" s="128"/>
      <c r="I800" s="128"/>
      <c r="J800" s="102"/>
      <c r="K800" s="13"/>
    </row>
    <row r="801" ht="24.0" customHeight="1">
      <c r="A801" s="13"/>
      <c r="B801" s="128"/>
      <c r="I801" s="128"/>
      <c r="J801" s="102"/>
      <c r="K801" s="13"/>
    </row>
    <row r="802" ht="24.0" customHeight="1">
      <c r="A802" s="13"/>
      <c r="B802" s="128"/>
      <c r="I802" s="128"/>
      <c r="J802" s="102"/>
      <c r="K802" s="13"/>
    </row>
    <row r="803" ht="24.0" customHeight="1">
      <c r="A803" s="13"/>
      <c r="B803" s="128"/>
      <c r="I803" s="128"/>
      <c r="J803" s="102"/>
      <c r="K803" s="13"/>
    </row>
    <row r="804" ht="24.0" customHeight="1">
      <c r="A804" s="13"/>
      <c r="B804" s="128"/>
      <c r="I804" s="128"/>
      <c r="J804" s="102"/>
      <c r="K804" s="13"/>
    </row>
    <row r="805" ht="24.0" customHeight="1">
      <c r="A805" s="13"/>
      <c r="B805" s="128"/>
      <c r="I805" s="128"/>
      <c r="J805" s="102"/>
      <c r="K805" s="13"/>
    </row>
    <row r="806">
      <c r="A806" s="13"/>
      <c r="B806" s="128"/>
      <c r="C806" s="13"/>
      <c r="D806" s="13"/>
      <c r="E806" s="13"/>
      <c r="F806" s="4"/>
      <c r="G806" s="4"/>
      <c r="H806" s="100"/>
      <c r="I806" s="116"/>
      <c r="J806" s="116"/>
      <c r="K806" s="13"/>
    </row>
    <row r="807" ht="9.0" customHeight="1">
      <c r="A807" s="117"/>
      <c r="B807" s="118"/>
      <c r="C807" s="118"/>
      <c r="D807" s="118"/>
      <c r="E807" s="118"/>
      <c r="F807" s="88"/>
      <c r="G807" s="118"/>
      <c r="H807" s="118"/>
      <c r="I807" s="118"/>
      <c r="J807" s="118"/>
      <c r="K807" s="117"/>
    </row>
    <row r="808" ht="9.0" customHeight="1">
      <c r="A808" s="13"/>
      <c r="B808" s="13"/>
      <c r="C808" s="13"/>
      <c r="D808" s="13"/>
      <c r="E808" s="13"/>
      <c r="F808" s="119"/>
      <c r="G808" s="13"/>
      <c r="H808" s="13"/>
      <c r="I808" s="13"/>
      <c r="J808" s="13"/>
      <c r="K808" s="13"/>
    </row>
    <row r="809" ht="30.0" customHeight="1">
      <c r="A809" s="13"/>
      <c r="B809" s="90" t="s">
        <v>4575</v>
      </c>
      <c r="C809" s="90"/>
      <c r="D809" s="91"/>
      <c r="E809" s="13"/>
      <c r="F809" s="13"/>
      <c r="G809" s="13"/>
      <c r="H809" s="13"/>
      <c r="I809" s="13"/>
      <c r="J809" s="13"/>
      <c r="K809" s="13"/>
    </row>
    <row r="810">
      <c r="A810" s="13"/>
      <c r="B810" s="129"/>
      <c r="C810" s="13"/>
      <c r="D810" s="13"/>
      <c r="E810" s="13"/>
      <c r="F810" s="128"/>
      <c r="G810" s="128"/>
      <c r="H810" s="128"/>
      <c r="I810" s="128"/>
      <c r="J810" s="128"/>
      <c r="K810" s="128"/>
    </row>
    <row r="811" ht="12.0" customHeight="1">
      <c r="A811" s="13"/>
      <c r="B811" s="130"/>
      <c r="C811" s="131"/>
      <c r="D811" s="131"/>
      <c r="E811" s="13"/>
      <c r="F811" s="13"/>
      <c r="G811" s="128"/>
      <c r="H811" s="128"/>
      <c r="I811" s="128"/>
      <c r="J811" s="128"/>
      <c r="K811" s="128"/>
    </row>
    <row r="812" ht="24.0" customHeight="1">
      <c r="A812" s="13"/>
      <c r="B812" s="13"/>
      <c r="C812" s="127" t="str">
        <f>image("https://i.imgur.com/kxjydSw.png",3)</f>
        <v>#REF!</v>
      </c>
      <c r="I812" s="128"/>
      <c r="J812" s="102"/>
      <c r="K812" s="13"/>
    </row>
    <row r="813" ht="24.0" customHeight="1">
      <c r="A813" s="13"/>
      <c r="B813" s="13"/>
      <c r="I813" s="128"/>
      <c r="J813" s="102"/>
      <c r="K813" s="13"/>
    </row>
    <row r="814" ht="24.0" customHeight="1">
      <c r="A814" s="13"/>
      <c r="B814" s="128"/>
      <c r="I814" s="128"/>
      <c r="J814" s="102"/>
      <c r="K814" s="13"/>
    </row>
    <row r="815" ht="24.0" customHeight="1">
      <c r="A815" s="13"/>
      <c r="B815" s="128"/>
      <c r="I815" s="128"/>
      <c r="J815" s="102"/>
      <c r="K815" s="13"/>
    </row>
    <row r="816">
      <c r="A816" s="13"/>
      <c r="B816" s="128"/>
      <c r="C816" s="13"/>
      <c r="D816" s="13"/>
      <c r="E816" s="13"/>
      <c r="F816" s="4"/>
      <c r="G816" s="4"/>
      <c r="H816" s="100"/>
      <c r="I816" s="116"/>
      <c r="J816" s="116"/>
      <c r="K816" s="13"/>
    </row>
    <row r="817" ht="9.0" customHeight="1">
      <c r="A817" s="117"/>
      <c r="B817" s="118"/>
      <c r="C817" s="118"/>
      <c r="D817" s="118"/>
      <c r="E817" s="118"/>
      <c r="F817" s="88"/>
      <c r="G817" s="118"/>
      <c r="H817" s="118"/>
      <c r="I817" s="118"/>
      <c r="J817" s="118"/>
      <c r="K817" s="117"/>
    </row>
    <row r="818" ht="9.0" customHeight="1">
      <c r="A818" s="13"/>
      <c r="B818" s="13"/>
      <c r="C818" s="13"/>
      <c r="D818" s="13"/>
      <c r="E818" s="13"/>
      <c r="F818" s="119"/>
      <c r="G818" s="13"/>
      <c r="H818" s="13"/>
      <c r="I818" s="13"/>
      <c r="J818" s="13"/>
      <c r="K818" s="13"/>
    </row>
    <row r="819">
      <c r="A819" s="13"/>
      <c r="B819" s="13"/>
      <c r="C819" s="13"/>
      <c r="D819" s="13"/>
      <c r="E819" s="13"/>
      <c r="F819" s="13"/>
      <c r="G819" s="13"/>
      <c r="H819" s="13"/>
      <c r="I819" s="13"/>
      <c r="J819" s="13"/>
      <c r="K819" s="13"/>
    </row>
  </sheetData>
  <mergeCells count="45">
    <mergeCell ref="C20:H39"/>
    <mergeCell ref="C46:H69"/>
    <mergeCell ref="C76:H83"/>
    <mergeCell ref="C90:H93"/>
    <mergeCell ref="C100:H107"/>
    <mergeCell ref="C114:H129"/>
    <mergeCell ref="C136:H151"/>
    <mergeCell ref="C158:H165"/>
    <mergeCell ref="C172:H175"/>
    <mergeCell ref="C182:H201"/>
    <mergeCell ref="C208:H223"/>
    <mergeCell ref="C230:H237"/>
    <mergeCell ref="C244:H251"/>
    <mergeCell ref="C258:H261"/>
    <mergeCell ref="C268:H275"/>
    <mergeCell ref="C282:H285"/>
    <mergeCell ref="C292:H295"/>
    <mergeCell ref="C302:H309"/>
    <mergeCell ref="C316:H339"/>
    <mergeCell ref="C346:H369"/>
    <mergeCell ref="C376:H383"/>
    <mergeCell ref="C390:H401"/>
    <mergeCell ref="C408:H419"/>
    <mergeCell ref="C426:H433"/>
    <mergeCell ref="C440:H443"/>
    <mergeCell ref="C450:H469"/>
    <mergeCell ref="C476:H487"/>
    <mergeCell ref="C494:H501"/>
    <mergeCell ref="C508:H511"/>
    <mergeCell ref="C518:H529"/>
    <mergeCell ref="C536:H555"/>
    <mergeCell ref="C562:H573"/>
    <mergeCell ref="C580:H587"/>
    <mergeCell ref="C594:H597"/>
    <mergeCell ref="C604:H615"/>
    <mergeCell ref="C784:H791"/>
    <mergeCell ref="C798:H805"/>
    <mergeCell ref="C812:H815"/>
    <mergeCell ref="C622:H645"/>
    <mergeCell ref="C652:H663"/>
    <mergeCell ref="C670:H681"/>
    <mergeCell ref="C688:H707"/>
    <mergeCell ref="C714:H721"/>
    <mergeCell ref="C728:H747"/>
    <mergeCell ref="C754:H7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3"/>
    <col customWidth="1" min="2" max="2" width="1.75"/>
    <col customWidth="1" min="3" max="3" width="8.75"/>
    <col customWidth="1" min="4" max="4" width="9.0"/>
    <col customWidth="1" min="5" max="5" width="1.13"/>
    <col customWidth="1" min="6" max="6" width="7.63"/>
    <col customWidth="1" min="7" max="7" width="1.75"/>
    <col customWidth="1" min="8" max="8" width="8.75"/>
    <col customWidth="1" min="9" max="9" width="9.0"/>
    <col customWidth="1" min="10" max="10" width="1.13"/>
    <col customWidth="1" min="11" max="11" width="7.63"/>
  </cols>
  <sheetData>
    <row r="1" ht="13.5" customHeight="1">
      <c r="A1" s="58"/>
      <c r="B1" s="59"/>
      <c r="C1" s="60"/>
      <c r="D1" s="60"/>
      <c r="E1" s="60"/>
      <c r="F1" s="60"/>
      <c r="G1" s="60"/>
      <c r="H1" s="60"/>
      <c r="I1" s="60"/>
      <c r="J1" s="60"/>
      <c r="K1" s="58"/>
    </row>
    <row r="2" ht="25.5" customHeight="1">
      <c r="A2" s="61"/>
      <c r="B2" s="62" t="s">
        <v>4576</v>
      </c>
      <c r="C2" s="63"/>
      <c r="D2" s="63"/>
      <c r="E2" s="63"/>
      <c r="F2" s="63"/>
      <c r="G2" s="63"/>
      <c r="H2" s="63"/>
      <c r="I2" s="63"/>
      <c r="J2" s="63"/>
      <c r="K2" s="61"/>
    </row>
    <row r="3">
      <c r="A3" s="64"/>
      <c r="B3" s="64"/>
      <c r="C3" s="64"/>
      <c r="D3" s="64"/>
      <c r="E3" s="64"/>
      <c r="F3" s="64"/>
      <c r="G3" s="64"/>
      <c r="H3" s="64"/>
      <c r="I3" s="64"/>
      <c r="J3" s="64"/>
      <c r="K3" s="64"/>
    </row>
    <row r="4">
      <c r="A4" s="64"/>
      <c r="B4" s="64"/>
      <c r="C4" s="65" t="s">
        <v>4523</v>
      </c>
      <c r="D4" s="66"/>
      <c r="E4" s="67"/>
      <c r="F4" s="67"/>
      <c r="G4" s="67"/>
      <c r="H4" s="67"/>
      <c r="I4" s="67"/>
      <c r="J4" s="67"/>
      <c r="K4" s="64"/>
    </row>
    <row r="5">
      <c r="A5" s="64"/>
      <c r="B5" s="64"/>
      <c r="C5" s="68" t="s">
        <v>4577</v>
      </c>
      <c r="D5" s="69"/>
      <c r="E5" s="67"/>
      <c r="F5" s="67"/>
      <c r="G5" s="67"/>
      <c r="H5" s="67"/>
      <c r="I5" s="67"/>
      <c r="J5" s="67"/>
      <c r="K5" s="64"/>
    </row>
    <row r="6">
      <c r="A6" s="64"/>
      <c r="B6" s="64"/>
      <c r="C6" s="68" t="s">
        <v>4578</v>
      </c>
      <c r="D6" s="64"/>
      <c r="E6" s="64"/>
      <c r="F6" s="64"/>
      <c r="G6" s="64"/>
      <c r="H6" s="64"/>
      <c r="I6" s="64"/>
      <c r="J6" s="64"/>
      <c r="K6" s="64"/>
    </row>
    <row r="7">
      <c r="A7" s="64"/>
      <c r="B7" s="64"/>
      <c r="C7" s="65"/>
      <c r="D7" s="71"/>
      <c r="E7" s="72"/>
      <c r="F7" s="73"/>
      <c r="G7" s="73"/>
      <c r="H7" s="73"/>
      <c r="I7" s="73"/>
      <c r="J7" s="74"/>
      <c r="K7" s="64"/>
    </row>
    <row r="8">
      <c r="A8" s="64"/>
      <c r="B8" s="64"/>
      <c r="C8" s="65" t="s">
        <v>4579</v>
      </c>
      <c r="D8" s="71"/>
      <c r="E8" s="72"/>
      <c r="F8" s="73"/>
      <c r="G8" s="73"/>
      <c r="H8" s="73"/>
      <c r="I8" s="73"/>
      <c r="J8" s="74"/>
      <c r="K8" s="64"/>
    </row>
    <row r="9">
      <c r="A9" s="64"/>
      <c r="B9" s="64"/>
      <c r="C9" s="65" t="s">
        <v>4580</v>
      </c>
      <c r="D9" s="71"/>
      <c r="E9" s="75"/>
      <c r="F9" s="76"/>
      <c r="G9" s="76"/>
      <c r="H9" s="73"/>
      <c r="I9" s="77"/>
      <c r="J9" s="78"/>
      <c r="K9" s="64"/>
    </row>
    <row r="10">
      <c r="A10" s="64"/>
      <c r="B10" s="64"/>
      <c r="C10" s="80" t="s">
        <v>4581</v>
      </c>
      <c r="D10" s="77"/>
      <c r="E10" s="70"/>
      <c r="F10" s="73"/>
      <c r="G10" s="73"/>
      <c r="H10" s="80"/>
      <c r="I10" s="80"/>
      <c r="J10" s="82"/>
      <c r="K10" s="64"/>
    </row>
    <row r="11">
      <c r="A11" s="64"/>
      <c r="B11" s="64"/>
      <c r="C11" s="80" t="s">
        <v>4582</v>
      </c>
      <c r="D11" s="77"/>
      <c r="E11" s="70"/>
      <c r="F11" s="73"/>
      <c r="G11" s="132" t="str">
        <f>HYPERLINK("https://i.imgur.com/poDicL6.png","https://i.imgur.com/poDicL6.png")</f>
        <v>https://i.imgur.com/poDicL6.png</v>
      </c>
    </row>
    <row r="12">
      <c r="A12" s="64"/>
      <c r="B12" s="64"/>
      <c r="C12" s="80"/>
      <c r="D12" s="77"/>
      <c r="E12" s="70"/>
      <c r="F12" s="73"/>
      <c r="G12" s="73"/>
      <c r="H12" s="77"/>
      <c r="I12" s="77"/>
      <c r="J12" s="82"/>
      <c r="K12" s="64"/>
    </row>
    <row r="13">
      <c r="A13" s="64"/>
      <c r="B13" s="64"/>
      <c r="C13" s="80" t="s">
        <v>4583</v>
      </c>
      <c r="D13" s="77"/>
      <c r="E13" s="70"/>
      <c r="F13" s="73"/>
      <c r="G13" s="73"/>
      <c r="H13" s="77"/>
      <c r="I13" s="132" t="str">
        <f>HYPERLINK("https://i.imgur.com/547pv2x.gifv","♥♥♥")</f>
        <v>♥♥♥</v>
      </c>
      <c r="J13" s="82"/>
      <c r="K13" s="64"/>
    </row>
    <row r="14">
      <c r="A14" s="64"/>
      <c r="B14" s="64"/>
      <c r="C14" s="64"/>
      <c r="D14" s="64"/>
      <c r="E14" s="64"/>
      <c r="F14" s="83"/>
      <c r="G14" s="83"/>
      <c r="H14" s="84"/>
      <c r="I14" s="85"/>
      <c r="J14" s="85"/>
      <c r="K14" s="64"/>
    </row>
    <row r="15" ht="9.0" customHeight="1">
      <c r="A15" s="86"/>
      <c r="B15" s="87"/>
      <c r="C15" s="87"/>
      <c r="D15" s="87"/>
      <c r="E15" s="87"/>
      <c r="F15" s="88"/>
      <c r="G15" s="87"/>
      <c r="H15" s="87"/>
      <c r="I15" s="87"/>
      <c r="J15" s="87"/>
      <c r="K15" s="86"/>
    </row>
    <row r="16" ht="9.0" customHeight="1">
      <c r="F16" s="89"/>
    </row>
    <row r="17" ht="30.0" customHeight="1">
      <c r="A17" s="13"/>
      <c r="B17" s="90" t="s">
        <v>4531</v>
      </c>
      <c r="C17" s="90"/>
      <c r="D17" s="91"/>
      <c r="E17" s="13"/>
      <c r="F17" s="13"/>
      <c r="G17" s="13"/>
      <c r="H17" s="13"/>
      <c r="I17" s="13"/>
      <c r="J17" s="13"/>
      <c r="K17" s="13"/>
    </row>
    <row r="18">
      <c r="A18" s="13"/>
      <c r="B18" s="129"/>
      <c r="C18" s="13"/>
      <c r="D18" s="13"/>
      <c r="E18" s="13"/>
      <c r="F18" s="128"/>
      <c r="G18" s="128"/>
      <c r="H18" s="128"/>
      <c r="I18" s="128"/>
      <c r="J18" s="128"/>
      <c r="K18" s="128"/>
    </row>
    <row r="19" ht="12.0" customHeight="1">
      <c r="A19" s="13"/>
      <c r="B19" s="130"/>
      <c r="C19" s="131"/>
      <c r="D19" s="131"/>
      <c r="E19" s="13"/>
      <c r="F19" s="13"/>
      <c r="G19" s="128"/>
      <c r="H19" s="128"/>
      <c r="I19" s="128"/>
      <c r="J19" s="128"/>
      <c r="K19" s="128"/>
    </row>
    <row r="20" ht="24.0" customHeight="1">
      <c r="A20" s="13"/>
      <c r="B20" s="13"/>
      <c r="C20" s="127" t="str">
        <f>image("https://i.imgur.com/HF1xsty.png",3)</f>
        <v>#REF!</v>
      </c>
      <c r="I20" s="128"/>
      <c r="J20" s="102"/>
      <c r="K20" s="13"/>
    </row>
    <row r="21" ht="24.0" customHeight="1">
      <c r="A21" s="13"/>
      <c r="B21" s="13"/>
      <c r="I21" s="128"/>
      <c r="J21" s="102"/>
      <c r="K21" s="13"/>
    </row>
    <row r="22" ht="24.0" customHeight="1">
      <c r="A22" s="13"/>
      <c r="B22" s="128"/>
      <c r="I22" s="128"/>
      <c r="J22" s="102"/>
      <c r="K22" s="13"/>
    </row>
    <row r="23" ht="24.0" customHeight="1">
      <c r="A23" s="13"/>
      <c r="B23" s="128"/>
      <c r="I23" s="128"/>
      <c r="J23" s="102"/>
      <c r="K23" s="13"/>
    </row>
    <row r="24" ht="24.0" customHeight="1">
      <c r="A24" s="13"/>
      <c r="B24" s="128"/>
      <c r="I24" s="128"/>
      <c r="J24" s="102"/>
      <c r="K24" s="13"/>
    </row>
    <row r="25" ht="24.0" customHeight="1">
      <c r="A25" s="13"/>
      <c r="B25" s="128"/>
      <c r="I25" s="128"/>
      <c r="J25" s="102"/>
      <c r="K25" s="13"/>
    </row>
    <row r="26" ht="24.0" customHeight="1">
      <c r="A26" s="13"/>
      <c r="B26" s="128"/>
      <c r="I26" s="128"/>
      <c r="J26" s="102"/>
      <c r="K26" s="13"/>
    </row>
    <row r="27" ht="24.0" customHeight="1">
      <c r="A27" s="13"/>
      <c r="B27" s="128"/>
      <c r="I27" s="128"/>
      <c r="J27" s="102"/>
      <c r="K27" s="13"/>
    </row>
    <row r="28" ht="24.0" customHeight="1">
      <c r="A28" s="13"/>
      <c r="B28" s="128"/>
      <c r="I28" s="128"/>
      <c r="J28" s="102"/>
      <c r="K28" s="13"/>
    </row>
    <row r="29" ht="24.0" customHeight="1">
      <c r="A29" s="13"/>
      <c r="B29" s="128"/>
      <c r="I29" s="128"/>
      <c r="J29" s="102"/>
      <c r="K29" s="13"/>
    </row>
    <row r="30" ht="24.0" customHeight="1">
      <c r="A30" s="13"/>
      <c r="B30" s="128"/>
      <c r="I30" s="128"/>
      <c r="J30" s="102"/>
      <c r="K30" s="13"/>
    </row>
    <row r="31" ht="24.0" customHeight="1">
      <c r="A31" s="13"/>
      <c r="B31" s="128"/>
      <c r="I31" s="128"/>
      <c r="J31" s="102"/>
      <c r="K31" s="13"/>
    </row>
    <row r="32" ht="24.0" customHeight="1">
      <c r="A32" s="13"/>
      <c r="B32" s="128"/>
      <c r="I32" s="128"/>
      <c r="J32" s="102"/>
      <c r="K32" s="13"/>
    </row>
    <row r="33" ht="24.0" customHeight="1">
      <c r="A33" s="13"/>
      <c r="B33" s="128"/>
      <c r="I33" s="128"/>
      <c r="J33" s="102"/>
      <c r="K33" s="13"/>
    </row>
    <row r="34" ht="24.0" customHeight="1">
      <c r="A34" s="13"/>
      <c r="B34" s="128"/>
      <c r="I34" s="128"/>
      <c r="J34" s="102"/>
      <c r="K34" s="13"/>
    </row>
    <row r="35" ht="24.0" customHeight="1">
      <c r="A35" s="13"/>
      <c r="B35" s="128"/>
      <c r="I35" s="128"/>
      <c r="J35" s="102"/>
      <c r="K35" s="13"/>
    </row>
    <row r="36" ht="24.0" customHeight="1">
      <c r="A36" s="13"/>
      <c r="B36" s="128"/>
      <c r="I36" s="128"/>
      <c r="J36" s="102"/>
      <c r="K36" s="13"/>
    </row>
    <row r="37" ht="24.0" customHeight="1">
      <c r="A37" s="13"/>
      <c r="B37" s="128"/>
      <c r="I37" s="128"/>
      <c r="J37" s="102"/>
      <c r="K37" s="13"/>
    </row>
    <row r="38" ht="24.0" customHeight="1">
      <c r="A38" s="13"/>
      <c r="B38" s="128"/>
      <c r="I38" s="128"/>
      <c r="J38" s="102"/>
      <c r="K38" s="13"/>
    </row>
    <row r="39" ht="24.0" customHeight="1">
      <c r="A39" s="13"/>
      <c r="B39" s="128"/>
      <c r="I39" s="128"/>
      <c r="J39" s="102"/>
      <c r="K39" s="13"/>
    </row>
    <row r="40" ht="24.0" customHeight="1">
      <c r="A40" s="13"/>
      <c r="B40" s="128"/>
      <c r="I40" s="128"/>
      <c r="J40" s="102"/>
      <c r="K40" s="13"/>
    </row>
    <row r="41" ht="24.0" customHeight="1">
      <c r="A41" s="13"/>
      <c r="B41" s="128"/>
      <c r="I41" s="128"/>
      <c r="J41" s="102"/>
      <c r="K41" s="13"/>
    </row>
    <row r="42" ht="24.0" customHeight="1">
      <c r="A42" s="13"/>
      <c r="B42" s="128"/>
      <c r="I42" s="128"/>
      <c r="J42" s="102"/>
      <c r="K42" s="13"/>
    </row>
    <row r="43" ht="24.0" customHeight="1">
      <c r="A43" s="13"/>
      <c r="B43" s="128"/>
      <c r="I43" s="128"/>
      <c r="J43" s="102"/>
      <c r="K43" s="13"/>
    </row>
    <row r="44" ht="24.0" customHeight="1">
      <c r="A44" s="13"/>
      <c r="B44" s="128"/>
      <c r="I44" s="128"/>
      <c r="J44" s="102"/>
      <c r="K44" s="13"/>
    </row>
    <row r="45" ht="24.0" customHeight="1">
      <c r="A45" s="13"/>
      <c r="B45" s="128"/>
      <c r="I45" s="128"/>
      <c r="J45" s="102"/>
      <c r="K45" s="13"/>
    </row>
    <row r="46" ht="24.0" customHeight="1">
      <c r="A46" s="13"/>
      <c r="B46" s="128"/>
      <c r="I46" s="128"/>
      <c r="J46" s="102"/>
      <c r="K46" s="13"/>
    </row>
    <row r="47" ht="24.0" customHeight="1">
      <c r="A47" s="13"/>
      <c r="B47" s="128"/>
      <c r="I47" s="128"/>
      <c r="J47" s="102"/>
      <c r="K47" s="13"/>
    </row>
    <row r="48" ht="24.0" customHeight="1">
      <c r="A48" s="13"/>
      <c r="B48" s="128"/>
      <c r="I48" s="128"/>
      <c r="J48" s="102"/>
      <c r="K48" s="13"/>
    </row>
    <row r="49" ht="24.0" customHeight="1">
      <c r="A49" s="13"/>
      <c r="B49" s="128"/>
      <c r="I49" s="128"/>
      <c r="J49" s="102"/>
      <c r="K49" s="13"/>
    </row>
    <row r="50" ht="24.0" customHeight="1">
      <c r="A50" s="13"/>
      <c r="B50" s="128"/>
      <c r="I50" s="128"/>
      <c r="J50" s="102"/>
      <c r="K50" s="13"/>
    </row>
    <row r="51" ht="24.0" customHeight="1">
      <c r="A51" s="13"/>
      <c r="B51" s="128"/>
      <c r="I51" s="128"/>
      <c r="J51" s="102"/>
      <c r="K51" s="13"/>
    </row>
    <row r="52" ht="24.0" customHeight="1">
      <c r="A52" s="13"/>
      <c r="B52" s="128"/>
      <c r="I52" s="128"/>
      <c r="J52" s="102"/>
      <c r="K52" s="13"/>
    </row>
    <row r="53" ht="24.0" customHeight="1">
      <c r="A53" s="13"/>
      <c r="B53" s="128"/>
      <c r="I53" s="128"/>
      <c r="J53" s="102"/>
      <c r="K53" s="13"/>
    </row>
    <row r="54" ht="24.0" customHeight="1">
      <c r="A54" s="13"/>
      <c r="B54" s="128"/>
      <c r="I54" s="128"/>
      <c r="J54" s="102"/>
      <c r="K54" s="13"/>
    </row>
    <row r="55" ht="24.0" customHeight="1">
      <c r="A55" s="13"/>
      <c r="B55" s="128"/>
      <c r="I55" s="128"/>
      <c r="J55" s="102"/>
      <c r="K55" s="13"/>
    </row>
    <row r="56" ht="24.0" customHeight="1">
      <c r="A56" s="13"/>
      <c r="B56" s="128"/>
      <c r="I56" s="128"/>
      <c r="J56" s="102"/>
      <c r="K56" s="13"/>
    </row>
    <row r="57" ht="24.0" customHeight="1">
      <c r="A57" s="13"/>
      <c r="B57" s="128"/>
      <c r="I57" s="128"/>
      <c r="J57" s="102"/>
      <c r="K57" s="13"/>
    </row>
    <row r="58" ht="24.0" customHeight="1">
      <c r="A58" s="13"/>
      <c r="B58" s="128"/>
      <c r="I58" s="128"/>
      <c r="J58" s="102"/>
      <c r="K58" s="13"/>
    </row>
    <row r="59" ht="24.0" customHeight="1">
      <c r="A59" s="13"/>
      <c r="B59" s="128"/>
      <c r="I59" s="128"/>
      <c r="J59" s="102"/>
      <c r="K59" s="13"/>
    </row>
    <row r="60" ht="24.0" customHeight="1">
      <c r="A60" s="13"/>
      <c r="B60" s="128"/>
      <c r="I60" s="128"/>
      <c r="J60" s="102"/>
      <c r="K60" s="13"/>
    </row>
    <row r="61" ht="24.0" customHeight="1">
      <c r="A61" s="13"/>
      <c r="B61" s="128"/>
      <c r="I61" s="128"/>
      <c r="J61" s="102"/>
      <c r="K61" s="13"/>
    </row>
    <row r="62" ht="24.0" customHeight="1">
      <c r="A62" s="13"/>
      <c r="B62" s="128"/>
      <c r="I62" s="128"/>
      <c r="J62" s="102"/>
      <c r="K62" s="13"/>
    </row>
    <row r="63" ht="24.0" customHeight="1">
      <c r="A63" s="13"/>
      <c r="B63" s="128"/>
      <c r="I63" s="128"/>
      <c r="J63" s="102"/>
      <c r="K63" s="13"/>
    </row>
    <row r="64" ht="24.0" customHeight="1">
      <c r="A64" s="13"/>
      <c r="B64" s="128"/>
      <c r="I64" s="128"/>
      <c r="J64" s="102"/>
      <c r="K64" s="13"/>
    </row>
    <row r="65" ht="24.0" customHeight="1">
      <c r="A65" s="13"/>
      <c r="B65" s="128"/>
      <c r="I65" s="128"/>
      <c r="J65" s="102"/>
      <c r="K65" s="13"/>
    </row>
    <row r="66" ht="24.0" customHeight="1">
      <c r="A66" s="13"/>
      <c r="B66" s="128"/>
      <c r="I66" s="128"/>
      <c r="J66" s="102"/>
      <c r="K66" s="13"/>
    </row>
    <row r="67" ht="24.0" customHeight="1">
      <c r="A67" s="13"/>
      <c r="B67" s="128"/>
      <c r="I67" s="128"/>
      <c r="J67" s="102"/>
      <c r="K67" s="13"/>
    </row>
    <row r="68" ht="24.0" customHeight="1">
      <c r="A68" s="13"/>
      <c r="B68" s="128"/>
      <c r="I68" s="128"/>
      <c r="J68" s="102"/>
      <c r="K68" s="13"/>
    </row>
    <row r="69" ht="24.0" customHeight="1">
      <c r="A69" s="13"/>
      <c r="B69" s="128"/>
      <c r="I69" s="128"/>
      <c r="J69" s="102"/>
      <c r="K69" s="13"/>
    </row>
    <row r="70" ht="24.0" customHeight="1">
      <c r="A70" s="13"/>
      <c r="B70" s="128"/>
      <c r="I70" s="128"/>
      <c r="J70" s="102"/>
      <c r="K70" s="13"/>
    </row>
    <row r="71" ht="24.0" customHeight="1">
      <c r="A71" s="13"/>
      <c r="B71" s="128"/>
      <c r="I71" s="128"/>
      <c r="J71" s="102"/>
      <c r="K71" s="13"/>
    </row>
    <row r="72">
      <c r="A72" s="13"/>
      <c r="B72" s="128"/>
      <c r="C72" s="13"/>
      <c r="D72" s="13"/>
      <c r="E72" s="13"/>
      <c r="F72" s="4"/>
      <c r="G72" s="4"/>
      <c r="H72" s="100"/>
      <c r="I72" s="116"/>
      <c r="J72" s="116"/>
      <c r="K72" s="13"/>
    </row>
    <row r="73" ht="9.0" customHeight="1">
      <c r="A73" s="117"/>
      <c r="B73" s="118"/>
      <c r="C73" s="118"/>
      <c r="D73" s="118"/>
      <c r="E73" s="118"/>
      <c r="F73" s="88"/>
      <c r="G73" s="118"/>
      <c r="H73" s="118"/>
      <c r="I73" s="118"/>
      <c r="J73" s="118"/>
      <c r="K73" s="117"/>
    </row>
    <row r="74" ht="9.0" customHeight="1">
      <c r="A74" s="13"/>
      <c r="B74" s="13"/>
      <c r="C74" s="13"/>
      <c r="D74" s="13"/>
      <c r="E74" s="13"/>
      <c r="F74" s="119"/>
      <c r="G74" s="13"/>
      <c r="H74" s="13"/>
      <c r="I74" s="13"/>
      <c r="J74" s="13"/>
      <c r="K74" s="13"/>
    </row>
    <row r="75" ht="30.0" customHeight="1">
      <c r="A75" s="13"/>
      <c r="B75" s="90" t="s">
        <v>4532</v>
      </c>
      <c r="C75" s="90"/>
      <c r="D75" s="91"/>
      <c r="E75" s="13"/>
      <c r="F75" s="13"/>
      <c r="G75" s="13"/>
      <c r="H75" s="13"/>
      <c r="I75" s="13"/>
      <c r="J75" s="13"/>
      <c r="K75" s="13"/>
    </row>
    <row r="76">
      <c r="A76" s="13"/>
      <c r="B76" s="129"/>
      <c r="C76" s="13"/>
      <c r="D76" s="13"/>
      <c r="E76" s="13"/>
      <c r="F76" s="128"/>
      <c r="G76" s="128"/>
      <c r="H76" s="128"/>
      <c r="I76" s="128"/>
      <c r="J76" s="128"/>
      <c r="K76" s="128"/>
    </row>
    <row r="77" ht="12.0" customHeight="1">
      <c r="A77" s="13"/>
      <c r="B77" s="130"/>
      <c r="C77" s="131"/>
      <c r="D77" s="131"/>
      <c r="E77" s="13"/>
      <c r="F77" s="13"/>
      <c r="G77" s="128"/>
      <c r="H77" s="128"/>
      <c r="I77" s="128"/>
      <c r="J77" s="128"/>
      <c r="K77" s="128"/>
    </row>
    <row r="78" ht="24.0" customHeight="1">
      <c r="A78" s="13"/>
      <c r="B78" s="13"/>
      <c r="C78" s="127" t="str">
        <f>image("https://i.imgur.com/Nz7mYgf.png",3)</f>
        <v>#REF!</v>
      </c>
      <c r="I78" s="128"/>
      <c r="J78" s="102"/>
      <c r="K78" s="13"/>
    </row>
    <row r="79" ht="24.0" customHeight="1">
      <c r="A79" s="13"/>
      <c r="B79" s="13"/>
      <c r="I79" s="128"/>
      <c r="J79" s="102"/>
      <c r="K79" s="13"/>
    </row>
    <row r="80" ht="24.0" customHeight="1">
      <c r="A80" s="13"/>
      <c r="B80" s="128"/>
      <c r="I80" s="128"/>
      <c r="J80" s="102"/>
      <c r="K80" s="13"/>
    </row>
    <row r="81" ht="24.0" customHeight="1">
      <c r="A81" s="13"/>
      <c r="B81" s="128"/>
      <c r="I81" s="128"/>
      <c r="J81" s="102"/>
      <c r="K81" s="13"/>
    </row>
    <row r="82" ht="24.0" customHeight="1">
      <c r="A82" s="13"/>
      <c r="B82" s="128"/>
      <c r="I82" s="128"/>
      <c r="J82" s="102"/>
      <c r="K82" s="13"/>
    </row>
    <row r="83" ht="24.0" customHeight="1">
      <c r="A83" s="13"/>
      <c r="B83" s="128"/>
      <c r="I83" s="128"/>
      <c r="J83" s="102"/>
      <c r="K83" s="13"/>
    </row>
    <row r="84" ht="24.0" customHeight="1">
      <c r="A84" s="13"/>
      <c r="B84" s="128"/>
      <c r="I84" s="128"/>
      <c r="J84" s="102"/>
      <c r="K84" s="13"/>
    </row>
    <row r="85" ht="24.0" customHeight="1">
      <c r="A85" s="13"/>
      <c r="B85" s="128"/>
      <c r="I85" s="128"/>
      <c r="J85" s="102"/>
      <c r="K85" s="13"/>
    </row>
    <row r="86" ht="24.0" customHeight="1">
      <c r="A86" s="13"/>
      <c r="B86" s="128"/>
      <c r="I86" s="128"/>
      <c r="J86" s="102"/>
      <c r="K86" s="13"/>
    </row>
    <row r="87" ht="24.0" customHeight="1">
      <c r="A87" s="13"/>
      <c r="B87" s="128"/>
      <c r="I87" s="128"/>
      <c r="J87" s="102"/>
      <c r="K87" s="13"/>
    </row>
    <row r="88" ht="24.0" customHeight="1">
      <c r="A88" s="13"/>
      <c r="B88" s="128"/>
      <c r="I88" s="128"/>
      <c r="J88" s="102"/>
      <c r="K88" s="13"/>
    </row>
    <row r="89" ht="24.0" customHeight="1">
      <c r="A89" s="13"/>
      <c r="B89" s="128"/>
      <c r="I89" s="128"/>
      <c r="J89" s="102"/>
      <c r="K89" s="13"/>
    </row>
    <row r="90" ht="24.0" customHeight="1">
      <c r="A90" s="13"/>
      <c r="B90" s="128"/>
      <c r="I90" s="128"/>
      <c r="J90" s="102"/>
      <c r="K90" s="13"/>
    </row>
    <row r="91" ht="24.0" customHeight="1">
      <c r="A91" s="13"/>
      <c r="B91" s="128"/>
      <c r="I91" s="128"/>
      <c r="J91" s="102"/>
      <c r="K91" s="13"/>
    </row>
    <row r="92" ht="24.0" customHeight="1">
      <c r="A92" s="13"/>
      <c r="B92" s="128"/>
      <c r="I92" s="128"/>
      <c r="J92" s="102"/>
      <c r="K92" s="13"/>
    </row>
    <row r="93" ht="24.0" customHeight="1">
      <c r="A93" s="13"/>
      <c r="B93" s="128"/>
      <c r="I93" s="128"/>
      <c r="J93" s="102"/>
      <c r="K93" s="13"/>
    </row>
    <row r="94" ht="24.0" customHeight="1">
      <c r="A94" s="13"/>
      <c r="B94" s="128"/>
      <c r="I94" s="128"/>
      <c r="J94" s="102"/>
      <c r="K94" s="13"/>
    </row>
    <row r="95" ht="24.0" customHeight="1">
      <c r="A95" s="13"/>
      <c r="B95" s="128"/>
      <c r="I95" s="128"/>
      <c r="J95" s="102"/>
      <c r="K95" s="13"/>
    </row>
    <row r="96" ht="24.0" customHeight="1">
      <c r="A96" s="13"/>
      <c r="B96" s="128"/>
      <c r="I96" s="128"/>
      <c r="J96" s="102"/>
      <c r="K96" s="13"/>
    </row>
    <row r="97" ht="24.0" customHeight="1">
      <c r="A97" s="13"/>
      <c r="B97" s="128"/>
      <c r="I97" s="128"/>
      <c r="J97" s="102"/>
      <c r="K97" s="13"/>
    </row>
    <row r="98" ht="24.0" customHeight="1">
      <c r="A98" s="13"/>
      <c r="B98" s="128"/>
      <c r="I98" s="128"/>
      <c r="J98" s="102"/>
      <c r="K98" s="13"/>
    </row>
    <row r="99" ht="24.0" customHeight="1">
      <c r="A99" s="13"/>
      <c r="B99" s="128"/>
      <c r="I99" s="128"/>
      <c r="J99" s="102"/>
      <c r="K99" s="13"/>
    </row>
    <row r="100" ht="24.0" customHeight="1">
      <c r="A100" s="13"/>
      <c r="B100" s="128"/>
      <c r="I100" s="128"/>
      <c r="J100" s="102"/>
      <c r="K100" s="13"/>
    </row>
    <row r="101" ht="24.0" customHeight="1">
      <c r="A101" s="13"/>
      <c r="B101" s="128"/>
      <c r="I101" s="128"/>
      <c r="J101" s="102"/>
      <c r="K101" s="13"/>
    </row>
    <row r="102" ht="24.0" customHeight="1">
      <c r="A102" s="13"/>
      <c r="B102" s="128"/>
      <c r="I102" s="128"/>
      <c r="J102" s="102"/>
      <c r="K102" s="13"/>
    </row>
    <row r="103" ht="24.0" customHeight="1">
      <c r="A103" s="13"/>
      <c r="B103" s="128"/>
      <c r="I103" s="128"/>
      <c r="J103" s="102"/>
      <c r="K103" s="13"/>
    </row>
    <row r="104" ht="24.0" customHeight="1">
      <c r="A104" s="13"/>
      <c r="B104" s="128"/>
      <c r="I104" s="128"/>
      <c r="J104" s="102"/>
      <c r="K104" s="13"/>
    </row>
    <row r="105" ht="24.0" customHeight="1">
      <c r="A105" s="13"/>
      <c r="B105" s="128"/>
      <c r="I105" s="128"/>
      <c r="J105" s="102"/>
      <c r="K105" s="13"/>
    </row>
    <row r="106" ht="24.0" customHeight="1">
      <c r="A106" s="13"/>
      <c r="B106" s="128"/>
      <c r="I106" s="128"/>
      <c r="J106" s="102"/>
      <c r="K106" s="13"/>
    </row>
    <row r="107" ht="24.0" customHeight="1">
      <c r="A107" s="13"/>
      <c r="B107" s="128"/>
      <c r="I107" s="128"/>
      <c r="J107" s="102"/>
      <c r="K107" s="13"/>
    </row>
    <row r="108" ht="24.0" customHeight="1">
      <c r="A108" s="13"/>
      <c r="B108" s="128"/>
      <c r="I108" s="128"/>
      <c r="J108" s="102"/>
      <c r="K108" s="13"/>
    </row>
    <row r="109" ht="24.0" customHeight="1">
      <c r="A109" s="13"/>
      <c r="B109" s="128"/>
      <c r="I109" s="128"/>
      <c r="J109" s="102"/>
      <c r="K109" s="13"/>
    </row>
    <row r="110" ht="24.0" customHeight="1">
      <c r="A110" s="13"/>
      <c r="B110" s="128"/>
      <c r="I110" s="128"/>
      <c r="J110" s="102"/>
      <c r="K110" s="13"/>
    </row>
    <row r="111" ht="24.0" customHeight="1">
      <c r="A111" s="13"/>
      <c r="B111" s="128"/>
      <c r="I111" s="128"/>
      <c r="J111" s="102"/>
      <c r="K111" s="13"/>
    </row>
    <row r="112" ht="24.0" customHeight="1">
      <c r="A112" s="13"/>
      <c r="B112" s="128"/>
      <c r="I112" s="128"/>
      <c r="J112" s="102"/>
      <c r="K112" s="13"/>
    </row>
    <row r="113" ht="24.0" customHeight="1">
      <c r="A113" s="13"/>
      <c r="B113" s="128"/>
      <c r="I113" s="128"/>
      <c r="J113" s="102"/>
      <c r="K113" s="13"/>
    </row>
    <row r="114" ht="24.0" customHeight="1">
      <c r="A114" s="13"/>
      <c r="B114" s="128"/>
      <c r="I114" s="128"/>
      <c r="J114" s="102"/>
      <c r="K114" s="13"/>
    </row>
    <row r="115" ht="24.0" customHeight="1">
      <c r="A115" s="13"/>
      <c r="B115" s="128"/>
      <c r="I115" s="128"/>
      <c r="J115" s="102"/>
      <c r="K115" s="13"/>
    </row>
    <row r="116" ht="24.0" customHeight="1">
      <c r="A116" s="13"/>
      <c r="B116" s="128"/>
      <c r="I116" s="128"/>
      <c r="J116" s="102"/>
      <c r="K116" s="13"/>
    </row>
    <row r="117" ht="24.0" customHeight="1">
      <c r="A117" s="13"/>
      <c r="B117" s="128"/>
      <c r="I117" s="128"/>
      <c r="J117" s="102"/>
      <c r="K117" s="13"/>
    </row>
    <row r="118" ht="24.0" customHeight="1">
      <c r="A118" s="13"/>
      <c r="B118" s="128"/>
      <c r="I118" s="128"/>
      <c r="J118" s="102"/>
      <c r="K118" s="13"/>
    </row>
    <row r="119" ht="24.0" customHeight="1">
      <c r="A119" s="13"/>
      <c r="B119" s="128"/>
      <c r="I119" s="128"/>
      <c r="J119" s="102"/>
      <c r="K119" s="13"/>
    </row>
    <row r="120" ht="24.0" customHeight="1">
      <c r="A120" s="13"/>
      <c r="B120" s="128"/>
      <c r="I120" s="128"/>
      <c r="J120" s="102"/>
      <c r="K120" s="13"/>
    </row>
    <row r="121" ht="24.0" customHeight="1">
      <c r="A121" s="13"/>
      <c r="B121" s="128"/>
      <c r="I121" s="128"/>
      <c r="J121" s="102"/>
      <c r="K121" s="13"/>
    </row>
    <row r="122" ht="24.0" customHeight="1">
      <c r="A122" s="13"/>
      <c r="B122" s="128"/>
      <c r="I122" s="128"/>
      <c r="J122" s="102"/>
      <c r="K122" s="13"/>
    </row>
    <row r="123" ht="24.0" customHeight="1">
      <c r="A123" s="13"/>
      <c r="B123" s="128"/>
      <c r="I123" s="128"/>
      <c r="J123" s="102"/>
      <c r="K123" s="13"/>
    </row>
    <row r="124" ht="24.0" customHeight="1">
      <c r="A124" s="13"/>
      <c r="B124" s="128"/>
      <c r="I124" s="128"/>
      <c r="J124" s="102"/>
      <c r="K124" s="13"/>
    </row>
    <row r="125" ht="24.0" customHeight="1">
      <c r="A125" s="13"/>
      <c r="B125" s="128"/>
      <c r="I125" s="128"/>
      <c r="J125" s="102"/>
      <c r="K125" s="13"/>
    </row>
    <row r="126" ht="24.0" customHeight="1">
      <c r="A126" s="13"/>
      <c r="B126" s="128"/>
      <c r="I126" s="128"/>
      <c r="J126" s="102"/>
      <c r="K126" s="13"/>
    </row>
    <row r="127" ht="24.0" customHeight="1">
      <c r="A127" s="13"/>
      <c r="B127" s="128"/>
      <c r="I127" s="128"/>
      <c r="J127" s="102"/>
      <c r="K127" s="13"/>
    </row>
    <row r="128" ht="24.0" customHeight="1">
      <c r="A128" s="13"/>
      <c r="B128" s="128"/>
      <c r="I128" s="128"/>
      <c r="J128" s="102"/>
      <c r="K128" s="13"/>
    </row>
    <row r="129" ht="24.0" customHeight="1">
      <c r="A129" s="13"/>
      <c r="B129" s="128"/>
      <c r="I129" s="128"/>
      <c r="J129" s="102"/>
      <c r="K129" s="13"/>
    </row>
    <row r="130">
      <c r="A130" s="13"/>
      <c r="B130" s="128"/>
      <c r="C130" s="13"/>
      <c r="D130" s="13"/>
      <c r="E130" s="13"/>
      <c r="F130" s="4"/>
      <c r="G130" s="4"/>
      <c r="H130" s="100"/>
      <c r="I130" s="116"/>
      <c r="J130" s="116"/>
      <c r="K130" s="13"/>
    </row>
    <row r="131" ht="9.0" customHeight="1">
      <c r="A131" s="117"/>
      <c r="B131" s="118"/>
      <c r="C131" s="118"/>
      <c r="D131" s="118"/>
      <c r="E131" s="118"/>
      <c r="F131" s="88"/>
      <c r="G131" s="118"/>
      <c r="H131" s="118"/>
      <c r="I131" s="118"/>
      <c r="J131" s="118"/>
      <c r="K131" s="117"/>
    </row>
    <row r="132" ht="9.0" customHeight="1">
      <c r="A132" s="13"/>
      <c r="B132" s="13"/>
      <c r="C132" s="13"/>
      <c r="D132" s="13"/>
      <c r="E132" s="13"/>
      <c r="F132" s="119"/>
      <c r="G132" s="13"/>
      <c r="H132" s="13"/>
      <c r="I132" s="13"/>
      <c r="J132" s="13"/>
      <c r="K132" s="13"/>
    </row>
    <row r="133" ht="30.0" customHeight="1">
      <c r="A133" s="13"/>
      <c r="B133" s="90" t="s">
        <v>4535</v>
      </c>
      <c r="C133" s="90"/>
      <c r="D133" s="91"/>
      <c r="E133" s="13"/>
      <c r="F133" s="13"/>
      <c r="G133" s="13"/>
      <c r="H133" s="13"/>
      <c r="I133" s="13"/>
      <c r="J133" s="13"/>
      <c r="K133" s="13"/>
    </row>
    <row r="134">
      <c r="A134" s="13"/>
      <c r="B134" s="129"/>
      <c r="C134" s="13"/>
      <c r="D134" s="13"/>
      <c r="E134" s="13"/>
      <c r="F134" s="128"/>
      <c r="G134" s="128"/>
      <c r="H134" s="128"/>
      <c r="I134" s="128"/>
      <c r="J134" s="128"/>
      <c r="K134" s="128"/>
    </row>
    <row r="135" ht="12.0" customHeight="1">
      <c r="A135" s="13"/>
      <c r="B135" s="130"/>
      <c r="C135" s="131"/>
      <c r="D135" s="131"/>
      <c r="E135" s="13"/>
      <c r="F135" s="13"/>
      <c r="G135" s="128"/>
      <c r="H135" s="128"/>
      <c r="I135" s="128"/>
      <c r="J135" s="128"/>
      <c r="K135" s="128"/>
    </row>
    <row r="136" ht="24.0" customHeight="1">
      <c r="A136" s="13"/>
      <c r="B136" s="13"/>
      <c r="C136" s="127" t="str">
        <f>image("https://i.imgur.com/aFDT1FC.png",3)</f>
        <v>#REF!</v>
      </c>
      <c r="I136" s="128"/>
      <c r="J136" s="102"/>
      <c r="K136" s="13"/>
    </row>
    <row r="137" ht="24.0" customHeight="1">
      <c r="A137" s="13"/>
      <c r="B137" s="13"/>
      <c r="I137" s="128"/>
      <c r="J137" s="102"/>
      <c r="K137" s="13"/>
    </row>
    <row r="138" ht="24.0" customHeight="1">
      <c r="A138" s="13"/>
      <c r="B138" s="128"/>
      <c r="I138" s="128"/>
      <c r="J138" s="102"/>
      <c r="K138" s="13"/>
    </row>
    <row r="139" ht="24.0" customHeight="1">
      <c r="A139" s="13"/>
      <c r="B139" s="128"/>
      <c r="I139" s="128"/>
      <c r="J139" s="102"/>
      <c r="K139" s="13"/>
    </row>
    <row r="140" ht="24.0" customHeight="1">
      <c r="A140" s="13"/>
      <c r="B140" s="128"/>
      <c r="I140" s="128"/>
      <c r="J140" s="102"/>
      <c r="K140" s="13"/>
    </row>
    <row r="141" ht="24.0" customHeight="1">
      <c r="A141" s="13"/>
      <c r="B141" s="128"/>
      <c r="I141" s="128"/>
      <c r="J141" s="102"/>
      <c r="K141" s="13"/>
    </row>
    <row r="142" ht="24.0" customHeight="1">
      <c r="A142" s="13"/>
      <c r="B142" s="128"/>
      <c r="I142" s="128"/>
      <c r="J142" s="102"/>
      <c r="K142" s="13"/>
    </row>
    <row r="143" ht="24.0" customHeight="1">
      <c r="A143" s="13"/>
      <c r="B143" s="128"/>
      <c r="I143" s="128"/>
      <c r="J143" s="102"/>
      <c r="K143" s="13"/>
    </row>
    <row r="144" ht="24.0" customHeight="1">
      <c r="A144" s="13"/>
      <c r="B144" s="128"/>
      <c r="I144" s="128"/>
      <c r="J144" s="102"/>
      <c r="K144" s="13"/>
    </row>
    <row r="145" ht="24.0" customHeight="1">
      <c r="A145" s="13"/>
      <c r="B145" s="128"/>
      <c r="I145" s="128"/>
      <c r="J145" s="102"/>
      <c r="K145" s="13"/>
    </row>
    <row r="146" ht="24.0" customHeight="1">
      <c r="A146" s="13"/>
      <c r="B146" s="128"/>
      <c r="I146" s="128"/>
      <c r="J146" s="102"/>
      <c r="K146" s="13"/>
    </row>
    <row r="147" ht="24.0" customHeight="1">
      <c r="A147" s="13"/>
      <c r="B147" s="128"/>
      <c r="I147" s="128"/>
      <c r="J147" s="102"/>
      <c r="K147" s="13"/>
    </row>
    <row r="148" ht="24.0" customHeight="1">
      <c r="A148" s="13"/>
      <c r="B148" s="128"/>
      <c r="I148" s="128"/>
      <c r="J148" s="102"/>
      <c r="K148" s="13"/>
    </row>
    <row r="149" ht="24.0" customHeight="1">
      <c r="A149" s="13"/>
      <c r="B149" s="128"/>
      <c r="I149" s="128"/>
      <c r="J149" s="102"/>
      <c r="K149" s="13"/>
    </row>
    <row r="150" ht="24.0" customHeight="1">
      <c r="A150" s="13"/>
      <c r="B150" s="128"/>
      <c r="I150" s="128"/>
      <c r="J150" s="102"/>
      <c r="K150" s="13"/>
    </row>
    <row r="151" ht="24.0" customHeight="1">
      <c r="A151" s="13"/>
      <c r="B151" s="128"/>
      <c r="I151" s="128"/>
      <c r="J151" s="102"/>
      <c r="K151" s="13"/>
    </row>
    <row r="152" ht="24.0" customHeight="1">
      <c r="A152" s="13"/>
      <c r="B152" s="128"/>
      <c r="I152" s="128"/>
      <c r="J152" s="102"/>
      <c r="K152" s="13"/>
    </row>
    <row r="153" ht="24.0" customHeight="1">
      <c r="A153" s="13"/>
      <c r="B153" s="128"/>
      <c r="I153" s="128"/>
      <c r="J153" s="102"/>
      <c r="K153" s="13"/>
    </row>
    <row r="154" ht="24.0" customHeight="1">
      <c r="A154" s="13"/>
      <c r="B154" s="128"/>
      <c r="I154" s="128"/>
      <c r="J154" s="102"/>
      <c r="K154" s="13"/>
    </row>
    <row r="155" ht="24.0" customHeight="1">
      <c r="A155" s="13"/>
      <c r="B155" s="128"/>
      <c r="I155" s="128"/>
      <c r="J155" s="102"/>
      <c r="K155" s="13"/>
    </row>
    <row r="156">
      <c r="A156" s="13"/>
      <c r="B156" s="128"/>
      <c r="C156" s="13"/>
      <c r="D156" s="13"/>
      <c r="E156" s="13"/>
      <c r="F156" s="4"/>
      <c r="G156" s="4"/>
      <c r="H156" s="100"/>
      <c r="I156" s="116"/>
      <c r="J156" s="116"/>
      <c r="K156" s="13"/>
    </row>
    <row r="157" ht="9.0" customHeight="1">
      <c r="A157" s="117"/>
      <c r="B157" s="118"/>
      <c r="C157" s="118"/>
      <c r="D157" s="118"/>
      <c r="E157" s="118"/>
      <c r="F157" s="88"/>
      <c r="G157" s="118"/>
      <c r="H157" s="118"/>
      <c r="I157" s="118"/>
      <c r="J157" s="118"/>
      <c r="K157" s="117"/>
    </row>
    <row r="158" ht="9.0" customHeight="1">
      <c r="A158" s="13"/>
      <c r="B158" s="13"/>
      <c r="C158" s="13"/>
      <c r="D158" s="13"/>
      <c r="E158" s="13"/>
      <c r="F158" s="119"/>
      <c r="G158" s="13"/>
      <c r="H158" s="13"/>
      <c r="I158" s="13"/>
      <c r="J158" s="13"/>
      <c r="K158" s="13"/>
    </row>
    <row r="159" ht="30.0" customHeight="1">
      <c r="A159" s="13"/>
      <c r="B159" s="90" t="s">
        <v>4537</v>
      </c>
      <c r="C159" s="90"/>
      <c r="D159" s="91"/>
      <c r="E159" s="13"/>
      <c r="F159" s="13"/>
      <c r="G159" s="13"/>
      <c r="H159" s="13"/>
      <c r="I159" s="13"/>
      <c r="J159" s="13"/>
      <c r="K159" s="13"/>
    </row>
    <row r="160">
      <c r="A160" s="13"/>
      <c r="B160" s="129"/>
      <c r="C160" s="13"/>
      <c r="D160" s="13"/>
      <c r="E160" s="13"/>
      <c r="F160" s="128"/>
      <c r="G160" s="128"/>
      <c r="H160" s="128"/>
      <c r="I160" s="128"/>
      <c r="J160" s="128"/>
      <c r="K160" s="128"/>
    </row>
    <row r="161" ht="12.0" customHeight="1">
      <c r="A161" s="13"/>
      <c r="B161" s="130"/>
      <c r="C161" s="131"/>
      <c r="D161" s="131"/>
      <c r="E161" s="13"/>
      <c r="F161" s="13"/>
      <c r="G161" s="128"/>
      <c r="H161" s="128"/>
      <c r="I161" s="128"/>
      <c r="J161" s="128"/>
      <c r="K161" s="128"/>
    </row>
    <row r="162" ht="24.0" customHeight="1">
      <c r="A162" s="13"/>
      <c r="B162" s="13"/>
      <c r="C162" s="127" t="str">
        <f>image("https://i.imgur.com/mLlgEWC.png",3)</f>
        <v>#REF!</v>
      </c>
      <c r="I162" s="128"/>
      <c r="J162" s="102"/>
      <c r="K162" s="13"/>
    </row>
    <row r="163" ht="24.0" customHeight="1">
      <c r="A163" s="13"/>
      <c r="B163" s="13"/>
      <c r="I163" s="128"/>
      <c r="J163" s="102"/>
      <c r="K163" s="13"/>
    </row>
    <row r="164" ht="24.0" customHeight="1">
      <c r="A164" s="13"/>
      <c r="B164" s="128"/>
      <c r="I164" s="128"/>
      <c r="J164" s="102"/>
      <c r="K164" s="13"/>
    </row>
    <row r="165" ht="24.0" customHeight="1">
      <c r="A165" s="13"/>
      <c r="B165" s="128"/>
      <c r="I165" s="128"/>
      <c r="J165" s="102"/>
      <c r="K165" s="13"/>
    </row>
    <row r="166" ht="24.0" customHeight="1">
      <c r="A166" s="13"/>
      <c r="B166" s="128"/>
      <c r="I166" s="128"/>
      <c r="J166" s="102"/>
      <c r="K166" s="13"/>
    </row>
    <row r="167" ht="24.0" customHeight="1">
      <c r="A167" s="13"/>
      <c r="B167" s="128"/>
      <c r="I167" s="128"/>
      <c r="J167" s="102"/>
      <c r="K167" s="13"/>
    </row>
    <row r="168" ht="24.0" customHeight="1">
      <c r="A168" s="13"/>
      <c r="B168" s="128"/>
      <c r="I168" s="128"/>
      <c r="J168" s="102"/>
      <c r="K168" s="13"/>
    </row>
    <row r="169" ht="24.0" customHeight="1">
      <c r="A169" s="13"/>
      <c r="B169" s="128"/>
      <c r="I169" s="128"/>
      <c r="J169" s="102"/>
      <c r="K169" s="13"/>
    </row>
    <row r="170" ht="24.0" customHeight="1">
      <c r="A170" s="13"/>
      <c r="B170" s="128"/>
      <c r="I170" s="128"/>
      <c r="J170" s="102"/>
      <c r="K170" s="13"/>
    </row>
    <row r="171" ht="24.0" customHeight="1">
      <c r="A171" s="13"/>
      <c r="B171" s="128"/>
      <c r="I171" s="128"/>
      <c r="J171" s="102"/>
      <c r="K171" s="13"/>
    </row>
    <row r="172" ht="24.0" customHeight="1">
      <c r="A172" s="13"/>
      <c r="B172" s="128"/>
      <c r="I172" s="128"/>
      <c r="J172" s="102"/>
      <c r="K172" s="13"/>
    </row>
    <row r="173" ht="24.0" customHeight="1">
      <c r="A173" s="13"/>
      <c r="B173" s="128"/>
      <c r="I173" s="128"/>
      <c r="J173" s="102"/>
      <c r="K173" s="13"/>
    </row>
    <row r="174" ht="24.0" customHeight="1">
      <c r="A174" s="13"/>
      <c r="B174" s="128"/>
      <c r="I174" s="128"/>
      <c r="J174" s="102"/>
      <c r="K174" s="13"/>
    </row>
    <row r="175" ht="24.0" customHeight="1">
      <c r="A175" s="13"/>
      <c r="B175" s="128"/>
      <c r="I175" s="128"/>
      <c r="J175" s="102"/>
      <c r="K175" s="13"/>
    </row>
    <row r="176" ht="24.0" customHeight="1">
      <c r="A176" s="13"/>
      <c r="B176" s="128"/>
      <c r="I176" s="128"/>
      <c r="J176" s="102"/>
      <c r="K176" s="13"/>
    </row>
    <row r="177" ht="24.0" customHeight="1">
      <c r="A177" s="13"/>
      <c r="B177" s="128"/>
      <c r="I177" s="128"/>
      <c r="J177" s="102"/>
      <c r="K177" s="13"/>
    </row>
    <row r="178" ht="24.0" customHeight="1">
      <c r="A178" s="13"/>
      <c r="B178" s="128"/>
      <c r="I178" s="128"/>
      <c r="J178" s="102"/>
      <c r="K178" s="13"/>
    </row>
    <row r="179" ht="24.0" customHeight="1">
      <c r="A179" s="13"/>
      <c r="B179" s="128"/>
      <c r="I179" s="128"/>
      <c r="J179" s="102"/>
      <c r="K179" s="13"/>
    </row>
    <row r="180" ht="24.0" customHeight="1">
      <c r="A180" s="13"/>
      <c r="B180" s="128"/>
      <c r="I180" s="128"/>
      <c r="J180" s="102"/>
      <c r="K180" s="13"/>
    </row>
    <row r="181" ht="24.0" customHeight="1">
      <c r="A181" s="13"/>
      <c r="B181" s="128"/>
      <c r="I181" s="128"/>
      <c r="J181" s="102"/>
      <c r="K181" s="13"/>
    </row>
    <row r="182" ht="24.0" customHeight="1">
      <c r="A182" s="13"/>
      <c r="B182" s="128"/>
      <c r="I182" s="128"/>
      <c r="J182" s="102"/>
      <c r="K182" s="13"/>
    </row>
    <row r="183" ht="24.0" customHeight="1">
      <c r="A183" s="13"/>
      <c r="B183" s="128"/>
      <c r="I183" s="128"/>
      <c r="J183" s="102"/>
      <c r="K183" s="13"/>
    </row>
    <row r="184" ht="24.0" customHeight="1">
      <c r="A184" s="13"/>
      <c r="B184" s="128"/>
      <c r="I184" s="128"/>
      <c r="J184" s="102"/>
      <c r="K184" s="13"/>
    </row>
    <row r="185" ht="24.0" customHeight="1">
      <c r="A185" s="13"/>
      <c r="B185" s="128"/>
      <c r="I185" s="128"/>
      <c r="J185" s="102"/>
      <c r="K185" s="13"/>
    </row>
    <row r="186" ht="24.0" customHeight="1">
      <c r="A186" s="13"/>
      <c r="B186" s="128"/>
      <c r="I186" s="128"/>
      <c r="J186" s="102"/>
      <c r="K186" s="13"/>
    </row>
    <row r="187" ht="24.0" customHeight="1">
      <c r="A187" s="13"/>
      <c r="B187" s="128"/>
      <c r="I187" s="128"/>
      <c r="J187" s="102"/>
      <c r="K187" s="13"/>
    </row>
    <row r="188" ht="24.0" customHeight="1">
      <c r="A188" s="13"/>
      <c r="B188" s="128"/>
      <c r="I188" s="128"/>
      <c r="J188" s="102"/>
      <c r="K188" s="13"/>
    </row>
    <row r="189" ht="24.0" customHeight="1">
      <c r="A189" s="13"/>
      <c r="B189" s="128"/>
      <c r="I189" s="128"/>
      <c r="J189" s="102"/>
      <c r="K189" s="13"/>
    </row>
    <row r="190" ht="24.0" customHeight="1">
      <c r="A190" s="13"/>
      <c r="B190" s="128"/>
      <c r="I190" s="128"/>
      <c r="J190" s="102"/>
      <c r="K190" s="13"/>
    </row>
    <row r="191" ht="24.0" customHeight="1">
      <c r="A191" s="13"/>
      <c r="B191" s="128"/>
      <c r="I191" s="128"/>
      <c r="J191" s="102"/>
      <c r="K191" s="13"/>
    </row>
    <row r="192" ht="24.0" customHeight="1">
      <c r="A192" s="13"/>
      <c r="B192" s="128"/>
      <c r="I192" s="128"/>
      <c r="J192" s="102"/>
      <c r="K192" s="13"/>
    </row>
    <row r="193" ht="24.0" customHeight="1">
      <c r="A193" s="13"/>
      <c r="B193" s="128"/>
      <c r="I193" s="128"/>
      <c r="J193" s="102"/>
      <c r="K193" s="13"/>
    </row>
    <row r="194">
      <c r="A194" s="13"/>
      <c r="B194" s="128"/>
      <c r="C194" s="13"/>
      <c r="D194" s="13"/>
      <c r="E194" s="13"/>
      <c r="F194" s="4"/>
      <c r="G194" s="4"/>
      <c r="H194" s="100"/>
      <c r="I194" s="116"/>
      <c r="J194" s="116"/>
      <c r="K194" s="13"/>
    </row>
    <row r="195" ht="9.0" customHeight="1">
      <c r="A195" s="117"/>
      <c r="B195" s="118"/>
      <c r="C195" s="118"/>
      <c r="D195" s="118"/>
      <c r="E195" s="118"/>
      <c r="F195" s="88"/>
      <c r="G195" s="118"/>
      <c r="H195" s="118"/>
      <c r="I195" s="118"/>
      <c r="J195" s="118"/>
      <c r="K195" s="117"/>
    </row>
    <row r="196" ht="9.0" customHeight="1">
      <c r="A196" s="13"/>
      <c r="B196" s="13"/>
      <c r="C196" s="13"/>
      <c r="D196" s="13"/>
      <c r="E196" s="13"/>
      <c r="F196" s="119"/>
      <c r="G196" s="13"/>
      <c r="H196" s="13"/>
      <c r="I196" s="13"/>
      <c r="J196" s="13"/>
      <c r="K196" s="13"/>
    </row>
    <row r="197" ht="30.0" customHeight="1">
      <c r="A197" s="13"/>
      <c r="B197" s="90" t="s">
        <v>4584</v>
      </c>
      <c r="C197" s="90"/>
      <c r="D197" s="91"/>
      <c r="E197" s="13"/>
      <c r="F197" s="13"/>
      <c r="G197" s="13"/>
      <c r="H197" s="13"/>
      <c r="I197" s="13"/>
      <c r="J197" s="13"/>
      <c r="K197" s="13"/>
    </row>
    <row r="198">
      <c r="A198" s="13"/>
      <c r="B198" s="129"/>
      <c r="C198" s="13"/>
      <c r="D198" s="13"/>
      <c r="E198" s="13"/>
      <c r="F198" s="128"/>
      <c r="G198" s="128"/>
      <c r="H198" s="128"/>
      <c r="I198" s="128"/>
      <c r="J198" s="128"/>
      <c r="K198" s="128"/>
    </row>
    <row r="199" ht="12.0" customHeight="1">
      <c r="A199" s="13"/>
      <c r="B199" s="130"/>
      <c r="C199" s="131"/>
      <c r="D199" s="131"/>
      <c r="E199" s="13"/>
      <c r="F199" s="13"/>
      <c r="G199" s="128"/>
      <c r="H199" s="128"/>
      <c r="I199" s="128"/>
      <c r="J199" s="128"/>
      <c r="K199" s="128"/>
    </row>
    <row r="200" ht="24.0" customHeight="1">
      <c r="A200" s="13"/>
      <c r="B200" s="13"/>
      <c r="C200" s="127" t="str">
        <f>image("https://i.imgur.com/TkqoHLK.png",3)</f>
        <v>#REF!</v>
      </c>
      <c r="I200" s="128"/>
      <c r="J200" s="102"/>
      <c r="K200" s="13"/>
    </row>
    <row r="201" ht="24.0" customHeight="1">
      <c r="A201" s="13"/>
      <c r="B201" s="13"/>
      <c r="I201" s="128"/>
      <c r="J201" s="102"/>
      <c r="K201" s="13"/>
    </row>
    <row r="202" ht="24.0" customHeight="1">
      <c r="A202" s="13"/>
      <c r="B202" s="128"/>
      <c r="I202" s="128"/>
      <c r="J202" s="102"/>
      <c r="K202" s="13"/>
    </row>
    <row r="203" ht="24.0" customHeight="1">
      <c r="A203" s="13"/>
      <c r="B203" s="128"/>
      <c r="I203" s="128"/>
      <c r="J203" s="102"/>
      <c r="K203" s="13"/>
    </row>
    <row r="204" ht="24.0" customHeight="1">
      <c r="A204" s="13"/>
      <c r="B204" s="128"/>
      <c r="I204" s="128"/>
      <c r="J204" s="102"/>
      <c r="K204" s="13"/>
    </row>
    <row r="205" ht="24.0" customHeight="1">
      <c r="A205" s="13"/>
      <c r="B205" s="128"/>
      <c r="I205" s="128"/>
      <c r="J205" s="102"/>
      <c r="K205" s="13"/>
    </row>
    <row r="206" ht="24.0" customHeight="1">
      <c r="A206" s="13"/>
      <c r="B206" s="128"/>
      <c r="I206" s="128"/>
      <c r="J206" s="102"/>
      <c r="K206" s="13"/>
    </row>
    <row r="207" ht="24.0" customHeight="1">
      <c r="A207" s="13"/>
      <c r="B207" s="128"/>
      <c r="I207" s="128"/>
      <c r="J207" s="102"/>
      <c r="K207" s="13"/>
    </row>
    <row r="208" ht="24.0" customHeight="1">
      <c r="A208" s="13"/>
      <c r="B208" s="128"/>
      <c r="I208" s="128"/>
      <c r="J208" s="102"/>
      <c r="K208" s="13"/>
    </row>
    <row r="209" ht="24.0" customHeight="1">
      <c r="A209" s="13"/>
      <c r="B209" s="128"/>
      <c r="I209" s="128"/>
      <c r="J209" s="102"/>
      <c r="K209" s="13"/>
    </row>
    <row r="210" ht="24.0" customHeight="1">
      <c r="A210" s="13"/>
      <c r="B210" s="128"/>
      <c r="I210" s="128"/>
      <c r="J210" s="102"/>
      <c r="K210" s="13"/>
    </row>
    <row r="211" ht="24.0" customHeight="1">
      <c r="A211" s="13"/>
      <c r="B211" s="128"/>
      <c r="I211" s="128"/>
      <c r="J211" s="102"/>
      <c r="K211" s="13"/>
    </row>
    <row r="212" ht="24.0" customHeight="1">
      <c r="A212" s="13"/>
      <c r="B212" s="128"/>
      <c r="I212" s="128"/>
      <c r="J212" s="102"/>
      <c r="K212" s="13"/>
    </row>
    <row r="213" ht="24.0" customHeight="1">
      <c r="A213" s="13"/>
      <c r="B213" s="128"/>
      <c r="I213" s="128"/>
      <c r="J213" s="102"/>
      <c r="K213" s="13"/>
    </row>
    <row r="214" ht="24.0" customHeight="1">
      <c r="A214" s="13"/>
      <c r="B214" s="128"/>
      <c r="I214" s="128"/>
      <c r="J214" s="102"/>
      <c r="K214" s="13"/>
    </row>
    <row r="215" ht="24.0" customHeight="1">
      <c r="A215" s="13"/>
      <c r="B215" s="128"/>
      <c r="I215" s="128"/>
      <c r="J215" s="102"/>
      <c r="K215" s="13"/>
    </row>
    <row r="216" ht="24.0" customHeight="1">
      <c r="A216" s="13"/>
      <c r="B216" s="128"/>
      <c r="I216" s="128"/>
      <c r="J216" s="102"/>
      <c r="K216" s="13"/>
    </row>
    <row r="217" ht="24.0" customHeight="1">
      <c r="A217" s="13"/>
      <c r="B217" s="128"/>
      <c r="I217" s="128"/>
      <c r="J217" s="102"/>
      <c r="K217" s="13"/>
    </row>
    <row r="218" ht="24.0" customHeight="1">
      <c r="A218" s="13"/>
      <c r="B218" s="128"/>
      <c r="I218" s="128"/>
      <c r="J218" s="102"/>
      <c r="K218" s="13"/>
    </row>
    <row r="219" ht="24.0" customHeight="1">
      <c r="A219" s="13"/>
      <c r="B219" s="128"/>
      <c r="I219" s="128"/>
      <c r="J219" s="102"/>
      <c r="K219" s="13"/>
    </row>
    <row r="220" ht="24.0" customHeight="1">
      <c r="A220" s="13"/>
      <c r="B220" s="128"/>
      <c r="I220" s="128"/>
      <c r="J220" s="102"/>
      <c r="K220" s="13"/>
    </row>
    <row r="221" ht="24.0" customHeight="1">
      <c r="A221" s="13"/>
      <c r="B221" s="128"/>
      <c r="I221" s="128"/>
      <c r="J221" s="102"/>
      <c r="K221" s="13"/>
    </row>
    <row r="222" ht="24.0" customHeight="1">
      <c r="A222" s="13"/>
      <c r="B222" s="128"/>
      <c r="I222" s="128"/>
      <c r="J222" s="102"/>
      <c r="K222" s="13"/>
    </row>
    <row r="223" ht="24.0" customHeight="1">
      <c r="A223" s="13"/>
      <c r="B223" s="128"/>
      <c r="I223" s="128"/>
      <c r="J223" s="102"/>
      <c r="K223" s="13"/>
    </row>
    <row r="224" ht="24.0" customHeight="1">
      <c r="A224" s="13"/>
      <c r="B224" s="128"/>
      <c r="I224" s="128"/>
      <c r="J224" s="102"/>
      <c r="K224" s="13"/>
    </row>
    <row r="225" ht="24.0" customHeight="1">
      <c r="A225" s="13"/>
      <c r="B225" s="128"/>
      <c r="I225" s="128"/>
      <c r="J225" s="102"/>
      <c r="K225" s="13"/>
    </row>
    <row r="226" ht="24.0" customHeight="1">
      <c r="A226" s="13"/>
      <c r="B226" s="128"/>
      <c r="I226" s="128"/>
      <c r="J226" s="102"/>
      <c r="K226" s="13"/>
    </row>
    <row r="227" ht="24.0" customHeight="1">
      <c r="A227" s="13"/>
      <c r="B227" s="128"/>
      <c r="I227" s="128"/>
      <c r="J227" s="102"/>
      <c r="K227" s="13"/>
    </row>
    <row r="228" ht="24.0" customHeight="1">
      <c r="A228" s="13"/>
      <c r="B228" s="128"/>
      <c r="I228" s="128"/>
      <c r="J228" s="102"/>
      <c r="K228" s="13"/>
    </row>
    <row r="229" ht="24.0" customHeight="1">
      <c r="A229" s="13"/>
      <c r="B229" s="128"/>
      <c r="I229" s="128"/>
      <c r="J229" s="102"/>
      <c r="K229" s="13"/>
    </row>
    <row r="230" ht="24.0" customHeight="1">
      <c r="A230" s="13"/>
      <c r="B230" s="128"/>
      <c r="I230" s="128"/>
      <c r="J230" s="102"/>
      <c r="K230" s="13"/>
    </row>
    <row r="231" ht="24.0" customHeight="1">
      <c r="A231" s="13"/>
      <c r="B231" s="128"/>
      <c r="I231" s="128"/>
      <c r="J231" s="102"/>
      <c r="K231" s="13"/>
    </row>
    <row r="232">
      <c r="A232" s="13"/>
      <c r="B232" s="128"/>
      <c r="C232" s="13"/>
      <c r="D232" s="13"/>
      <c r="E232" s="13"/>
      <c r="F232" s="4"/>
      <c r="G232" s="4"/>
      <c r="H232" s="100"/>
      <c r="I232" s="116"/>
      <c r="J232" s="116"/>
      <c r="K232" s="13"/>
    </row>
    <row r="233" ht="9.0" customHeight="1">
      <c r="A233" s="117"/>
      <c r="B233" s="118"/>
      <c r="C233" s="118"/>
      <c r="D233" s="118"/>
      <c r="E233" s="118"/>
      <c r="F233" s="88"/>
      <c r="G233" s="118"/>
      <c r="H233" s="118"/>
      <c r="I233" s="118"/>
      <c r="J233" s="118"/>
      <c r="K233" s="117"/>
    </row>
    <row r="234" ht="9.0" customHeight="1">
      <c r="A234" s="13"/>
      <c r="B234" s="13"/>
      <c r="C234" s="13"/>
      <c r="D234" s="13"/>
      <c r="E234" s="13"/>
      <c r="F234" s="119"/>
      <c r="G234" s="13"/>
      <c r="H234" s="13"/>
      <c r="I234" s="13"/>
      <c r="J234" s="13"/>
      <c r="K234" s="13"/>
    </row>
    <row r="235" ht="30.0" customHeight="1">
      <c r="A235" s="13"/>
      <c r="B235" s="90" t="s">
        <v>4540</v>
      </c>
      <c r="C235" s="90"/>
      <c r="D235" s="91"/>
      <c r="E235" s="13"/>
      <c r="F235" s="13"/>
      <c r="G235" s="13"/>
      <c r="H235" s="13"/>
      <c r="I235" s="13"/>
      <c r="J235" s="13"/>
      <c r="K235" s="13"/>
    </row>
    <row r="236">
      <c r="A236" s="13"/>
      <c r="B236" s="129"/>
      <c r="C236" s="13"/>
      <c r="D236" s="13"/>
      <c r="E236" s="13"/>
      <c r="F236" s="128"/>
      <c r="G236" s="128"/>
      <c r="H236" s="128"/>
      <c r="I236" s="128"/>
      <c r="J236" s="128"/>
      <c r="K236" s="128"/>
    </row>
    <row r="237" ht="12.0" customHeight="1">
      <c r="A237" s="13"/>
      <c r="B237" s="130"/>
      <c r="C237" s="131"/>
      <c r="D237" s="131"/>
      <c r="E237" s="13"/>
      <c r="F237" s="13"/>
      <c r="G237" s="128"/>
      <c r="H237" s="128"/>
      <c r="I237" s="128"/>
      <c r="J237" s="128"/>
      <c r="K237" s="128"/>
    </row>
    <row r="238" ht="24.0" customHeight="1">
      <c r="A238" s="13"/>
      <c r="B238" s="13"/>
      <c r="C238" s="127" t="str">
        <f>image("https://i.imgur.com/6ugfG8c.png",3)</f>
        <v>#REF!</v>
      </c>
      <c r="I238" s="128"/>
      <c r="J238" s="102"/>
      <c r="K238" s="13"/>
    </row>
    <row r="239" ht="24.0" customHeight="1">
      <c r="A239" s="13"/>
      <c r="B239" s="13"/>
      <c r="I239" s="128"/>
      <c r="J239" s="102"/>
      <c r="K239" s="13"/>
    </row>
    <row r="240" ht="24.0" customHeight="1">
      <c r="A240" s="13"/>
      <c r="B240" s="128"/>
      <c r="I240" s="128"/>
      <c r="J240" s="102"/>
      <c r="K240" s="13"/>
    </row>
    <row r="241" ht="24.0" customHeight="1">
      <c r="A241" s="13"/>
      <c r="B241" s="128"/>
      <c r="I241" s="128"/>
      <c r="J241" s="102"/>
      <c r="K241" s="13"/>
    </row>
    <row r="242" ht="24.0" customHeight="1">
      <c r="A242" s="13"/>
      <c r="B242" s="128"/>
      <c r="I242" s="128"/>
      <c r="J242" s="102"/>
      <c r="K242" s="13"/>
    </row>
    <row r="243" ht="24.0" customHeight="1">
      <c r="A243" s="13"/>
      <c r="B243" s="128"/>
      <c r="I243" s="128"/>
      <c r="J243" s="102"/>
      <c r="K243" s="13"/>
    </row>
    <row r="244" ht="24.0" customHeight="1">
      <c r="A244" s="13"/>
      <c r="B244" s="128"/>
      <c r="I244" s="128"/>
      <c r="J244" s="102"/>
      <c r="K244" s="13"/>
    </row>
    <row r="245" ht="24.0" customHeight="1">
      <c r="A245" s="13"/>
      <c r="B245" s="128"/>
      <c r="I245" s="128"/>
      <c r="J245" s="102"/>
      <c r="K245" s="13"/>
    </row>
    <row r="246" ht="24.0" customHeight="1">
      <c r="A246" s="13"/>
      <c r="B246" s="128"/>
      <c r="I246" s="128"/>
      <c r="J246" s="102"/>
      <c r="K246" s="13"/>
    </row>
    <row r="247" ht="24.0" customHeight="1">
      <c r="A247" s="13"/>
      <c r="B247" s="128"/>
      <c r="I247" s="128"/>
      <c r="J247" s="102"/>
      <c r="K247" s="13"/>
    </row>
    <row r="248" ht="24.0" customHeight="1">
      <c r="A248" s="13"/>
      <c r="B248" s="128"/>
      <c r="I248" s="128"/>
      <c r="J248" s="102"/>
      <c r="K248" s="13"/>
    </row>
    <row r="249" ht="24.0" customHeight="1">
      <c r="A249" s="13"/>
      <c r="B249" s="128"/>
      <c r="I249" s="128"/>
      <c r="J249" s="102"/>
      <c r="K249" s="13"/>
    </row>
    <row r="250" ht="24.0" customHeight="1">
      <c r="A250" s="13"/>
      <c r="B250" s="128"/>
      <c r="I250" s="128"/>
      <c r="J250" s="102"/>
      <c r="K250" s="13"/>
    </row>
    <row r="251" ht="24.0" customHeight="1">
      <c r="A251" s="13"/>
      <c r="B251" s="128"/>
      <c r="I251" s="128"/>
      <c r="J251" s="102"/>
      <c r="K251" s="13"/>
    </row>
    <row r="252" ht="24.0" customHeight="1">
      <c r="A252" s="13"/>
      <c r="B252" s="128"/>
      <c r="I252" s="128"/>
      <c r="J252" s="102"/>
      <c r="K252" s="13"/>
    </row>
    <row r="253" ht="24.0" customHeight="1">
      <c r="A253" s="13"/>
      <c r="B253" s="128"/>
      <c r="I253" s="128"/>
      <c r="J253" s="102"/>
      <c r="K253" s="13"/>
    </row>
    <row r="254" ht="24.0" customHeight="1">
      <c r="A254" s="13"/>
      <c r="B254" s="128"/>
      <c r="I254" s="128"/>
      <c r="J254" s="102"/>
      <c r="K254" s="13"/>
    </row>
    <row r="255" ht="24.0" customHeight="1">
      <c r="A255" s="13"/>
      <c r="B255" s="128"/>
      <c r="I255" s="128"/>
      <c r="J255" s="102"/>
      <c r="K255" s="13"/>
    </row>
    <row r="256" ht="24.0" customHeight="1">
      <c r="A256" s="13"/>
      <c r="B256" s="128"/>
      <c r="I256" s="128"/>
      <c r="J256" s="102"/>
      <c r="K256" s="13"/>
    </row>
    <row r="257" ht="24.0" customHeight="1">
      <c r="A257" s="13"/>
      <c r="B257" s="128"/>
      <c r="I257" s="128"/>
      <c r="J257" s="102"/>
      <c r="K257" s="13"/>
    </row>
    <row r="258" ht="24.0" customHeight="1">
      <c r="A258" s="13"/>
      <c r="B258" s="128"/>
      <c r="I258" s="128"/>
      <c r="J258" s="102"/>
      <c r="K258" s="13"/>
    </row>
    <row r="259" ht="24.0" customHeight="1">
      <c r="A259" s="13"/>
      <c r="B259" s="128"/>
      <c r="I259" s="128"/>
      <c r="J259" s="102"/>
      <c r="K259" s="13"/>
    </row>
    <row r="260" ht="24.0" customHeight="1">
      <c r="A260" s="13"/>
      <c r="B260" s="128"/>
      <c r="I260" s="128"/>
      <c r="J260" s="102"/>
      <c r="K260" s="13"/>
    </row>
    <row r="261" ht="24.0" customHeight="1">
      <c r="A261" s="13"/>
      <c r="B261" s="128"/>
      <c r="I261" s="128"/>
      <c r="J261" s="102"/>
      <c r="K261" s="13"/>
    </row>
    <row r="262" ht="24.0" customHeight="1">
      <c r="A262" s="13"/>
      <c r="B262" s="128"/>
      <c r="I262" s="128"/>
      <c r="J262" s="102"/>
      <c r="K262" s="13"/>
    </row>
    <row r="263" ht="24.0" customHeight="1">
      <c r="A263" s="13"/>
      <c r="B263" s="128"/>
      <c r="I263" s="128"/>
      <c r="J263" s="102"/>
      <c r="K263" s="13"/>
    </row>
    <row r="264" ht="24.0" customHeight="1">
      <c r="A264" s="13"/>
      <c r="B264" s="128"/>
      <c r="I264" s="128"/>
      <c r="J264" s="102"/>
      <c r="K264" s="13"/>
    </row>
    <row r="265" ht="24.0" customHeight="1">
      <c r="A265" s="13"/>
      <c r="B265" s="128"/>
      <c r="I265" s="128"/>
      <c r="J265" s="102"/>
      <c r="K265" s="13"/>
    </row>
    <row r="266" ht="24.0" customHeight="1">
      <c r="A266" s="13"/>
      <c r="B266" s="128"/>
      <c r="I266" s="128"/>
      <c r="J266" s="102"/>
      <c r="K266" s="13"/>
    </row>
    <row r="267" ht="24.0" customHeight="1">
      <c r="A267" s="13"/>
      <c r="B267" s="128"/>
      <c r="I267" s="128"/>
      <c r="J267" s="102"/>
      <c r="K267" s="13"/>
    </row>
    <row r="268" ht="24.0" customHeight="1">
      <c r="A268" s="13"/>
      <c r="B268" s="128"/>
      <c r="I268" s="128"/>
      <c r="J268" s="102"/>
      <c r="K268" s="13"/>
    </row>
    <row r="269" ht="24.0" customHeight="1">
      <c r="A269" s="13"/>
      <c r="B269" s="128"/>
      <c r="I269" s="128"/>
      <c r="J269" s="102"/>
      <c r="K269" s="13"/>
    </row>
    <row r="270" ht="24.0" customHeight="1">
      <c r="A270" s="13"/>
      <c r="B270" s="128"/>
      <c r="I270" s="128"/>
      <c r="J270" s="102"/>
      <c r="K270" s="13"/>
    </row>
    <row r="271" ht="24.0" customHeight="1">
      <c r="A271" s="13"/>
      <c r="B271" s="128"/>
      <c r="I271" s="128"/>
      <c r="J271" s="102"/>
      <c r="K271" s="13"/>
    </row>
    <row r="272" ht="24.0" customHeight="1">
      <c r="A272" s="13"/>
      <c r="B272" s="128"/>
      <c r="I272" s="128"/>
      <c r="J272" s="102"/>
      <c r="K272" s="13"/>
    </row>
    <row r="273" ht="24.0" customHeight="1">
      <c r="A273" s="13"/>
      <c r="B273" s="128"/>
      <c r="I273" s="128"/>
      <c r="J273" s="102"/>
      <c r="K273" s="13"/>
    </row>
    <row r="274" ht="24.0" customHeight="1">
      <c r="A274" s="13"/>
      <c r="B274" s="128"/>
      <c r="I274" s="128"/>
      <c r="J274" s="102"/>
      <c r="K274" s="13"/>
    </row>
    <row r="275" ht="24.0" customHeight="1">
      <c r="A275" s="13"/>
      <c r="B275" s="128"/>
      <c r="I275" s="128"/>
      <c r="J275" s="102"/>
      <c r="K275" s="13"/>
    </row>
    <row r="276" ht="24.0" customHeight="1">
      <c r="A276" s="13"/>
      <c r="B276" s="128"/>
      <c r="I276" s="128"/>
      <c r="J276" s="102"/>
      <c r="K276" s="13"/>
    </row>
    <row r="277" ht="24.0" customHeight="1">
      <c r="A277" s="13"/>
      <c r="B277" s="128"/>
      <c r="I277" s="128"/>
      <c r="J277" s="102"/>
      <c r="K277" s="13"/>
    </row>
    <row r="278" ht="24.0" customHeight="1">
      <c r="A278" s="13"/>
      <c r="B278" s="128"/>
      <c r="I278" s="128"/>
      <c r="J278" s="102"/>
      <c r="K278" s="13"/>
    </row>
    <row r="279" ht="24.0" customHeight="1">
      <c r="A279" s="13"/>
      <c r="B279" s="128"/>
      <c r="I279" s="128"/>
      <c r="J279" s="102"/>
      <c r="K279" s="13"/>
    </row>
    <row r="280" ht="24.0" customHeight="1">
      <c r="A280" s="13"/>
      <c r="B280" s="128"/>
      <c r="I280" s="128"/>
      <c r="J280" s="102"/>
      <c r="K280" s="13"/>
    </row>
    <row r="281" ht="24.0" customHeight="1">
      <c r="A281" s="13"/>
      <c r="B281" s="128"/>
      <c r="I281" s="128"/>
      <c r="J281" s="102"/>
      <c r="K281" s="13"/>
    </row>
    <row r="282" ht="24.0" customHeight="1">
      <c r="A282" s="13"/>
      <c r="B282" s="128"/>
      <c r="I282" s="128"/>
      <c r="J282" s="102"/>
      <c r="K282" s="13"/>
    </row>
    <row r="283" ht="24.0" customHeight="1">
      <c r="A283" s="13"/>
      <c r="B283" s="128"/>
      <c r="I283" s="128"/>
      <c r="J283" s="102"/>
      <c r="K283" s="13"/>
    </row>
    <row r="284" ht="24.0" customHeight="1">
      <c r="A284" s="13"/>
      <c r="B284" s="128"/>
      <c r="I284" s="128"/>
      <c r="J284" s="102"/>
      <c r="K284" s="13"/>
    </row>
    <row r="285" ht="24.0" customHeight="1">
      <c r="A285" s="13"/>
      <c r="B285" s="128"/>
      <c r="I285" s="128"/>
      <c r="J285" s="102"/>
      <c r="K285" s="13"/>
    </row>
    <row r="286" ht="24.0" customHeight="1">
      <c r="A286" s="13"/>
      <c r="B286" s="128"/>
      <c r="I286" s="128"/>
      <c r="J286" s="102"/>
      <c r="K286" s="13"/>
    </row>
    <row r="287" ht="24.0" customHeight="1">
      <c r="A287" s="13"/>
      <c r="B287" s="128"/>
      <c r="I287" s="128"/>
      <c r="J287" s="102"/>
      <c r="K287" s="13"/>
    </row>
    <row r="288" ht="24.0" customHeight="1">
      <c r="A288" s="13"/>
      <c r="B288" s="128"/>
      <c r="I288" s="128"/>
      <c r="J288" s="102"/>
      <c r="K288" s="13"/>
    </row>
    <row r="289" ht="24.0" customHeight="1">
      <c r="A289" s="13"/>
      <c r="B289" s="128"/>
      <c r="I289" s="128"/>
      <c r="J289" s="102"/>
      <c r="K289" s="13"/>
    </row>
    <row r="290">
      <c r="A290" s="13"/>
      <c r="B290" s="128"/>
      <c r="C290" s="13"/>
      <c r="D290" s="13"/>
      <c r="E290" s="13"/>
      <c r="F290" s="4"/>
      <c r="G290" s="4"/>
      <c r="H290" s="100"/>
      <c r="I290" s="116"/>
      <c r="J290" s="116"/>
      <c r="K290" s="13"/>
    </row>
    <row r="291" ht="9.0" customHeight="1">
      <c r="A291" s="117"/>
      <c r="B291" s="118"/>
      <c r="C291" s="118"/>
      <c r="D291" s="118"/>
      <c r="E291" s="118"/>
      <c r="F291" s="88"/>
      <c r="G291" s="118"/>
      <c r="H291" s="118"/>
      <c r="I291" s="118"/>
      <c r="J291" s="118"/>
      <c r="K291" s="117"/>
    </row>
    <row r="292" ht="9.0" customHeight="1">
      <c r="A292" s="13"/>
      <c r="B292" s="13"/>
      <c r="C292" s="13"/>
      <c r="D292" s="13"/>
      <c r="E292" s="13"/>
      <c r="F292" s="119"/>
      <c r="G292" s="13"/>
      <c r="H292" s="13"/>
      <c r="I292" s="13"/>
      <c r="J292" s="13"/>
      <c r="K292" s="13"/>
    </row>
    <row r="293" ht="30.0" customHeight="1">
      <c r="A293" s="13"/>
      <c r="B293" s="90" t="s">
        <v>4541</v>
      </c>
      <c r="C293" s="90"/>
      <c r="D293" s="91"/>
      <c r="E293" s="13"/>
      <c r="F293" s="13"/>
      <c r="G293" s="13"/>
      <c r="H293" s="13"/>
      <c r="I293" s="13"/>
      <c r="J293" s="13"/>
      <c r="K293" s="13"/>
    </row>
    <row r="294">
      <c r="A294" s="13"/>
      <c r="B294" s="129"/>
      <c r="C294" s="13"/>
      <c r="D294" s="13"/>
      <c r="E294" s="13"/>
      <c r="F294" s="128"/>
      <c r="G294" s="128"/>
      <c r="H294" s="128"/>
      <c r="I294" s="128"/>
      <c r="J294" s="128"/>
      <c r="K294" s="128"/>
    </row>
    <row r="295" ht="12.0" customHeight="1">
      <c r="A295" s="13"/>
      <c r="B295" s="130"/>
      <c r="C295" s="131"/>
      <c r="D295" s="131"/>
      <c r="E295" s="13"/>
      <c r="F295" s="13"/>
      <c r="G295" s="128"/>
      <c r="H295" s="128"/>
      <c r="I295" s="128"/>
      <c r="J295" s="128"/>
      <c r="K295" s="128"/>
    </row>
    <row r="296" ht="24.0" customHeight="1">
      <c r="A296" s="13"/>
      <c r="B296" s="13"/>
      <c r="C296" s="127" t="str">
        <f>image("https://i.imgur.com/KHgfmOE.png",3)</f>
        <v>#REF!</v>
      </c>
      <c r="I296" s="128"/>
      <c r="J296" s="102"/>
      <c r="K296" s="13"/>
    </row>
    <row r="297" ht="24.0" customHeight="1">
      <c r="A297" s="13"/>
      <c r="B297" s="13"/>
      <c r="I297" s="128"/>
      <c r="J297" s="102"/>
      <c r="K297" s="13"/>
    </row>
    <row r="298" ht="24.0" customHeight="1">
      <c r="A298" s="13"/>
      <c r="B298" s="128"/>
      <c r="I298" s="128"/>
      <c r="J298" s="102"/>
      <c r="K298" s="13"/>
    </row>
    <row r="299" ht="24.0" customHeight="1">
      <c r="A299" s="13"/>
      <c r="B299" s="128"/>
      <c r="I299" s="128"/>
      <c r="J299" s="102"/>
      <c r="K299" s="13"/>
    </row>
    <row r="300" ht="24.0" customHeight="1">
      <c r="A300" s="13"/>
      <c r="B300" s="128"/>
      <c r="I300" s="128"/>
      <c r="J300" s="102"/>
      <c r="K300" s="13"/>
    </row>
    <row r="301" ht="24.0" customHeight="1">
      <c r="A301" s="13"/>
      <c r="B301" s="128"/>
      <c r="I301" s="128"/>
      <c r="J301" s="102"/>
      <c r="K301" s="13"/>
    </row>
    <row r="302" ht="24.0" customHeight="1">
      <c r="A302" s="13"/>
      <c r="B302" s="128"/>
      <c r="I302" s="128"/>
      <c r="J302" s="102"/>
      <c r="K302" s="13"/>
    </row>
    <row r="303" ht="24.0" customHeight="1">
      <c r="A303" s="13"/>
      <c r="B303" s="128"/>
      <c r="I303" s="128"/>
      <c r="J303" s="102"/>
      <c r="K303" s="13"/>
    </row>
    <row r="304" ht="24.0" customHeight="1">
      <c r="A304" s="13"/>
      <c r="B304" s="128"/>
      <c r="I304" s="128"/>
      <c r="J304" s="102"/>
      <c r="K304" s="13"/>
    </row>
    <row r="305" ht="24.0" customHeight="1">
      <c r="A305" s="13"/>
      <c r="B305" s="128"/>
      <c r="I305" s="128"/>
      <c r="J305" s="102"/>
      <c r="K305" s="13"/>
    </row>
    <row r="306" ht="24.0" customHeight="1">
      <c r="A306" s="13"/>
      <c r="B306" s="128"/>
      <c r="I306" s="128"/>
      <c r="J306" s="102"/>
      <c r="K306" s="13"/>
    </row>
    <row r="307" ht="24.0" customHeight="1">
      <c r="A307" s="13"/>
      <c r="B307" s="128"/>
      <c r="I307" s="128"/>
      <c r="J307" s="102"/>
      <c r="K307" s="13"/>
    </row>
    <row r="308" ht="24.0" customHeight="1">
      <c r="A308" s="13"/>
      <c r="B308" s="128"/>
      <c r="I308" s="128"/>
      <c r="J308" s="102"/>
      <c r="K308" s="13"/>
    </row>
    <row r="309" ht="24.0" customHeight="1">
      <c r="A309" s="13"/>
      <c r="B309" s="128"/>
      <c r="I309" s="128"/>
      <c r="J309" s="102"/>
      <c r="K309" s="13"/>
    </row>
    <row r="310" ht="24.0" customHeight="1">
      <c r="A310" s="13"/>
      <c r="B310" s="128"/>
      <c r="I310" s="128"/>
      <c r="J310" s="102"/>
      <c r="K310" s="13"/>
    </row>
    <row r="311" ht="24.0" customHeight="1">
      <c r="A311" s="13"/>
      <c r="B311" s="128"/>
      <c r="I311" s="128"/>
      <c r="J311" s="102"/>
      <c r="K311" s="13"/>
    </row>
    <row r="312" ht="24.0" customHeight="1">
      <c r="A312" s="13"/>
      <c r="B312" s="128"/>
      <c r="I312" s="128"/>
      <c r="J312" s="102"/>
      <c r="K312" s="13"/>
    </row>
    <row r="313" ht="24.0" customHeight="1">
      <c r="A313" s="13"/>
      <c r="B313" s="128"/>
      <c r="I313" s="128"/>
      <c r="J313" s="102"/>
      <c r="K313" s="13"/>
    </row>
    <row r="314" ht="24.0" customHeight="1">
      <c r="A314" s="13"/>
      <c r="B314" s="128"/>
      <c r="I314" s="128"/>
      <c r="J314" s="102"/>
      <c r="K314" s="13"/>
    </row>
    <row r="315" ht="24.0" customHeight="1">
      <c r="A315" s="13"/>
      <c r="B315" s="128"/>
      <c r="I315" s="128"/>
      <c r="J315" s="102"/>
      <c r="K315" s="13"/>
    </row>
    <row r="316" ht="24.0" customHeight="1">
      <c r="A316" s="13"/>
      <c r="B316" s="128"/>
      <c r="I316" s="128"/>
      <c r="J316" s="102"/>
      <c r="K316" s="13"/>
    </row>
    <row r="317" ht="24.0" customHeight="1">
      <c r="A317" s="13"/>
      <c r="B317" s="128"/>
      <c r="I317" s="128"/>
      <c r="J317" s="102"/>
      <c r="K317" s="13"/>
    </row>
    <row r="318" ht="24.0" customHeight="1">
      <c r="A318" s="13"/>
      <c r="B318" s="128"/>
      <c r="I318" s="128"/>
      <c r="J318" s="102"/>
      <c r="K318" s="13"/>
    </row>
    <row r="319" ht="24.0" customHeight="1">
      <c r="A319" s="13"/>
      <c r="B319" s="128"/>
      <c r="I319" s="128"/>
      <c r="J319" s="102"/>
      <c r="K319" s="13"/>
    </row>
    <row r="320" ht="24.0" customHeight="1">
      <c r="A320" s="13"/>
      <c r="B320" s="128"/>
      <c r="I320" s="128"/>
      <c r="J320" s="102"/>
      <c r="K320" s="13"/>
    </row>
    <row r="321" ht="24.0" customHeight="1">
      <c r="A321" s="13"/>
      <c r="B321" s="128"/>
      <c r="I321" s="128"/>
      <c r="J321" s="102"/>
      <c r="K321" s="13"/>
    </row>
    <row r="322" ht="24.0" customHeight="1">
      <c r="A322" s="13"/>
      <c r="B322" s="128"/>
      <c r="I322" s="128"/>
      <c r="J322" s="102"/>
      <c r="K322" s="13"/>
    </row>
    <row r="323" ht="24.0" customHeight="1">
      <c r="A323" s="13"/>
      <c r="B323" s="128"/>
      <c r="I323" s="128"/>
      <c r="J323" s="102"/>
      <c r="K323" s="13"/>
    </row>
    <row r="324" ht="24.0" customHeight="1">
      <c r="A324" s="13"/>
      <c r="B324" s="128"/>
      <c r="I324" s="128"/>
      <c r="J324" s="102"/>
      <c r="K324" s="13"/>
    </row>
    <row r="325" ht="24.0" customHeight="1">
      <c r="A325" s="13"/>
      <c r="B325" s="128"/>
      <c r="I325" s="128"/>
      <c r="J325" s="102"/>
      <c r="K325" s="13"/>
    </row>
    <row r="326" ht="24.0" customHeight="1">
      <c r="A326" s="13"/>
      <c r="B326" s="128"/>
      <c r="I326" s="128"/>
      <c r="J326" s="102"/>
      <c r="K326" s="13"/>
    </row>
    <row r="327" ht="24.0" customHeight="1">
      <c r="A327" s="13"/>
      <c r="B327" s="128"/>
      <c r="I327" s="128"/>
      <c r="J327" s="102"/>
      <c r="K327" s="13"/>
    </row>
    <row r="328" ht="24.0" customHeight="1">
      <c r="A328" s="13"/>
      <c r="B328" s="128"/>
      <c r="I328" s="128"/>
      <c r="J328" s="102"/>
      <c r="K328" s="13"/>
    </row>
    <row r="329" ht="24.0" customHeight="1">
      <c r="A329" s="13"/>
      <c r="B329" s="128"/>
      <c r="I329" s="128"/>
      <c r="J329" s="102"/>
      <c r="K329" s="13"/>
    </row>
    <row r="330" ht="24.0" customHeight="1">
      <c r="A330" s="13"/>
      <c r="B330" s="128"/>
      <c r="I330" s="128"/>
      <c r="J330" s="102"/>
      <c r="K330" s="13"/>
    </row>
    <row r="331" ht="24.0" customHeight="1">
      <c r="A331" s="13"/>
      <c r="B331" s="128"/>
      <c r="I331" s="128"/>
      <c r="J331" s="102"/>
      <c r="K331" s="13"/>
    </row>
    <row r="332" ht="24.0" customHeight="1">
      <c r="A332" s="13"/>
      <c r="B332" s="128"/>
      <c r="I332" s="128"/>
      <c r="J332" s="102"/>
      <c r="K332" s="13"/>
    </row>
    <row r="333" ht="24.0" customHeight="1">
      <c r="A333" s="13"/>
      <c r="B333" s="128"/>
      <c r="I333" s="128"/>
      <c r="J333" s="102"/>
      <c r="K333" s="13"/>
    </row>
    <row r="334" ht="24.0" customHeight="1">
      <c r="A334" s="13"/>
      <c r="B334" s="128"/>
      <c r="I334" s="128"/>
      <c r="J334" s="102"/>
      <c r="K334" s="13"/>
    </row>
    <row r="335" ht="24.0" customHeight="1">
      <c r="A335" s="13"/>
      <c r="B335" s="128"/>
      <c r="I335" s="128"/>
      <c r="J335" s="102"/>
      <c r="K335" s="13"/>
    </row>
    <row r="336" ht="24.0" customHeight="1">
      <c r="A336" s="13"/>
      <c r="B336" s="128"/>
      <c r="I336" s="128"/>
      <c r="J336" s="102"/>
      <c r="K336" s="13"/>
    </row>
    <row r="337" ht="24.0" customHeight="1">
      <c r="A337" s="13"/>
      <c r="B337" s="128"/>
      <c r="I337" s="128"/>
      <c r="J337" s="102"/>
      <c r="K337" s="13"/>
    </row>
    <row r="338" ht="24.0" customHeight="1">
      <c r="A338" s="13"/>
      <c r="B338" s="128"/>
      <c r="I338" s="128"/>
      <c r="J338" s="102"/>
      <c r="K338" s="13"/>
    </row>
    <row r="339" ht="24.0" customHeight="1">
      <c r="A339" s="13"/>
      <c r="B339" s="128"/>
      <c r="I339" s="128"/>
      <c r="J339" s="102"/>
      <c r="K339" s="13"/>
    </row>
    <row r="340" ht="24.0" customHeight="1">
      <c r="A340" s="13"/>
      <c r="B340" s="128"/>
      <c r="I340" s="128"/>
      <c r="J340" s="102"/>
      <c r="K340" s="13"/>
    </row>
    <row r="341" ht="24.0" customHeight="1">
      <c r="A341" s="13"/>
      <c r="B341" s="128"/>
      <c r="I341" s="128"/>
      <c r="J341" s="102"/>
      <c r="K341" s="13"/>
    </row>
    <row r="342" ht="24.0" customHeight="1">
      <c r="A342" s="13"/>
      <c r="B342" s="128"/>
      <c r="I342" s="128"/>
      <c r="J342" s="102"/>
      <c r="K342" s="13"/>
    </row>
    <row r="343" ht="24.0" customHeight="1">
      <c r="A343" s="13"/>
      <c r="B343" s="128"/>
      <c r="I343" s="128"/>
      <c r="J343" s="102"/>
      <c r="K343" s="13"/>
    </row>
    <row r="344" ht="24.0" customHeight="1">
      <c r="A344" s="13"/>
      <c r="B344" s="128"/>
      <c r="I344" s="128"/>
      <c r="J344" s="102"/>
      <c r="K344" s="13"/>
    </row>
    <row r="345" ht="24.0" customHeight="1">
      <c r="A345" s="13"/>
      <c r="B345" s="128"/>
      <c r="I345" s="128"/>
      <c r="J345" s="102"/>
      <c r="K345" s="13"/>
    </row>
    <row r="346" ht="24.0" customHeight="1">
      <c r="A346" s="13"/>
      <c r="B346" s="128"/>
      <c r="I346" s="128"/>
      <c r="J346" s="102"/>
      <c r="K346" s="13"/>
    </row>
    <row r="347" ht="24.0" customHeight="1">
      <c r="A347" s="13"/>
      <c r="B347" s="128"/>
      <c r="I347" s="128"/>
      <c r="J347" s="102"/>
      <c r="K347" s="13"/>
    </row>
    <row r="348" ht="24.0" customHeight="1">
      <c r="A348" s="13"/>
      <c r="B348" s="128"/>
      <c r="I348" s="128"/>
      <c r="J348" s="102"/>
      <c r="K348" s="13"/>
    </row>
    <row r="349" ht="24.0" customHeight="1">
      <c r="A349" s="13"/>
      <c r="B349" s="128"/>
      <c r="I349" s="128"/>
      <c r="J349" s="102"/>
      <c r="K349" s="13"/>
    </row>
    <row r="350" ht="24.0" customHeight="1">
      <c r="A350" s="13"/>
      <c r="B350" s="128"/>
      <c r="I350" s="128"/>
      <c r="J350" s="102"/>
      <c r="K350" s="13"/>
    </row>
    <row r="351" ht="24.0" customHeight="1">
      <c r="A351" s="13"/>
      <c r="B351" s="128"/>
      <c r="I351" s="128"/>
      <c r="J351" s="102"/>
      <c r="K351" s="13"/>
    </row>
    <row r="352">
      <c r="A352" s="13"/>
      <c r="B352" s="128"/>
      <c r="C352" s="13"/>
      <c r="D352" s="13"/>
      <c r="E352" s="13"/>
      <c r="F352" s="4"/>
      <c r="G352" s="4"/>
      <c r="H352" s="100"/>
      <c r="I352" s="116"/>
      <c r="J352" s="116"/>
      <c r="K352" s="13"/>
    </row>
    <row r="353" ht="9.0" customHeight="1">
      <c r="A353" s="117"/>
      <c r="B353" s="118"/>
      <c r="C353" s="118"/>
      <c r="D353" s="118"/>
      <c r="E353" s="118"/>
      <c r="F353" s="88"/>
      <c r="G353" s="118"/>
      <c r="H353" s="118"/>
      <c r="I353" s="118"/>
      <c r="J353" s="118"/>
      <c r="K353" s="117"/>
    </row>
    <row r="354" ht="9.0" customHeight="1">
      <c r="A354" s="13"/>
      <c r="B354" s="13"/>
      <c r="C354" s="13"/>
      <c r="D354" s="13"/>
      <c r="E354" s="13"/>
      <c r="F354" s="119"/>
      <c r="G354" s="13"/>
      <c r="H354" s="13"/>
      <c r="I354" s="13"/>
      <c r="J354" s="13"/>
      <c r="K354" s="13"/>
    </row>
    <row r="355" ht="30.0" customHeight="1">
      <c r="A355" s="13"/>
      <c r="B355" s="90" t="s">
        <v>4543</v>
      </c>
      <c r="C355" s="90"/>
      <c r="D355" s="91"/>
      <c r="E355" s="13"/>
      <c r="F355" s="13"/>
      <c r="G355" s="13"/>
      <c r="H355" s="13"/>
      <c r="I355" s="13"/>
      <c r="J355" s="13"/>
      <c r="K355" s="13"/>
    </row>
    <row r="356">
      <c r="A356" s="13"/>
      <c r="B356" s="129"/>
      <c r="C356" s="13"/>
      <c r="D356" s="13"/>
      <c r="E356" s="13"/>
      <c r="F356" s="128"/>
      <c r="G356" s="128"/>
      <c r="H356" s="128"/>
      <c r="I356" s="128"/>
      <c r="J356" s="128"/>
      <c r="K356" s="128"/>
    </row>
    <row r="357" ht="12.0" customHeight="1">
      <c r="A357" s="13"/>
      <c r="B357" s="130"/>
      <c r="C357" s="131"/>
      <c r="D357" s="131"/>
      <c r="E357" s="13"/>
      <c r="F357" s="13"/>
      <c r="G357" s="128"/>
      <c r="H357" s="128"/>
      <c r="I357" s="128"/>
      <c r="J357" s="128"/>
      <c r="K357" s="128"/>
    </row>
    <row r="358" ht="24.0" customHeight="1">
      <c r="A358" s="13"/>
      <c r="B358" s="13"/>
      <c r="C358" s="127" t="str">
        <f>image("https://i.imgur.com/z4HD3qa.png",3)</f>
        <v>#REF!</v>
      </c>
      <c r="I358" s="128"/>
      <c r="J358" s="102"/>
      <c r="K358" s="13"/>
    </row>
    <row r="359" ht="24.0" customHeight="1">
      <c r="A359" s="13"/>
      <c r="B359" s="13"/>
      <c r="I359" s="128"/>
      <c r="J359" s="102"/>
      <c r="K359" s="13"/>
    </row>
    <row r="360" ht="24.0" customHeight="1">
      <c r="A360" s="13"/>
      <c r="B360" s="128"/>
      <c r="I360" s="128"/>
      <c r="J360" s="102"/>
      <c r="K360" s="13"/>
    </row>
    <row r="361" ht="24.0" customHeight="1">
      <c r="A361" s="13"/>
      <c r="B361" s="128"/>
      <c r="I361" s="128"/>
      <c r="J361" s="102"/>
      <c r="K361" s="13"/>
    </row>
    <row r="362" ht="24.0" customHeight="1">
      <c r="A362" s="13"/>
      <c r="B362" s="128"/>
      <c r="I362" s="128"/>
      <c r="J362" s="102"/>
      <c r="K362" s="13"/>
    </row>
    <row r="363" ht="24.0" customHeight="1">
      <c r="A363" s="13"/>
      <c r="B363" s="128"/>
      <c r="I363" s="128"/>
      <c r="J363" s="102"/>
      <c r="K363" s="13"/>
    </row>
    <row r="364" ht="24.0" customHeight="1">
      <c r="A364" s="13"/>
      <c r="B364" s="128"/>
      <c r="I364" s="128"/>
      <c r="J364" s="102"/>
      <c r="K364" s="13"/>
    </row>
    <row r="365" ht="24.0" customHeight="1">
      <c r="A365" s="13"/>
      <c r="B365" s="128"/>
      <c r="I365" s="128"/>
      <c r="J365" s="102"/>
      <c r="K365" s="13"/>
    </row>
    <row r="366" ht="24.0" customHeight="1">
      <c r="A366" s="13"/>
      <c r="B366" s="128"/>
      <c r="I366" s="128"/>
      <c r="J366" s="102"/>
      <c r="K366" s="13"/>
    </row>
    <row r="367" ht="24.0" customHeight="1">
      <c r="A367" s="13"/>
      <c r="B367" s="128"/>
      <c r="I367" s="128"/>
      <c r="J367" s="102"/>
      <c r="K367" s="13"/>
    </row>
    <row r="368" ht="24.0" customHeight="1">
      <c r="A368" s="13"/>
      <c r="B368" s="128"/>
      <c r="I368" s="128"/>
      <c r="J368" s="102"/>
      <c r="K368" s="13"/>
    </row>
    <row r="369" ht="24.0" customHeight="1">
      <c r="A369" s="13"/>
      <c r="B369" s="128"/>
      <c r="I369" s="128"/>
      <c r="J369" s="102"/>
      <c r="K369" s="13"/>
    </row>
    <row r="370" ht="24.0" customHeight="1">
      <c r="A370" s="13"/>
      <c r="B370" s="128"/>
      <c r="I370" s="128"/>
      <c r="J370" s="102"/>
      <c r="K370" s="13"/>
    </row>
    <row r="371" ht="24.0" customHeight="1">
      <c r="A371" s="13"/>
      <c r="B371" s="128"/>
      <c r="I371" s="128"/>
      <c r="J371" s="102"/>
      <c r="K371" s="13"/>
    </row>
    <row r="372" ht="24.0" customHeight="1">
      <c r="A372" s="13"/>
      <c r="B372" s="128"/>
      <c r="I372" s="128"/>
      <c r="J372" s="102"/>
      <c r="K372" s="13"/>
    </row>
    <row r="373" ht="24.0" customHeight="1">
      <c r="A373" s="13"/>
      <c r="B373" s="128"/>
      <c r="I373" s="128"/>
      <c r="J373" s="102"/>
      <c r="K373" s="13"/>
    </row>
    <row r="374" ht="24.0" customHeight="1">
      <c r="A374" s="13"/>
      <c r="B374" s="128"/>
      <c r="I374" s="128"/>
      <c r="J374" s="102"/>
      <c r="K374" s="13"/>
    </row>
    <row r="375" ht="24.0" customHeight="1">
      <c r="A375" s="13"/>
      <c r="B375" s="128"/>
      <c r="I375" s="128"/>
      <c r="J375" s="102"/>
      <c r="K375" s="13"/>
    </row>
    <row r="376" ht="24.0" customHeight="1">
      <c r="A376" s="13"/>
      <c r="B376" s="128"/>
      <c r="I376" s="128"/>
      <c r="J376" s="102"/>
      <c r="K376" s="13"/>
    </row>
    <row r="377" ht="24.0" customHeight="1">
      <c r="A377" s="13"/>
      <c r="B377" s="128"/>
      <c r="I377" s="128"/>
      <c r="J377" s="102"/>
      <c r="K377" s="13"/>
    </row>
    <row r="378">
      <c r="A378" s="13"/>
      <c r="B378" s="128"/>
      <c r="C378" s="13"/>
      <c r="D378" s="13"/>
      <c r="E378" s="13"/>
      <c r="F378" s="4"/>
      <c r="G378" s="4"/>
      <c r="H378" s="100"/>
      <c r="I378" s="116"/>
      <c r="J378" s="116"/>
      <c r="K378" s="13"/>
    </row>
    <row r="379" ht="9.0" customHeight="1">
      <c r="A379" s="117"/>
      <c r="B379" s="118"/>
      <c r="C379" s="118"/>
      <c r="D379" s="118"/>
      <c r="E379" s="118"/>
      <c r="F379" s="88"/>
      <c r="G379" s="118"/>
      <c r="H379" s="118"/>
      <c r="I379" s="118"/>
      <c r="J379" s="118"/>
      <c r="K379" s="117"/>
    </row>
    <row r="380" ht="9.0" customHeight="1">
      <c r="A380" s="13"/>
      <c r="B380" s="13"/>
      <c r="C380" s="13"/>
      <c r="D380" s="13"/>
      <c r="E380" s="13"/>
      <c r="F380" s="119"/>
      <c r="G380" s="13"/>
      <c r="H380" s="13"/>
      <c r="I380" s="13"/>
      <c r="J380" s="13"/>
      <c r="K380" s="13"/>
    </row>
    <row r="381" ht="30.0" customHeight="1">
      <c r="A381" s="13"/>
      <c r="B381" s="90" t="s">
        <v>4545</v>
      </c>
      <c r="C381" s="90"/>
      <c r="D381" s="91"/>
      <c r="E381" s="13"/>
      <c r="F381" s="13"/>
      <c r="G381" s="13"/>
      <c r="H381" s="13"/>
      <c r="I381" s="13"/>
      <c r="J381" s="13"/>
      <c r="K381" s="13"/>
    </row>
    <row r="382">
      <c r="A382" s="13"/>
      <c r="B382" s="129"/>
      <c r="C382" s="13"/>
      <c r="D382" s="13"/>
      <c r="E382" s="13"/>
      <c r="F382" s="128"/>
      <c r="G382" s="128"/>
      <c r="H382" s="128"/>
      <c r="I382" s="128"/>
      <c r="J382" s="128"/>
      <c r="K382" s="128"/>
    </row>
    <row r="383" ht="12.0" customHeight="1">
      <c r="A383" s="13"/>
      <c r="B383" s="130"/>
      <c r="C383" s="131"/>
      <c r="D383" s="131"/>
      <c r="E383" s="13"/>
      <c r="F383" s="13"/>
      <c r="G383" s="128"/>
      <c r="H383" s="128"/>
      <c r="I383" s="128"/>
      <c r="J383" s="128"/>
      <c r="K383" s="128"/>
    </row>
    <row r="384" ht="24.0" customHeight="1">
      <c r="A384" s="13"/>
      <c r="B384" s="13"/>
      <c r="C384" s="127" t="str">
        <f>image("https://i.imgur.com/B4Ls6kY.png",3)</f>
        <v>#REF!</v>
      </c>
      <c r="I384" s="128"/>
      <c r="J384" s="102"/>
      <c r="K384" s="13"/>
    </row>
    <row r="385" ht="24.0" customHeight="1">
      <c r="A385" s="13"/>
      <c r="B385" s="13"/>
      <c r="I385" s="128"/>
      <c r="J385" s="102"/>
      <c r="K385" s="13"/>
    </row>
    <row r="386" ht="24.0" customHeight="1">
      <c r="A386" s="13"/>
      <c r="B386" s="128"/>
      <c r="I386" s="128"/>
      <c r="J386" s="102"/>
      <c r="K386" s="13"/>
    </row>
    <row r="387" ht="24.0" customHeight="1">
      <c r="A387" s="13"/>
      <c r="B387" s="128"/>
      <c r="I387" s="128"/>
      <c r="J387" s="102"/>
      <c r="K387" s="13"/>
    </row>
    <row r="388" ht="24.0" customHeight="1">
      <c r="A388" s="13"/>
      <c r="B388" s="128"/>
      <c r="I388" s="128"/>
      <c r="J388" s="102"/>
      <c r="K388" s="13"/>
    </row>
    <row r="389" ht="24.0" customHeight="1">
      <c r="A389" s="13"/>
      <c r="B389" s="128"/>
      <c r="I389" s="128"/>
      <c r="J389" s="102"/>
      <c r="K389" s="13"/>
    </row>
    <row r="390" ht="24.0" customHeight="1">
      <c r="A390" s="13"/>
      <c r="B390" s="128"/>
      <c r="I390" s="128"/>
      <c r="J390" s="102"/>
      <c r="K390" s="13"/>
    </row>
    <row r="391" ht="24.0" customHeight="1">
      <c r="A391" s="13"/>
      <c r="B391" s="128"/>
      <c r="I391" s="128"/>
      <c r="J391" s="102"/>
      <c r="K391" s="13"/>
    </row>
    <row r="392" ht="24.0" customHeight="1">
      <c r="A392" s="13"/>
      <c r="B392" s="128"/>
      <c r="I392" s="128"/>
      <c r="J392" s="102"/>
      <c r="K392" s="13"/>
    </row>
    <row r="393" ht="24.0" customHeight="1">
      <c r="A393" s="13"/>
      <c r="B393" s="128"/>
      <c r="I393" s="128"/>
      <c r="J393" s="102"/>
      <c r="K393" s="13"/>
    </row>
    <row r="394" ht="24.0" customHeight="1">
      <c r="A394" s="13"/>
      <c r="B394" s="128"/>
      <c r="I394" s="128"/>
      <c r="J394" s="102"/>
      <c r="K394" s="13"/>
    </row>
    <row r="395" ht="24.0" customHeight="1">
      <c r="A395" s="13"/>
      <c r="B395" s="128"/>
      <c r="I395" s="128"/>
      <c r="J395" s="102"/>
      <c r="K395" s="13"/>
    </row>
    <row r="396" ht="24.0" customHeight="1">
      <c r="A396" s="13"/>
      <c r="B396" s="128"/>
      <c r="I396" s="128"/>
      <c r="J396" s="102"/>
      <c r="K396" s="13"/>
    </row>
    <row r="397" ht="24.0" customHeight="1">
      <c r="A397" s="13"/>
      <c r="B397" s="128"/>
      <c r="I397" s="128"/>
      <c r="J397" s="102"/>
      <c r="K397" s="13"/>
    </row>
    <row r="398" ht="24.0" customHeight="1">
      <c r="A398" s="13"/>
      <c r="B398" s="128"/>
      <c r="I398" s="128"/>
      <c r="J398" s="102"/>
      <c r="K398" s="13"/>
    </row>
    <row r="399" ht="24.0" customHeight="1">
      <c r="A399" s="13"/>
      <c r="B399" s="128"/>
      <c r="I399" s="128"/>
      <c r="J399" s="102"/>
      <c r="K399" s="13"/>
    </row>
    <row r="400">
      <c r="A400" s="13"/>
      <c r="B400" s="128"/>
      <c r="C400" s="13"/>
      <c r="D400" s="13"/>
      <c r="E400" s="13"/>
      <c r="F400" s="4"/>
      <c r="G400" s="4"/>
      <c r="H400" s="100"/>
      <c r="I400" s="116"/>
      <c r="J400" s="116"/>
      <c r="K400" s="13"/>
    </row>
    <row r="401" ht="9.0" customHeight="1">
      <c r="A401" s="117"/>
      <c r="B401" s="118"/>
      <c r="C401" s="118"/>
      <c r="D401" s="118"/>
      <c r="E401" s="118"/>
      <c r="F401" s="88"/>
      <c r="G401" s="118"/>
      <c r="H401" s="118"/>
      <c r="I401" s="118"/>
      <c r="J401" s="118"/>
      <c r="K401" s="117"/>
    </row>
    <row r="402" ht="9.0" customHeight="1">
      <c r="A402" s="13"/>
      <c r="B402" s="13"/>
      <c r="C402" s="13"/>
      <c r="D402" s="13"/>
      <c r="E402" s="13"/>
      <c r="F402" s="119"/>
      <c r="G402" s="13"/>
      <c r="H402" s="13"/>
      <c r="I402" s="13"/>
      <c r="J402" s="13"/>
      <c r="K402" s="13"/>
    </row>
    <row r="403" ht="30.0" customHeight="1">
      <c r="A403" s="13"/>
      <c r="B403" s="90" t="s">
        <v>4547</v>
      </c>
      <c r="C403" s="90"/>
      <c r="D403" s="91"/>
      <c r="E403" s="13"/>
      <c r="F403" s="13"/>
      <c r="G403" s="13"/>
      <c r="H403" s="13"/>
      <c r="I403" s="13"/>
      <c r="J403" s="13"/>
      <c r="K403" s="13"/>
    </row>
    <row r="404">
      <c r="A404" s="13"/>
      <c r="B404" s="129"/>
      <c r="C404" s="13"/>
      <c r="D404" s="13"/>
      <c r="E404" s="13"/>
      <c r="F404" s="128"/>
      <c r="G404" s="128"/>
      <c r="H404" s="128"/>
      <c r="I404" s="128"/>
      <c r="J404" s="128"/>
      <c r="K404" s="128"/>
    </row>
    <row r="405" ht="12.0" customHeight="1">
      <c r="A405" s="13"/>
      <c r="B405" s="130"/>
      <c r="C405" s="131"/>
      <c r="D405" s="131"/>
      <c r="E405" s="13"/>
      <c r="F405" s="13"/>
      <c r="G405" s="128"/>
      <c r="H405" s="128"/>
      <c r="I405" s="128"/>
      <c r="J405" s="128"/>
      <c r="K405" s="128"/>
    </row>
    <row r="406" ht="24.0" customHeight="1">
      <c r="A406" s="13"/>
      <c r="B406" s="13"/>
      <c r="C406" s="127" t="str">
        <f>image("https://i.imgur.com/vdX8TRC.png",3)</f>
        <v>#REF!</v>
      </c>
      <c r="I406" s="128"/>
      <c r="J406" s="102"/>
      <c r="K406" s="13"/>
    </row>
    <row r="407" ht="24.0" customHeight="1">
      <c r="A407" s="13"/>
      <c r="B407" s="13"/>
      <c r="I407" s="128"/>
      <c r="J407" s="102"/>
      <c r="K407" s="13"/>
    </row>
    <row r="408" ht="24.0" customHeight="1">
      <c r="A408" s="13"/>
      <c r="B408" s="128"/>
      <c r="I408" s="128"/>
      <c r="J408" s="102"/>
      <c r="K408" s="13"/>
    </row>
    <row r="409" ht="24.0" customHeight="1">
      <c r="A409" s="13"/>
      <c r="B409" s="128"/>
      <c r="I409" s="128"/>
      <c r="J409" s="102"/>
      <c r="K409" s="13"/>
    </row>
    <row r="410" ht="24.0" customHeight="1">
      <c r="A410" s="13"/>
      <c r="B410" s="128"/>
      <c r="I410" s="128"/>
      <c r="J410" s="102"/>
      <c r="K410" s="13"/>
    </row>
    <row r="411" ht="24.0" customHeight="1">
      <c r="A411" s="13"/>
      <c r="B411" s="128"/>
      <c r="I411" s="128"/>
      <c r="J411" s="102"/>
      <c r="K411" s="13"/>
    </row>
    <row r="412" ht="24.0" customHeight="1">
      <c r="A412" s="13"/>
      <c r="B412" s="128"/>
      <c r="I412" s="128"/>
      <c r="J412" s="102"/>
      <c r="K412" s="13"/>
    </row>
    <row r="413" ht="24.0" customHeight="1">
      <c r="A413" s="13"/>
      <c r="B413" s="128"/>
      <c r="I413" s="128"/>
      <c r="J413" s="102"/>
      <c r="K413" s="13"/>
    </row>
    <row r="414" ht="24.0" customHeight="1">
      <c r="A414" s="13"/>
      <c r="B414" s="128"/>
      <c r="I414" s="128"/>
      <c r="J414" s="102"/>
      <c r="K414" s="13"/>
    </row>
    <row r="415" ht="24.0" customHeight="1">
      <c r="A415" s="13"/>
      <c r="B415" s="128"/>
      <c r="I415" s="128"/>
      <c r="J415" s="102"/>
      <c r="K415" s="13"/>
    </row>
    <row r="416" ht="24.0" customHeight="1">
      <c r="A416" s="13"/>
      <c r="B416" s="128"/>
      <c r="I416" s="128"/>
      <c r="J416" s="102"/>
      <c r="K416" s="13"/>
    </row>
    <row r="417" ht="24.0" customHeight="1">
      <c r="A417" s="13"/>
      <c r="B417" s="128"/>
      <c r="I417" s="128"/>
      <c r="J417" s="102"/>
      <c r="K417" s="13"/>
    </row>
    <row r="418" ht="24.0" customHeight="1">
      <c r="A418" s="13"/>
      <c r="B418" s="128"/>
      <c r="I418" s="128"/>
      <c r="J418" s="102"/>
      <c r="K418" s="13"/>
    </row>
    <row r="419" ht="24.0" customHeight="1">
      <c r="A419" s="13"/>
      <c r="B419" s="128"/>
      <c r="I419" s="128"/>
      <c r="J419" s="102"/>
      <c r="K419" s="13"/>
    </row>
    <row r="420" ht="24.0" customHeight="1">
      <c r="A420" s="13"/>
      <c r="B420" s="128"/>
      <c r="I420" s="128"/>
      <c r="J420" s="102"/>
      <c r="K420" s="13"/>
    </row>
    <row r="421" ht="24.0" customHeight="1">
      <c r="A421" s="13"/>
      <c r="B421" s="128"/>
      <c r="I421" s="128"/>
      <c r="J421" s="102"/>
      <c r="K421" s="13"/>
    </row>
    <row r="422">
      <c r="A422" s="13"/>
      <c r="B422" s="128"/>
      <c r="C422" s="13"/>
      <c r="D422" s="13"/>
      <c r="E422" s="13"/>
      <c r="F422" s="4"/>
      <c r="G422" s="4"/>
      <c r="H422" s="100"/>
      <c r="I422" s="116"/>
      <c r="J422" s="116"/>
      <c r="K422" s="13"/>
    </row>
    <row r="423" ht="9.0" customHeight="1">
      <c r="A423" s="117"/>
      <c r="B423" s="118"/>
      <c r="C423" s="118"/>
      <c r="D423" s="118"/>
      <c r="E423" s="118"/>
      <c r="F423" s="88"/>
      <c r="G423" s="118"/>
      <c r="H423" s="118"/>
      <c r="I423" s="118"/>
      <c r="J423" s="118"/>
      <c r="K423" s="117"/>
    </row>
    <row r="424" ht="9.0" customHeight="1">
      <c r="A424" s="13"/>
      <c r="B424" s="13"/>
      <c r="C424" s="13"/>
      <c r="D424" s="13"/>
      <c r="E424" s="13"/>
      <c r="F424" s="119"/>
      <c r="G424" s="13"/>
      <c r="H424" s="13"/>
      <c r="I424" s="13"/>
      <c r="J424" s="13"/>
      <c r="K424" s="13"/>
    </row>
    <row r="425" ht="30.0" customHeight="1">
      <c r="A425" s="13"/>
      <c r="B425" s="90" t="s">
        <v>4548</v>
      </c>
      <c r="C425" s="90"/>
      <c r="D425" s="91"/>
      <c r="E425" s="13"/>
      <c r="F425" s="13"/>
      <c r="G425" s="13"/>
      <c r="H425" s="13"/>
      <c r="I425" s="13"/>
      <c r="J425" s="13"/>
      <c r="K425" s="13"/>
    </row>
    <row r="426">
      <c r="A426" s="13"/>
      <c r="B426" s="129"/>
      <c r="C426" s="13"/>
      <c r="D426" s="13"/>
      <c r="E426" s="13"/>
      <c r="F426" s="128"/>
      <c r="G426" s="128"/>
      <c r="H426" s="128"/>
      <c r="I426" s="128"/>
      <c r="J426" s="128"/>
      <c r="K426" s="128"/>
    </row>
    <row r="427" ht="12.0" customHeight="1">
      <c r="A427" s="13"/>
      <c r="B427" s="130"/>
      <c r="C427" s="131"/>
      <c r="D427" s="131"/>
      <c r="E427" s="13"/>
      <c r="F427" s="13"/>
      <c r="G427" s="128"/>
      <c r="H427" s="128"/>
      <c r="I427" s="128"/>
      <c r="J427" s="128"/>
      <c r="K427" s="128"/>
    </row>
    <row r="428" ht="24.0" customHeight="1">
      <c r="A428" s="13"/>
      <c r="B428" s="13"/>
      <c r="C428" s="127" t="str">
        <f>image("https://i.imgur.com/JcS7hTy.png",3)</f>
        <v>#REF!</v>
      </c>
      <c r="I428" s="128"/>
      <c r="J428" s="102"/>
      <c r="K428" s="13"/>
    </row>
    <row r="429" ht="24.0" customHeight="1">
      <c r="A429" s="13"/>
      <c r="B429" s="13"/>
      <c r="I429" s="128"/>
      <c r="J429" s="102"/>
      <c r="K429" s="13"/>
    </row>
    <row r="430" ht="24.0" customHeight="1">
      <c r="A430" s="13"/>
      <c r="B430" s="128"/>
      <c r="I430" s="128"/>
      <c r="J430" s="102"/>
      <c r="K430" s="13"/>
    </row>
    <row r="431" ht="24.0" customHeight="1">
      <c r="A431" s="13"/>
      <c r="B431" s="128"/>
      <c r="I431" s="128"/>
      <c r="J431" s="102"/>
      <c r="K431" s="13"/>
    </row>
    <row r="432" ht="24.0" customHeight="1">
      <c r="A432" s="13"/>
      <c r="B432" s="128"/>
      <c r="I432" s="128"/>
      <c r="J432" s="102"/>
      <c r="K432" s="13"/>
    </row>
    <row r="433" ht="24.0" customHeight="1">
      <c r="A433" s="13"/>
      <c r="B433" s="128"/>
      <c r="I433" s="128"/>
      <c r="J433" s="102"/>
      <c r="K433" s="13"/>
    </row>
    <row r="434" ht="24.0" customHeight="1">
      <c r="A434" s="13"/>
      <c r="B434" s="128"/>
      <c r="I434" s="128"/>
      <c r="J434" s="102"/>
      <c r="K434" s="13"/>
    </row>
    <row r="435" ht="24.0" customHeight="1">
      <c r="A435" s="13"/>
      <c r="B435" s="128"/>
      <c r="I435" s="128"/>
      <c r="J435" s="102"/>
      <c r="K435" s="13"/>
    </row>
    <row r="436" ht="24.0" customHeight="1">
      <c r="A436" s="13"/>
      <c r="B436" s="128"/>
      <c r="I436" s="128"/>
      <c r="J436" s="102"/>
      <c r="K436" s="13"/>
    </row>
    <row r="437" ht="24.0" customHeight="1">
      <c r="A437" s="13"/>
      <c r="B437" s="128"/>
      <c r="I437" s="128"/>
      <c r="J437" s="102"/>
      <c r="K437" s="13"/>
    </row>
    <row r="438" ht="24.0" customHeight="1">
      <c r="A438" s="13"/>
      <c r="B438" s="128"/>
      <c r="I438" s="128"/>
      <c r="J438" s="102"/>
      <c r="K438" s="13"/>
    </row>
    <row r="439" ht="24.0" customHeight="1">
      <c r="A439" s="13"/>
      <c r="B439" s="128"/>
      <c r="I439" s="128"/>
      <c r="J439" s="102"/>
      <c r="K439" s="13"/>
    </row>
    <row r="440" ht="24.0" customHeight="1">
      <c r="A440" s="13"/>
      <c r="B440" s="128"/>
      <c r="I440" s="128"/>
      <c r="J440" s="102"/>
      <c r="K440" s="13"/>
    </row>
    <row r="441" ht="24.0" customHeight="1">
      <c r="A441" s="13"/>
      <c r="B441" s="128"/>
      <c r="I441" s="128"/>
      <c r="J441" s="102"/>
      <c r="K441" s="13"/>
    </row>
    <row r="442" ht="24.0" customHeight="1">
      <c r="A442" s="13"/>
      <c r="B442" s="128"/>
      <c r="I442" s="128"/>
      <c r="J442" s="102"/>
      <c r="K442" s="13"/>
    </row>
    <row r="443" ht="24.0" customHeight="1">
      <c r="A443" s="13"/>
      <c r="B443" s="128"/>
      <c r="I443" s="128"/>
      <c r="J443" s="102"/>
      <c r="K443" s="13"/>
    </row>
    <row r="444" ht="24.0" customHeight="1">
      <c r="A444" s="13"/>
      <c r="B444" s="128"/>
      <c r="I444" s="128"/>
      <c r="J444" s="102"/>
      <c r="K444" s="13"/>
    </row>
    <row r="445" ht="24.0" customHeight="1">
      <c r="A445" s="13"/>
      <c r="B445" s="128"/>
      <c r="I445" s="128"/>
      <c r="J445" s="102"/>
      <c r="K445" s="13"/>
    </row>
    <row r="446" ht="24.0" customHeight="1">
      <c r="A446" s="13"/>
      <c r="B446" s="128"/>
      <c r="I446" s="128"/>
      <c r="J446" s="102"/>
      <c r="K446" s="13"/>
    </row>
    <row r="447" ht="24.0" customHeight="1">
      <c r="A447" s="13"/>
      <c r="B447" s="128"/>
      <c r="I447" s="128"/>
      <c r="J447" s="102"/>
      <c r="K447" s="13"/>
    </row>
    <row r="448" ht="24.0" customHeight="1">
      <c r="A448" s="13"/>
      <c r="B448" s="128"/>
      <c r="I448" s="128"/>
      <c r="J448" s="102"/>
      <c r="K448" s="13"/>
    </row>
    <row r="449" ht="24.0" customHeight="1">
      <c r="A449" s="13"/>
      <c r="B449" s="128"/>
      <c r="I449" s="128"/>
      <c r="J449" s="102"/>
      <c r="K449" s="13"/>
    </row>
    <row r="450" ht="24.0" customHeight="1">
      <c r="A450" s="13"/>
      <c r="B450" s="128"/>
      <c r="I450" s="128"/>
      <c r="J450" s="102"/>
      <c r="K450" s="13"/>
    </row>
    <row r="451" ht="24.0" customHeight="1">
      <c r="A451" s="13"/>
      <c r="B451" s="128"/>
      <c r="I451" s="128"/>
      <c r="J451" s="102"/>
      <c r="K451" s="13"/>
    </row>
    <row r="452">
      <c r="A452" s="13"/>
      <c r="B452" s="128"/>
      <c r="C452" s="13"/>
      <c r="D452" s="13"/>
      <c r="E452" s="13"/>
      <c r="F452" s="4"/>
      <c r="G452" s="4"/>
      <c r="H452" s="100"/>
      <c r="I452" s="116"/>
      <c r="J452" s="116"/>
      <c r="K452" s="13"/>
    </row>
    <row r="453" ht="9.0" customHeight="1">
      <c r="A453" s="117"/>
      <c r="B453" s="118"/>
      <c r="C453" s="118"/>
      <c r="D453" s="118"/>
      <c r="E453" s="118"/>
      <c r="F453" s="88"/>
      <c r="G453" s="118"/>
      <c r="H453" s="118"/>
      <c r="I453" s="118"/>
      <c r="J453" s="118"/>
      <c r="K453" s="117"/>
    </row>
    <row r="454" ht="9.0" customHeight="1">
      <c r="A454" s="13"/>
      <c r="B454" s="13"/>
      <c r="C454" s="13"/>
      <c r="D454" s="13"/>
      <c r="E454" s="13"/>
      <c r="F454" s="119"/>
      <c r="G454" s="13"/>
      <c r="H454" s="13"/>
      <c r="I454" s="13"/>
      <c r="J454" s="13"/>
      <c r="K454" s="13"/>
    </row>
    <row r="455" ht="30.0" customHeight="1">
      <c r="A455" s="13"/>
      <c r="B455" s="90" t="s">
        <v>4549</v>
      </c>
      <c r="C455" s="90"/>
      <c r="D455" s="91"/>
      <c r="E455" s="13"/>
      <c r="F455" s="13"/>
      <c r="G455" s="13"/>
      <c r="H455" s="13"/>
      <c r="I455" s="13"/>
      <c r="J455" s="13"/>
      <c r="K455" s="13"/>
    </row>
    <row r="456">
      <c r="A456" s="13"/>
      <c r="B456" s="129"/>
      <c r="C456" s="13"/>
      <c r="D456" s="13"/>
      <c r="E456" s="13"/>
      <c r="F456" s="128"/>
      <c r="G456" s="128"/>
      <c r="H456" s="128"/>
      <c r="I456" s="128"/>
      <c r="J456" s="128"/>
      <c r="K456" s="128"/>
    </row>
    <row r="457" ht="12.0" customHeight="1">
      <c r="A457" s="13"/>
      <c r="B457" s="130"/>
      <c r="C457" s="131"/>
      <c r="D457" s="131"/>
      <c r="E457" s="13"/>
      <c r="F457" s="13"/>
      <c r="G457" s="128"/>
      <c r="H457" s="128"/>
      <c r="I457" s="128"/>
      <c r="J457" s="128"/>
      <c r="K457" s="128"/>
    </row>
    <row r="458" ht="24.0" customHeight="1">
      <c r="A458" s="13"/>
      <c r="B458" s="13"/>
      <c r="C458" s="127" t="str">
        <f>image("https://i.imgur.com/efr9OZc.png",3)</f>
        <v>#REF!</v>
      </c>
      <c r="I458" s="128"/>
      <c r="J458" s="102"/>
      <c r="K458" s="13"/>
    </row>
    <row r="459" ht="24.0" customHeight="1">
      <c r="A459" s="13"/>
      <c r="B459" s="13"/>
      <c r="I459" s="128"/>
      <c r="J459" s="102"/>
      <c r="K459" s="13"/>
    </row>
    <row r="460" ht="24.0" customHeight="1">
      <c r="A460" s="13"/>
      <c r="B460" s="128"/>
      <c r="I460" s="128"/>
      <c r="J460" s="102"/>
      <c r="K460" s="13"/>
    </row>
    <row r="461" ht="24.0" customHeight="1">
      <c r="A461" s="13"/>
      <c r="B461" s="128"/>
      <c r="I461" s="128"/>
      <c r="J461" s="102"/>
      <c r="K461" s="13"/>
    </row>
    <row r="462" ht="24.0" customHeight="1">
      <c r="A462" s="13"/>
      <c r="B462" s="128"/>
      <c r="I462" s="128"/>
      <c r="J462" s="102"/>
      <c r="K462" s="13"/>
    </row>
    <row r="463" ht="24.0" customHeight="1">
      <c r="A463" s="13"/>
      <c r="B463" s="128"/>
      <c r="I463" s="128"/>
      <c r="J463" s="102"/>
      <c r="K463" s="13"/>
    </row>
    <row r="464" ht="24.0" customHeight="1">
      <c r="A464" s="13"/>
      <c r="B464" s="128"/>
      <c r="I464" s="128"/>
      <c r="J464" s="102"/>
      <c r="K464" s="13"/>
    </row>
    <row r="465" ht="24.0" customHeight="1">
      <c r="A465" s="13"/>
      <c r="B465" s="128"/>
      <c r="I465" s="128"/>
      <c r="J465" s="102"/>
      <c r="K465" s="13"/>
    </row>
    <row r="466" ht="24.0" customHeight="1">
      <c r="A466" s="13"/>
      <c r="B466" s="128"/>
      <c r="I466" s="128"/>
      <c r="J466" s="102"/>
      <c r="K466" s="13"/>
    </row>
    <row r="467" ht="24.0" customHeight="1">
      <c r="A467" s="13"/>
      <c r="B467" s="128"/>
      <c r="I467" s="128"/>
      <c r="J467" s="102"/>
      <c r="K467" s="13"/>
    </row>
    <row r="468" ht="24.0" customHeight="1">
      <c r="A468" s="13"/>
      <c r="B468" s="128"/>
      <c r="I468" s="128"/>
      <c r="J468" s="102"/>
      <c r="K468" s="13"/>
    </row>
    <row r="469" ht="24.0" customHeight="1">
      <c r="A469" s="13"/>
      <c r="B469" s="128"/>
      <c r="I469" s="128"/>
      <c r="J469" s="102"/>
      <c r="K469" s="13"/>
    </row>
    <row r="470" ht="24.0" customHeight="1">
      <c r="A470" s="13"/>
      <c r="B470" s="128"/>
      <c r="I470" s="128"/>
      <c r="J470" s="102"/>
      <c r="K470" s="13"/>
    </row>
    <row r="471" ht="24.0" customHeight="1">
      <c r="A471" s="13"/>
      <c r="B471" s="128"/>
      <c r="I471" s="128"/>
      <c r="J471" s="102"/>
      <c r="K471" s="13"/>
    </row>
    <row r="472" ht="24.0" customHeight="1">
      <c r="A472" s="13"/>
      <c r="B472" s="128"/>
      <c r="I472" s="128"/>
      <c r="J472" s="102"/>
      <c r="K472" s="13"/>
    </row>
    <row r="473" ht="24.0" customHeight="1">
      <c r="A473" s="13"/>
      <c r="B473" s="128"/>
      <c r="I473" s="128"/>
      <c r="J473" s="102"/>
      <c r="K473" s="13"/>
    </row>
    <row r="474" ht="24.0" customHeight="1">
      <c r="A474" s="13"/>
      <c r="B474" s="128"/>
      <c r="I474" s="128"/>
      <c r="J474" s="102"/>
      <c r="K474" s="13"/>
    </row>
    <row r="475" ht="24.0" customHeight="1">
      <c r="A475" s="13"/>
      <c r="B475" s="128"/>
      <c r="I475" s="128"/>
      <c r="J475" s="102"/>
      <c r="K475" s="13"/>
    </row>
    <row r="476" ht="24.0" customHeight="1">
      <c r="A476" s="13"/>
      <c r="B476" s="128"/>
      <c r="I476" s="128"/>
      <c r="J476" s="102"/>
      <c r="K476" s="13"/>
    </row>
    <row r="477" ht="24.0" customHeight="1">
      <c r="A477" s="13"/>
      <c r="B477" s="128"/>
      <c r="I477" s="128"/>
      <c r="J477" s="102"/>
      <c r="K477" s="13"/>
    </row>
    <row r="478" ht="24.0" customHeight="1">
      <c r="A478" s="13"/>
      <c r="B478" s="128"/>
      <c r="I478" s="128"/>
      <c r="J478" s="102"/>
      <c r="K478" s="13"/>
    </row>
    <row r="479" ht="24.0" customHeight="1">
      <c r="A479" s="13"/>
      <c r="B479" s="128"/>
      <c r="I479" s="128"/>
      <c r="J479" s="102"/>
      <c r="K479" s="13"/>
    </row>
    <row r="480" ht="24.0" customHeight="1">
      <c r="A480" s="13"/>
      <c r="B480" s="128"/>
      <c r="I480" s="128"/>
      <c r="J480" s="102"/>
      <c r="K480" s="13"/>
    </row>
    <row r="481" ht="24.0" customHeight="1">
      <c r="A481" s="13"/>
      <c r="B481" s="128"/>
      <c r="I481" s="128"/>
      <c r="J481" s="102"/>
      <c r="K481" s="13"/>
    </row>
    <row r="482" ht="24.0" customHeight="1">
      <c r="A482" s="13"/>
      <c r="B482" s="128"/>
      <c r="I482" s="128"/>
      <c r="J482" s="102"/>
      <c r="K482" s="13"/>
    </row>
    <row r="483" ht="24.0" customHeight="1">
      <c r="A483" s="13"/>
      <c r="B483" s="128"/>
      <c r="I483" s="128"/>
      <c r="J483" s="102"/>
      <c r="K483" s="13"/>
    </row>
    <row r="484" ht="24.0" customHeight="1">
      <c r="A484" s="13"/>
      <c r="B484" s="128"/>
      <c r="I484" s="128"/>
      <c r="J484" s="102"/>
      <c r="K484" s="13"/>
    </row>
    <row r="485" ht="24.0" customHeight="1">
      <c r="A485" s="13"/>
      <c r="B485" s="128"/>
      <c r="I485" s="128"/>
      <c r="J485" s="102"/>
      <c r="K485" s="13"/>
    </row>
    <row r="486" ht="24.0" customHeight="1">
      <c r="A486" s="13"/>
      <c r="B486" s="128"/>
      <c r="I486" s="128"/>
      <c r="J486" s="102"/>
      <c r="K486" s="13"/>
    </row>
    <row r="487" ht="24.0" customHeight="1">
      <c r="A487" s="13"/>
      <c r="B487" s="128"/>
      <c r="I487" s="128"/>
      <c r="J487" s="102"/>
      <c r="K487" s="13"/>
    </row>
    <row r="488" ht="24.0" customHeight="1">
      <c r="A488" s="13"/>
      <c r="B488" s="128"/>
      <c r="I488" s="128"/>
      <c r="J488" s="102"/>
      <c r="K488" s="13"/>
    </row>
    <row r="489" ht="24.0" customHeight="1">
      <c r="A489" s="13"/>
      <c r="B489" s="128"/>
      <c r="I489" s="128"/>
      <c r="J489" s="102"/>
      <c r="K489" s="13"/>
    </row>
    <row r="490" ht="24.0" customHeight="1">
      <c r="A490" s="13"/>
      <c r="B490" s="128"/>
      <c r="I490" s="128"/>
      <c r="J490" s="102"/>
      <c r="K490" s="13"/>
    </row>
    <row r="491" ht="24.0" customHeight="1">
      <c r="A491" s="13"/>
      <c r="B491" s="128"/>
      <c r="I491" s="128"/>
      <c r="J491" s="102"/>
      <c r="K491" s="13"/>
    </row>
    <row r="492" ht="24.0" customHeight="1">
      <c r="A492" s="13"/>
      <c r="B492" s="128"/>
      <c r="I492" s="128"/>
      <c r="J492" s="102"/>
      <c r="K492" s="13"/>
    </row>
    <row r="493" ht="24.0" customHeight="1">
      <c r="A493" s="13"/>
      <c r="B493" s="128"/>
      <c r="I493" s="128"/>
      <c r="J493" s="102"/>
      <c r="K493" s="13"/>
    </row>
    <row r="494" ht="24.0" customHeight="1">
      <c r="A494" s="13"/>
      <c r="B494" s="128"/>
      <c r="I494" s="128"/>
      <c r="J494" s="102"/>
      <c r="K494" s="13"/>
    </row>
    <row r="495" ht="24.0" customHeight="1">
      <c r="A495" s="13"/>
      <c r="B495" s="128"/>
      <c r="I495" s="128"/>
      <c r="J495" s="102"/>
      <c r="K495" s="13"/>
    </row>
    <row r="496" ht="24.0" customHeight="1">
      <c r="A496" s="13"/>
      <c r="B496" s="128"/>
      <c r="I496" s="128"/>
      <c r="J496" s="102"/>
      <c r="K496" s="13"/>
    </row>
    <row r="497" ht="24.0" customHeight="1">
      <c r="A497" s="13"/>
      <c r="B497" s="128"/>
      <c r="I497" s="128"/>
      <c r="J497" s="102"/>
      <c r="K497" s="13"/>
    </row>
    <row r="498" ht="24.0" customHeight="1">
      <c r="A498" s="13"/>
      <c r="B498" s="128"/>
      <c r="I498" s="128"/>
      <c r="J498" s="102"/>
      <c r="K498" s="13"/>
    </row>
    <row r="499" ht="24.0" customHeight="1">
      <c r="A499" s="13"/>
      <c r="B499" s="128"/>
      <c r="I499" s="128"/>
      <c r="J499" s="102"/>
      <c r="K499" s="13"/>
    </row>
    <row r="500" ht="24.0" customHeight="1">
      <c r="A500" s="13"/>
      <c r="B500" s="128"/>
      <c r="I500" s="128"/>
      <c r="J500" s="102"/>
      <c r="K500" s="13"/>
    </row>
    <row r="501" ht="24.0" customHeight="1">
      <c r="A501" s="13"/>
      <c r="B501" s="128"/>
      <c r="I501" s="128"/>
      <c r="J501" s="102"/>
      <c r="K501" s="13"/>
    </row>
    <row r="502" ht="24.0" customHeight="1">
      <c r="A502" s="13"/>
      <c r="B502" s="128"/>
      <c r="I502" s="128"/>
      <c r="J502" s="102"/>
      <c r="K502" s="13"/>
    </row>
    <row r="503" ht="24.0" customHeight="1">
      <c r="A503" s="13"/>
      <c r="B503" s="128"/>
      <c r="I503" s="128"/>
      <c r="J503" s="102"/>
      <c r="K503" s="13"/>
    </row>
    <row r="504" ht="24.0" customHeight="1">
      <c r="A504" s="13"/>
      <c r="B504" s="128"/>
      <c r="I504" s="128"/>
      <c r="J504" s="102"/>
      <c r="K504" s="13"/>
    </row>
    <row r="505" ht="24.0" customHeight="1">
      <c r="A505" s="13"/>
      <c r="B505" s="128"/>
      <c r="I505" s="128"/>
      <c r="J505" s="102"/>
      <c r="K505" s="13"/>
    </row>
    <row r="506">
      <c r="A506" s="13"/>
      <c r="B506" s="128"/>
      <c r="C506" s="13"/>
      <c r="D506" s="13"/>
      <c r="E506" s="13"/>
      <c r="F506" s="4"/>
      <c r="G506" s="4"/>
      <c r="H506" s="100"/>
      <c r="I506" s="116"/>
      <c r="J506" s="116"/>
      <c r="K506" s="13"/>
    </row>
    <row r="507" ht="9.0" customHeight="1">
      <c r="A507" s="117"/>
      <c r="B507" s="118"/>
      <c r="C507" s="118"/>
      <c r="D507" s="118"/>
      <c r="E507" s="118"/>
      <c r="F507" s="88"/>
      <c r="G507" s="118"/>
      <c r="H507" s="118"/>
      <c r="I507" s="118"/>
      <c r="J507" s="118"/>
      <c r="K507" s="117"/>
    </row>
    <row r="508" ht="9.0" customHeight="1">
      <c r="A508" s="13"/>
      <c r="B508" s="13"/>
      <c r="C508" s="13"/>
      <c r="D508" s="13"/>
      <c r="E508" s="13"/>
      <c r="F508" s="119"/>
      <c r="G508" s="13"/>
      <c r="H508" s="13"/>
      <c r="I508" s="13"/>
      <c r="J508" s="13"/>
      <c r="K508" s="13"/>
    </row>
    <row r="509" ht="30.0" customHeight="1">
      <c r="A509" s="13"/>
      <c r="B509" s="90" t="s">
        <v>4550</v>
      </c>
      <c r="C509" s="90"/>
      <c r="D509" s="91"/>
      <c r="E509" s="13"/>
      <c r="F509" s="13"/>
      <c r="G509" s="13"/>
      <c r="H509" s="13"/>
      <c r="I509" s="13"/>
      <c r="J509" s="13"/>
      <c r="K509" s="13"/>
    </row>
    <row r="510">
      <c r="A510" s="13"/>
      <c r="B510" s="129"/>
      <c r="C510" s="13"/>
      <c r="D510" s="13"/>
      <c r="E510" s="13"/>
      <c r="F510" s="128"/>
      <c r="G510" s="128"/>
      <c r="H510" s="128"/>
      <c r="I510" s="128"/>
      <c r="J510" s="128"/>
      <c r="K510" s="128"/>
    </row>
    <row r="511" ht="12.0" customHeight="1">
      <c r="A511" s="13"/>
      <c r="B511" s="130"/>
      <c r="C511" s="131"/>
      <c r="D511" s="131"/>
      <c r="E511" s="13"/>
      <c r="F511" s="13"/>
      <c r="G511" s="128"/>
      <c r="H511" s="128"/>
      <c r="I511" s="128"/>
      <c r="J511" s="128"/>
      <c r="K511" s="128"/>
    </row>
    <row r="512" ht="24.0" customHeight="1">
      <c r="A512" s="13"/>
      <c r="B512" s="13"/>
      <c r="C512" s="127" t="str">
        <f>image("https://i.imgur.com/IjlhOpD.png",3)</f>
        <v>#REF!</v>
      </c>
      <c r="I512" s="128"/>
      <c r="J512" s="102"/>
      <c r="K512" s="13"/>
    </row>
    <row r="513" ht="24.0" customHeight="1">
      <c r="A513" s="13"/>
      <c r="B513" s="13"/>
      <c r="I513" s="128"/>
      <c r="J513" s="102"/>
      <c r="K513" s="13"/>
    </row>
    <row r="514" ht="24.0" customHeight="1">
      <c r="A514" s="13"/>
      <c r="B514" s="128"/>
      <c r="I514" s="128"/>
      <c r="J514" s="102"/>
      <c r="K514" s="13"/>
    </row>
    <row r="515" ht="24.0" customHeight="1">
      <c r="A515" s="13"/>
      <c r="B515" s="128"/>
      <c r="I515" s="128"/>
      <c r="J515" s="102"/>
      <c r="K515" s="13"/>
    </row>
    <row r="516" ht="24.0" customHeight="1">
      <c r="A516" s="13"/>
      <c r="B516" s="128"/>
      <c r="I516" s="128"/>
      <c r="J516" s="102"/>
      <c r="K516" s="13"/>
    </row>
    <row r="517" ht="24.0" customHeight="1">
      <c r="A517" s="13"/>
      <c r="B517" s="128"/>
      <c r="I517" s="128"/>
      <c r="J517" s="102"/>
      <c r="K517" s="13"/>
    </row>
    <row r="518" ht="24.0" customHeight="1">
      <c r="A518" s="13"/>
      <c r="B518" s="128"/>
      <c r="I518" s="128"/>
      <c r="J518" s="102"/>
      <c r="K518" s="13"/>
    </row>
    <row r="519" ht="24.0" customHeight="1">
      <c r="A519" s="13"/>
      <c r="B519" s="128"/>
      <c r="I519" s="128"/>
      <c r="J519" s="102"/>
      <c r="K519" s="13"/>
    </row>
    <row r="520" ht="24.0" customHeight="1">
      <c r="A520" s="13"/>
      <c r="B520" s="128"/>
      <c r="I520" s="128"/>
      <c r="J520" s="102"/>
      <c r="K520" s="13"/>
    </row>
    <row r="521" ht="24.0" customHeight="1">
      <c r="A521" s="13"/>
      <c r="B521" s="128"/>
      <c r="I521" s="128"/>
      <c r="J521" s="102"/>
      <c r="K521" s="13"/>
    </row>
    <row r="522" ht="24.0" customHeight="1">
      <c r="A522" s="13"/>
      <c r="B522" s="128"/>
      <c r="I522" s="128"/>
      <c r="J522" s="102"/>
      <c r="K522" s="13"/>
    </row>
    <row r="523" ht="24.0" customHeight="1">
      <c r="A523" s="13"/>
      <c r="B523" s="128"/>
      <c r="I523" s="128"/>
      <c r="J523" s="102"/>
      <c r="K523" s="13"/>
    </row>
    <row r="524" ht="24.0" customHeight="1">
      <c r="A524" s="13"/>
      <c r="B524" s="128"/>
      <c r="I524" s="128"/>
      <c r="J524" s="102"/>
      <c r="K524" s="13"/>
    </row>
    <row r="525" ht="24.0" customHeight="1">
      <c r="A525" s="13"/>
      <c r="B525" s="128"/>
      <c r="I525" s="128"/>
      <c r="J525" s="102"/>
      <c r="K525" s="13"/>
    </row>
    <row r="526" ht="24.0" customHeight="1">
      <c r="A526" s="13"/>
      <c r="B526" s="128"/>
      <c r="I526" s="128"/>
      <c r="J526" s="102"/>
      <c r="K526" s="13"/>
    </row>
    <row r="527" ht="24.0" customHeight="1">
      <c r="A527" s="13"/>
      <c r="B527" s="128"/>
      <c r="I527" s="128"/>
      <c r="J527" s="102"/>
      <c r="K527" s="13"/>
    </row>
    <row r="528" ht="24.0" customHeight="1">
      <c r="A528" s="13"/>
      <c r="B528" s="128"/>
      <c r="I528" s="128"/>
      <c r="J528" s="102"/>
      <c r="K528" s="13"/>
    </row>
    <row r="529" ht="24.0" customHeight="1">
      <c r="A529" s="13"/>
      <c r="B529" s="128"/>
      <c r="I529" s="128"/>
      <c r="J529" s="102"/>
      <c r="K529" s="13"/>
    </row>
    <row r="530" ht="24.0" customHeight="1">
      <c r="A530" s="13"/>
      <c r="B530" s="128"/>
      <c r="I530" s="128"/>
      <c r="J530" s="102"/>
      <c r="K530" s="13"/>
    </row>
    <row r="531" ht="24.0" customHeight="1">
      <c r="A531" s="13"/>
      <c r="B531" s="128"/>
      <c r="I531" s="128"/>
      <c r="J531" s="102"/>
      <c r="K531" s="13"/>
    </row>
    <row r="532" ht="24.0" customHeight="1">
      <c r="A532" s="13"/>
      <c r="B532" s="128"/>
      <c r="I532" s="128"/>
      <c r="J532" s="102"/>
      <c r="K532" s="13"/>
    </row>
    <row r="533" ht="24.0" customHeight="1">
      <c r="A533" s="13"/>
      <c r="B533" s="128"/>
      <c r="I533" s="128"/>
      <c r="J533" s="102"/>
      <c r="K533" s="13"/>
    </row>
    <row r="534" ht="24.0" customHeight="1">
      <c r="A534" s="13"/>
      <c r="B534" s="128"/>
      <c r="I534" s="128"/>
      <c r="J534" s="102"/>
      <c r="K534" s="13"/>
    </row>
    <row r="535" ht="24.0" customHeight="1">
      <c r="A535" s="13"/>
      <c r="B535" s="128"/>
      <c r="I535" s="128"/>
      <c r="J535" s="102"/>
      <c r="K535" s="13"/>
    </row>
    <row r="536" ht="24.0" customHeight="1">
      <c r="A536" s="13"/>
      <c r="B536" s="128"/>
      <c r="I536" s="128"/>
      <c r="J536" s="102"/>
      <c r="K536" s="13"/>
    </row>
    <row r="537" ht="24.0" customHeight="1">
      <c r="A537" s="13"/>
      <c r="B537" s="128"/>
      <c r="I537" s="128"/>
      <c r="J537" s="102"/>
      <c r="K537" s="13"/>
    </row>
    <row r="538" ht="24.0" customHeight="1">
      <c r="A538" s="13"/>
      <c r="B538" s="128"/>
      <c r="I538" s="128"/>
      <c r="J538" s="102"/>
      <c r="K538" s="13"/>
    </row>
    <row r="539" ht="24.0" customHeight="1">
      <c r="A539" s="13"/>
      <c r="B539" s="128"/>
      <c r="I539" s="128"/>
      <c r="J539" s="102"/>
      <c r="K539" s="13"/>
    </row>
    <row r="540" ht="24.0" customHeight="1">
      <c r="A540" s="13"/>
      <c r="B540" s="128"/>
      <c r="I540" s="128"/>
      <c r="J540" s="102"/>
      <c r="K540" s="13"/>
    </row>
    <row r="541" ht="24.0" customHeight="1">
      <c r="A541" s="13"/>
      <c r="B541" s="128"/>
      <c r="I541" s="128"/>
      <c r="J541" s="102"/>
      <c r="K541" s="13"/>
    </row>
    <row r="542" ht="24.0" customHeight="1">
      <c r="A542" s="13"/>
      <c r="B542" s="128"/>
      <c r="I542" s="128"/>
      <c r="J542" s="102"/>
      <c r="K542" s="13"/>
    </row>
    <row r="543" ht="24.0" customHeight="1">
      <c r="A543" s="13"/>
      <c r="B543" s="128"/>
      <c r="I543" s="128"/>
      <c r="J543" s="102"/>
      <c r="K543" s="13"/>
    </row>
    <row r="544" ht="24.0" customHeight="1">
      <c r="A544" s="13"/>
      <c r="B544" s="128"/>
      <c r="I544" s="128"/>
      <c r="J544" s="102"/>
      <c r="K544" s="13"/>
    </row>
    <row r="545" ht="24.0" customHeight="1">
      <c r="A545" s="13"/>
      <c r="B545" s="128"/>
      <c r="I545" s="128"/>
      <c r="J545" s="102"/>
      <c r="K545" s="13"/>
    </row>
    <row r="546" ht="24.0" customHeight="1">
      <c r="A546" s="13"/>
      <c r="B546" s="128"/>
      <c r="I546" s="128"/>
      <c r="J546" s="102"/>
      <c r="K546" s="13"/>
    </row>
    <row r="547" ht="24.0" customHeight="1">
      <c r="A547" s="13"/>
      <c r="B547" s="128"/>
      <c r="I547" s="128"/>
      <c r="J547" s="102"/>
      <c r="K547" s="13"/>
    </row>
    <row r="548" ht="24.0" customHeight="1">
      <c r="A548" s="13"/>
      <c r="B548" s="128"/>
      <c r="I548" s="128"/>
      <c r="J548" s="102"/>
      <c r="K548" s="13"/>
    </row>
    <row r="549" ht="24.0" customHeight="1">
      <c r="A549" s="13"/>
      <c r="B549" s="128"/>
      <c r="I549" s="128"/>
      <c r="J549" s="102"/>
      <c r="K549" s="13"/>
    </row>
    <row r="550" ht="24.0" customHeight="1">
      <c r="A550" s="13"/>
      <c r="B550" s="128"/>
      <c r="I550" s="128"/>
      <c r="J550" s="102"/>
      <c r="K550" s="13"/>
    </row>
    <row r="551" ht="24.0" customHeight="1">
      <c r="A551" s="13"/>
      <c r="B551" s="128"/>
      <c r="I551" s="128"/>
      <c r="J551" s="102"/>
      <c r="K551" s="13"/>
    </row>
    <row r="552" ht="24.0" customHeight="1">
      <c r="A552" s="13"/>
      <c r="B552" s="128"/>
      <c r="I552" s="128"/>
      <c r="J552" s="102"/>
      <c r="K552" s="13"/>
    </row>
    <row r="553" ht="24.0" customHeight="1">
      <c r="A553" s="13"/>
      <c r="B553" s="128"/>
      <c r="I553" s="128"/>
      <c r="J553" s="102"/>
      <c r="K553" s="13"/>
    </row>
    <row r="554" ht="24.0" customHeight="1">
      <c r="A554" s="13"/>
      <c r="B554" s="128"/>
      <c r="I554" s="128"/>
      <c r="J554" s="102"/>
      <c r="K554" s="13"/>
    </row>
    <row r="555" ht="24.0" customHeight="1">
      <c r="A555" s="13"/>
      <c r="B555" s="128"/>
      <c r="I555" s="128"/>
      <c r="J555" s="102"/>
      <c r="K555" s="13"/>
    </row>
    <row r="556" ht="24.0" customHeight="1">
      <c r="A556" s="13"/>
      <c r="B556" s="128"/>
      <c r="I556" s="128"/>
      <c r="J556" s="102"/>
      <c r="K556" s="13"/>
    </row>
    <row r="557" ht="24.0" customHeight="1">
      <c r="A557" s="13"/>
      <c r="B557" s="128"/>
      <c r="I557" s="128"/>
      <c r="J557" s="102"/>
      <c r="K557" s="13"/>
    </row>
    <row r="558" ht="24.0" customHeight="1">
      <c r="A558" s="13"/>
      <c r="B558" s="128"/>
      <c r="I558" s="128"/>
      <c r="J558" s="102"/>
      <c r="K558" s="13"/>
    </row>
    <row r="559" ht="24.0" customHeight="1">
      <c r="A559" s="13"/>
      <c r="B559" s="128"/>
      <c r="I559" s="128"/>
      <c r="J559" s="102"/>
      <c r="K559" s="13"/>
    </row>
    <row r="560" ht="24.0" customHeight="1">
      <c r="A560" s="13"/>
      <c r="B560" s="128"/>
      <c r="I560" s="128"/>
      <c r="J560" s="102"/>
      <c r="K560" s="13"/>
    </row>
    <row r="561" ht="24.0" customHeight="1">
      <c r="A561" s="13"/>
      <c r="B561" s="128"/>
      <c r="I561" s="128"/>
      <c r="J561" s="102"/>
      <c r="K561" s="13"/>
    </row>
    <row r="562" ht="24.0" customHeight="1">
      <c r="A562" s="13"/>
      <c r="B562" s="128"/>
      <c r="I562" s="128"/>
      <c r="J562" s="102"/>
      <c r="K562" s="13"/>
    </row>
    <row r="563" ht="24.0" customHeight="1">
      <c r="A563" s="13"/>
      <c r="B563" s="128"/>
      <c r="I563" s="128"/>
      <c r="J563" s="102"/>
      <c r="K563" s="13"/>
    </row>
    <row r="564">
      <c r="A564" s="13"/>
      <c r="B564" s="128"/>
      <c r="C564" s="13"/>
      <c r="D564" s="13"/>
      <c r="E564" s="13"/>
      <c r="F564" s="4"/>
      <c r="G564" s="4"/>
      <c r="H564" s="100"/>
      <c r="I564" s="116"/>
      <c r="J564" s="116"/>
      <c r="K564" s="13"/>
    </row>
    <row r="565" ht="9.0" customHeight="1">
      <c r="A565" s="117"/>
      <c r="B565" s="118"/>
      <c r="C565" s="118"/>
      <c r="D565" s="118"/>
      <c r="E565" s="118"/>
      <c r="F565" s="88"/>
      <c r="G565" s="118"/>
      <c r="H565" s="118"/>
      <c r="I565" s="118"/>
      <c r="J565" s="118"/>
      <c r="K565" s="117"/>
    </row>
    <row r="566" ht="9.0" customHeight="1">
      <c r="A566" s="13"/>
      <c r="B566" s="13"/>
      <c r="C566" s="13"/>
      <c r="D566" s="13"/>
      <c r="E566" s="13"/>
      <c r="F566" s="119"/>
      <c r="G566" s="13"/>
      <c r="H566" s="13"/>
      <c r="I566" s="13"/>
      <c r="J566" s="13"/>
      <c r="K566" s="13"/>
    </row>
    <row r="567" ht="30.0" customHeight="1">
      <c r="A567" s="13"/>
      <c r="B567" s="90" t="s">
        <v>4551</v>
      </c>
      <c r="C567" s="90"/>
      <c r="D567" s="91"/>
      <c r="E567" s="13"/>
      <c r="F567" s="13"/>
      <c r="G567" s="13"/>
      <c r="H567" s="13"/>
      <c r="I567" s="13"/>
      <c r="J567" s="13"/>
      <c r="K567" s="13"/>
    </row>
    <row r="568">
      <c r="A568" s="13"/>
      <c r="B568" s="129"/>
      <c r="C568" s="13"/>
      <c r="D568" s="13"/>
      <c r="E568" s="13"/>
      <c r="F568" s="128"/>
      <c r="G568" s="128"/>
      <c r="H568" s="128"/>
      <c r="I568" s="128"/>
      <c r="J568" s="128"/>
      <c r="K568" s="128"/>
    </row>
    <row r="569" ht="12.0" customHeight="1">
      <c r="A569" s="13"/>
      <c r="B569" s="130"/>
      <c r="C569" s="131"/>
      <c r="D569" s="131"/>
      <c r="E569" s="13"/>
      <c r="F569" s="13"/>
      <c r="G569" s="128"/>
      <c r="H569" s="128"/>
      <c r="I569" s="128"/>
      <c r="J569" s="128"/>
      <c r="K569" s="128"/>
    </row>
    <row r="570" ht="24.0" customHeight="1">
      <c r="A570" s="13"/>
      <c r="B570" s="13"/>
      <c r="C570" s="127" t="str">
        <f>image("https://i.imgur.com/y9MsJOR.png",3)</f>
        <v>#REF!</v>
      </c>
      <c r="I570" s="128"/>
      <c r="J570" s="102"/>
      <c r="K570" s="13"/>
    </row>
    <row r="571" ht="24.0" customHeight="1">
      <c r="A571" s="13"/>
      <c r="B571" s="13"/>
      <c r="I571" s="128"/>
      <c r="J571" s="102"/>
      <c r="K571" s="13"/>
    </row>
    <row r="572" ht="24.0" customHeight="1">
      <c r="A572" s="13"/>
      <c r="B572" s="128"/>
      <c r="I572" s="128"/>
      <c r="J572" s="102"/>
      <c r="K572" s="13"/>
    </row>
    <row r="573" ht="24.0" customHeight="1">
      <c r="A573" s="13"/>
      <c r="B573" s="128"/>
      <c r="I573" s="128"/>
      <c r="J573" s="102"/>
      <c r="K573" s="13"/>
    </row>
    <row r="574" ht="24.0" customHeight="1">
      <c r="A574" s="13"/>
      <c r="B574" s="128"/>
      <c r="I574" s="128"/>
      <c r="J574" s="102"/>
      <c r="K574" s="13"/>
    </row>
    <row r="575" ht="24.0" customHeight="1">
      <c r="A575" s="13"/>
      <c r="B575" s="128"/>
      <c r="I575" s="128"/>
      <c r="J575" s="102"/>
      <c r="K575" s="13"/>
    </row>
    <row r="576" ht="24.0" customHeight="1">
      <c r="A576" s="13"/>
      <c r="B576" s="128"/>
      <c r="I576" s="128"/>
      <c r="J576" s="102"/>
      <c r="K576" s="13"/>
    </row>
    <row r="577" ht="24.0" customHeight="1">
      <c r="A577" s="13"/>
      <c r="B577" s="128"/>
      <c r="I577" s="128"/>
      <c r="J577" s="102"/>
      <c r="K577" s="13"/>
    </row>
    <row r="578" ht="24.0" customHeight="1">
      <c r="A578" s="13"/>
      <c r="B578" s="128"/>
      <c r="I578" s="128"/>
      <c r="J578" s="102"/>
      <c r="K578" s="13"/>
    </row>
    <row r="579" ht="24.0" customHeight="1">
      <c r="A579" s="13"/>
      <c r="B579" s="128"/>
      <c r="I579" s="128"/>
      <c r="J579" s="102"/>
      <c r="K579" s="13"/>
    </row>
    <row r="580" ht="24.0" customHeight="1">
      <c r="A580" s="13"/>
      <c r="B580" s="128"/>
      <c r="I580" s="128"/>
      <c r="J580" s="102"/>
      <c r="K580" s="13"/>
    </row>
    <row r="581" ht="24.0" customHeight="1">
      <c r="A581" s="13"/>
      <c r="B581" s="128"/>
      <c r="I581" s="128"/>
      <c r="J581" s="102"/>
      <c r="K581" s="13"/>
    </row>
    <row r="582">
      <c r="A582" s="13"/>
      <c r="B582" s="128"/>
      <c r="C582" s="13"/>
      <c r="D582" s="13"/>
      <c r="E582" s="13"/>
      <c r="F582" s="4"/>
      <c r="G582" s="4"/>
      <c r="H582" s="100"/>
      <c r="I582" s="116"/>
      <c r="J582" s="116"/>
      <c r="K582" s="13"/>
    </row>
    <row r="583" ht="9.0" customHeight="1">
      <c r="A583" s="117"/>
      <c r="B583" s="118"/>
      <c r="C583" s="118"/>
      <c r="D583" s="118"/>
      <c r="E583" s="118"/>
      <c r="F583" s="88"/>
      <c r="G583" s="118"/>
      <c r="H583" s="118"/>
      <c r="I583" s="118"/>
      <c r="J583" s="118"/>
      <c r="K583" s="117"/>
    </row>
    <row r="584" ht="9.0" customHeight="1">
      <c r="A584" s="13"/>
      <c r="B584" s="13"/>
      <c r="C584" s="13"/>
      <c r="D584" s="13"/>
      <c r="E584" s="13"/>
      <c r="F584" s="119"/>
      <c r="G584" s="13"/>
      <c r="H584" s="13"/>
      <c r="I584" s="13"/>
      <c r="J584" s="13"/>
      <c r="K584" s="13"/>
    </row>
    <row r="585" ht="30.0" customHeight="1">
      <c r="A585" s="13"/>
      <c r="B585" s="90" t="s">
        <v>4552</v>
      </c>
      <c r="C585" s="90"/>
      <c r="D585" s="91"/>
      <c r="E585" s="13"/>
      <c r="F585" s="13"/>
      <c r="G585" s="13"/>
      <c r="H585" s="13"/>
      <c r="I585" s="13"/>
      <c r="J585" s="13"/>
      <c r="K585" s="13"/>
    </row>
    <row r="586">
      <c r="A586" s="13"/>
      <c r="B586" s="129"/>
      <c r="C586" s="13"/>
      <c r="D586" s="13"/>
      <c r="E586" s="13"/>
      <c r="F586" s="128"/>
      <c r="G586" s="128"/>
      <c r="H586" s="128"/>
      <c r="I586" s="128"/>
      <c r="J586" s="128"/>
      <c r="K586" s="128"/>
    </row>
    <row r="587" ht="12.0" customHeight="1">
      <c r="A587" s="13"/>
      <c r="B587" s="130"/>
      <c r="C587" s="131"/>
      <c r="D587" s="131"/>
      <c r="E587" s="13"/>
      <c r="F587" s="13"/>
      <c r="G587" s="128"/>
      <c r="H587" s="128"/>
      <c r="I587" s="128"/>
      <c r="J587" s="128"/>
      <c r="K587" s="128"/>
    </row>
    <row r="588" ht="24.0" customHeight="1">
      <c r="A588" s="13"/>
      <c r="B588" s="13"/>
      <c r="C588" s="127" t="str">
        <f>image("https://i.imgur.com/8PpR3Yr.png",3)</f>
        <v>#REF!</v>
      </c>
      <c r="I588" s="128"/>
      <c r="J588" s="102"/>
      <c r="K588" s="13"/>
    </row>
    <row r="589" ht="24.0" customHeight="1">
      <c r="A589" s="13"/>
      <c r="B589" s="13"/>
      <c r="I589" s="128"/>
      <c r="J589" s="102"/>
      <c r="K589" s="13"/>
    </row>
    <row r="590" ht="24.0" customHeight="1">
      <c r="A590" s="13"/>
      <c r="B590" s="128"/>
      <c r="I590" s="128"/>
      <c r="J590" s="102"/>
      <c r="K590" s="13"/>
    </row>
    <row r="591" ht="24.0" customHeight="1">
      <c r="A591" s="13"/>
      <c r="B591" s="128"/>
      <c r="I591" s="128"/>
      <c r="J591" s="102"/>
      <c r="K591" s="13"/>
    </row>
    <row r="592" ht="24.0" customHeight="1">
      <c r="A592" s="13"/>
      <c r="B592" s="128"/>
      <c r="I592" s="128"/>
      <c r="J592" s="102"/>
      <c r="K592" s="13"/>
    </row>
    <row r="593" ht="24.0" customHeight="1">
      <c r="A593" s="13"/>
      <c r="B593" s="128"/>
      <c r="I593" s="128"/>
      <c r="J593" s="102"/>
      <c r="K593" s="13"/>
    </row>
    <row r="594" ht="24.0" customHeight="1">
      <c r="A594" s="13"/>
      <c r="B594" s="128"/>
      <c r="I594" s="128"/>
      <c r="J594" s="102"/>
      <c r="K594" s="13"/>
    </row>
    <row r="595" ht="24.0" customHeight="1">
      <c r="A595" s="13"/>
      <c r="B595" s="128"/>
      <c r="I595" s="128"/>
      <c r="J595" s="102"/>
      <c r="K595" s="13"/>
    </row>
    <row r="596" ht="24.0" customHeight="1">
      <c r="A596" s="13"/>
      <c r="B596" s="128"/>
      <c r="I596" s="128"/>
      <c r="J596" s="102"/>
      <c r="K596" s="13"/>
    </row>
    <row r="597" ht="24.0" customHeight="1">
      <c r="A597" s="13"/>
      <c r="B597" s="128"/>
      <c r="I597" s="128"/>
      <c r="J597" s="102"/>
      <c r="K597" s="13"/>
    </row>
    <row r="598" ht="24.0" customHeight="1">
      <c r="A598" s="13"/>
      <c r="B598" s="128"/>
      <c r="I598" s="128"/>
      <c r="J598" s="102"/>
      <c r="K598" s="13"/>
    </row>
    <row r="599" ht="24.0" customHeight="1">
      <c r="A599" s="13"/>
      <c r="B599" s="128"/>
      <c r="I599" s="128"/>
      <c r="J599" s="102"/>
      <c r="K599" s="13"/>
    </row>
    <row r="600" ht="24.0" customHeight="1">
      <c r="A600" s="13"/>
      <c r="B600" s="128"/>
      <c r="I600" s="128"/>
      <c r="J600" s="102"/>
      <c r="K600" s="13"/>
    </row>
    <row r="601" ht="24.0" customHeight="1">
      <c r="A601" s="13"/>
      <c r="B601" s="128"/>
      <c r="I601" s="128"/>
      <c r="J601" s="102"/>
      <c r="K601" s="13"/>
    </row>
    <row r="602" ht="24.0" customHeight="1">
      <c r="A602" s="13"/>
      <c r="B602" s="128"/>
      <c r="I602" s="128"/>
      <c r="J602" s="102"/>
      <c r="K602" s="13"/>
    </row>
    <row r="603" ht="24.0" customHeight="1">
      <c r="A603" s="13"/>
      <c r="B603" s="128"/>
      <c r="I603" s="128"/>
      <c r="J603" s="102"/>
      <c r="K603" s="13"/>
    </row>
    <row r="604" ht="24.0" customHeight="1">
      <c r="A604" s="13"/>
      <c r="B604" s="128"/>
      <c r="I604" s="128"/>
      <c r="J604" s="102"/>
      <c r="K604" s="13"/>
    </row>
    <row r="605" ht="24.0" customHeight="1">
      <c r="A605" s="13"/>
      <c r="B605" s="128"/>
      <c r="I605" s="128"/>
      <c r="J605" s="102"/>
      <c r="K605" s="13"/>
    </row>
    <row r="606" ht="24.0" customHeight="1">
      <c r="A606" s="13"/>
      <c r="B606" s="128"/>
      <c r="I606" s="128"/>
      <c r="J606" s="102"/>
      <c r="K606" s="13"/>
    </row>
    <row r="607" ht="24.0" customHeight="1">
      <c r="A607" s="13"/>
      <c r="B607" s="128"/>
      <c r="I607" s="128"/>
      <c r="J607" s="102"/>
      <c r="K607" s="13"/>
    </row>
    <row r="608" ht="24.0" customHeight="1">
      <c r="A608" s="13"/>
      <c r="B608" s="128"/>
      <c r="I608" s="128"/>
      <c r="J608" s="102"/>
      <c r="K608" s="13"/>
    </row>
    <row r="609" ht="24.0" customHeight="1">
      <c r="A609" s="13"/>
      <c r="B609" s="128"/>
      <c r="I609" s="128"/>
      <c r="J609" s="102"/>
      <c r="K609" s="13"/>
    </row>
    <row r="610" ht="24.0" customHeight="1">
      <c r="A610" s="13"/>
      <c r="B610" s="128"/>
      <c r="I610" s="128"/>
      <c r="J610" s="102"/>
      <c r="K610" s="13"/>
    </row>
    <row r="611" ht="24.0" customHeight="1">
      <c r="A611" s="13"/>
      <c r="B611" s="128"/>
      <c r="I611" s="128"/>
      <c r="J611" s="102"/>
      <c r="K611" s="13"/>
    </row>
    <row r="612" ht="24.0" customHeight="1">
      <c r="A612" s="13"/>
      <c r="B612" s="128"/>
      <c r="I612" s="128"/>
      <c r="J612" s="102"/>
      <c r="K612" s="13"/>
    </row>
    <row r="613" ht="24.0" customHeight="1">
      <c r="A613" s="13"/>
      <c r="B613" s="128"/>
      <c r="I613" s="128"/>
      <c r="J613" s="102"/>
      <c r="K613" s="13"/>
    </row>
    <row r="614" ht="24.0" customHeight="1">
      <c r="A614" s="13"/>
      <c r="B614" s="128"/>
      <c r="I614" s="128"/>
      <c r="J614" s="102"/>
      <c r="K614" s="13"/>
    </row>
    <row r="615" ht="24.0" customHeight="1">
      <c r="A615" s="13"/>
      <c r="B615" s="128"/>
      <c r="I615" s="128"/>
      <c r="J615" s="102"/>
      <c r="K615" s="13"/>
    </row>
    <row r="616">
      <c r="A616" s="13"/>
      <c r="B616" s="128"/>
      <c r="C616" s="13"/>
      <c r="D616" s="13"/>
      <c r="E616" s="13"/>
      <c r="F616" s="4"/>
      <c r="G616" s="4"/>
      <c r="H616" s="100"/>
      <c r="I616" s="116"/>
      <c r="J616" s="116"/>
      <c r="K616" s="13"/>
    </row>
    <row r="617" ht="9.0" customHeight="1">
      <c r="A617" s="117"/>
      <c r="B617" s="118"/>
      <c r="C617" s="118"/>
      <c r="D617" s="118"/>
      <c r="E617" s="118"/>
      <c r="F617" s="88"/>
      <c r="G617" s="118"/>
      <c r="H617" s="118"/>
      <c r="I617" s="118"/>
      <c r="J617" s="118"/>
      <c r="K617" s="117"/>
    </row>
    <row r="618" ht="9.0" customHeight="1">
      <c r="A618" s="13"/>
      <c r="B618" s="13"/>
      <c r="C618" s="13"/>
      <c r="D618" s="13"/>
      <c r="E618" s="13"/>
      <c r="F618" s="119"/>
      <c r="G618" s="13"/>
      <c r="H618" s="13"/>
      <c r="I618" s="13"/>
      <c r="J618" s="13"/>
      <c r="K618" s="13"/>
    </row>
    <row r="619" ht="30.0" customHeight="1">
      <c r="A619" s="13"/>
      <c r="B619" s="90" t="s">
        <v>4553</v>
      </c>
      <c r="C619" s="90"/>
      <c r="D619" s="91"/>
      <c r="E619" s="13"/>
      <c r="F619" s="13"/>
      <c r="G619" s="13"/>
      <c r="H619" s="13"/>
      <c r="I619" s="13"/>
      <c r="J619" s="13"/>
      <c r="K619" s="13"/>
    </row>
    <row r="620">
      <c r="A620" s="13"/>
      <c r="B620" s="129"/>
      <c r="C620" s="13"/>
      <c r="D620" s="13"/>
      <c r="E620" s="13"/>
      <c r="F620" s="128"/>
      <c r="G620" s="128"/>
      <c r="H620" s="128"/>
      <c r="I620" s="128"/>
      <c r="J620" s="128"/>
      <c r="K620" s="128"/>
    </row>
    <row r="621" ht="12.0" customHeight="1">
      <c r="A621" s="13"/>
      <c r="B621" s="130"/>
      <c r="C621" s="131"/>
      <c r="D621" s="131"/>
      <c r="E621" s="13"/>
      <c r="F621" s="13"/>
      <c r="G621" s="128"/>
      <c r="H621" s="128"/>
      <c r="I621" s="128"/>
      <c r="J621" s="128"/>
      <c r="K621" s="128"/>
    </row>
    <row r="622" ht="24.0" customHeight="1">
      <c r="A622" s="13"/>
      <c r="B622" s="13"/>
      <c r="C622" s="127" t="str">
        <f>image("https://i.imgur.com/dJaYBpK.png",3)</f>
        <v>#REF!</v>
      </c>
      <c r="I622" s="128"/>
      <c r="J622" s="102"/>
      <c r="K622" s="13"/>
    </row>
    <row r="623" ht="24.0" customHeight="1">
      <c r="A623" s="13"/>
      <c r="B623" s="13"/>
      <c r="I623" s="128"/>
      <c r="J623" s="102"/>
      <c r="K623" s="13"/>
    </row>
    <row r="624" ht="24.0" customHeight="1">
      <c r="A624" s="13"/>
      <c r="B624" s="128"/>
      <c r="I624" s="128"/>
      <c r="J624" s="102"/>
      <c r="K624" s="13"/>
    </row>
    <row r="625" ht="24.0" customHeight="1">
      <c r="A625" s="13"/>
      <c r="B625" s="128"/>
      <c r="I625" s="128"/>
      <c r="J625" s="102"/>
      <c r="K625" s="13"/>
    </row>
    <row r="626" ht="24.0" customHeight="1">
      <c r="A626" s="13"/>
      <c r="B626" s="128"/>
      <c r="I626" s="128"/>
      <c r="J626" s="102"/>
      <c r="K626" s="13"/>
    </row>
    <row r="627" ht="24.0" customHeight="1">
      <c r="A627" s="13"/>
      <c r="B627" s="128"/>
      <c r="I627" s="128"/>
      <c r="J627" s="102"/>
      <c r="K627" s="13"/>
    </row>
    <row r="628" ht="24.0" customHeight="1">
      <c r="A628" s="13"/>
      <c r="B628" s="128"/>
      <c r="I628" s="128"/>
      <c r="J628" s="102"/>
      <c r="K628" s="13"/>
    </row>
    <row r="629" ht="24.0" customHeight="1">
      <c r="A629" s="13"/>
      <c r="B629" s="128"/>
      <c r="I629" s="128"/>
      <c r="J629" s="102"/>
      <c r="K629" s="13"/>
    </row>
    <row r="630" ht="24.0" customHeight="1">
      <c r="A630" s="13"/>
      <c r="B630" s="128"/>
      <c r="I630" s="128"/>
      <c r="J630" s="102"/>
      <c r="K630" s="13"/>
    </row>
    <row r="631" ht="24.0" customHeight="1">
      <c r="A631" s="13"/>
      <c r="B631" s="128"/>
      <c r="I631" s="128"/>
      <c r="J631" s="102"/>
      <c r="K631" s="13"/>
    </row>
    <row r="632" ht="24.0" customHeight="1">
      <c r="A632" s="13"/>
      <c r="B632" s="128"/>
      <c r="I632" s="128"/>
      <c r="J632" s="102"/>
      <c r="K632" s="13"/>
    </row>
    <row r="633" ht="24.0" customHeight="1">
      <c r="A633" s="13"/>
      <c r="B633" s="128"/>
      <c r="I633" s="128"/>
      <c r="J633" s="102"/>
      <c r="K633" s="13"/>
    </row>
    <row r="634" ht="24.0" customHeight="1">
      <c r="A634" s="13"/>
      <c r="B634" s="128"/>
      <c r="I634" s="128"/>
      <c r="J634" s="102"/>
      <c r="K634" s="13"/>
    </row>
    <row r="635" ht="24.0" customHeight="1">
      <c r="A635" s="13"/>
      <c r="B635" s="128"/>
      <c r="I635" s="128"/>
      <c r="J635" s="102"/>
      <c r="K635" s="13"/>
    </row>
    <row r="636" ht="24.0" customHeight="1">
      <c r="A636" s="13"/>
      <c r="B636" s="128"/>
      <c r="I636" s="128"/>
      <c r="J636" s="102"/>
      <c r="K636" s="13"/>
    </row>
    <row r="637" ht="24.0" customHeight="1">
      <c r="A637" s="13"/>
      <c r="B637" s="128"/>
      <c r="I637" s="128"/>
      <c r="J637" s="102"/>
      <c r="K637" s="13"/>
    </row>
    <row r="638" ht="24.0" customHeight="1">
      <c r="A638" s="13"/>
      <c r="B638" s="128"/>
      <c r="I638" s="128"/>
      <c r="J638" s="102"/>
      <c r="K638" s="13"/>
    </row>
    <row r="639" ht="24.0" customHeight="1">
      <c r="A639" s="13"/>
      <c r="B639" s="128"/>
      <c r="I639" s="128"/>
      <c r="J639" s="102"/>
      <c r="K639" s="13"/>
    </row>
    <row r="640" ht="24.0" customHeight="1">
      <c r="A640" s="13"/>
      <c r="B640" s="128"/>
      <c r="I640" s="128"/>
      <c r="J640" s="102"/>
      <c r="K640" s="13"/>
    </row>
    <row r="641" ht="24.0" customHeight="1">
      <c r="A641" s="13"/>
      <c r="B641" s="128"/>
      <c r="I641" s="128"/>
      <c r="J641" s="102"/>
      <c r="K641" s="13"/>
    </row>
    <row r="642" ht="24.0" customHeight="1">
      <c r="A642" s="13"/>
      <c r="B642" s="128"/>
      <c r="I642" s="128"/>
      <c r="J642" s="102"/>
      <c r="K642" s="13"/>
    </row>
    <row r="643" ht="24.0" customHeight="1">
      <c r="A643" s="13"/>
      <c r="B643" s="128"/>
      <c r="I643" s="128"/>
      <c r="J643" s="102"/>
      <c r="K643" s="13"/>
    </row>
    <row r="644" ht="24.0" customHeight="1">
      <c r="A644" s="13"/>
      <c r="B644" s="128"/>
      <c r="I644" s="128"/>
      <c r="J644" s="102"/>
      <c r="K644" s="13"/>
    </row>
    <row r="645" ht="24.0" customHeight="1">
      <c r="A645" s="13"/>
      <c r="B645" s="128"/>
      <c r="I645" s="128"/>
      <c r="J645" s="102"/>
      <c r="K645" s="13"/>
    </row>
    <row r="646">
      <c r="A646" s="13"/>
      <c r="B646" s="128"/>
      <c r="C646" s="13"/>
      <c r="D646" s="13"/>
      <c r="E646" s="13"/>
      <c r="F646" s="4"/>
      <c r="G646" s="4"/>
      <c r="H646" s="100"/>
      <c r="I646" s="116"/>
      <c r="J646" s="116"/>
      <c r="K646" s="13"/>
    </row>
    <row r="647" ht="9.0" customHeight="1">
      <c r="A647" s="117"/>
      <c r="B647" s="118"/>
      <c r="C647" s="118"/>
      <c r="D647" s="118"/>
      <c r="E647" s="118"/>
      <c r="F647" s="88"/>
      <c r="G647" s="118"/>
      <c r="H647" s="118"/>
      <c r="I647" s="118"/>
      <c r="J647" s="118"/>
      <c r="K647" s="117"/>
    </row>
    <row r="648" ht="9.0" customHeight="1">
      <c r="A648" s="13"/>
      <c r="B648" s="13"/>
      <c r="C648" s="13"/>
      <c r="D648" s="13"/>
      <c r="E648" s="13"/>
      <c r="F648" s="119"/>
      <c r="G648" s="13"/>
      <c r="H648" s="13"/>
      <c r="I648" s="13"/>
      <c r="J648" s="13"/>
      <c r="K648" s="13"/>
    </row>
    <row r="649" ht="30.0" customHeight="1">
      <c r="A649" s="13"/>
      <c r="B649" s="90" t="s">
        <v>4554</v>
      </c>
      <c r="C649" s="90"/>
      <c r="D649" s="91"/>
      <c r="E649" s="13"/>
      <c r="F649" s="13"/>
      <c r="G649" s="13"/>
      <c r="H649" s="13"/>
      <c r="I649" s="13"/>
      <c r="J649" s="13"/>
      <c r="K649" s="13"/>
    </row>
    <row r="650">
      <c r="A650" s="13"/>
      <c r="B650" s="129"/>
      <c r="C650" s="13"/>
      <c r="D650" s="13"/>
      <c r="E650" s="13"/>
      <c r="F650" s="128"/>
      <c r="G650" s="128"/>
      <c r="H650" s="128"/>
      <c r="I650" s="128"/>
      <c r="J650" s="128"/>
      <c r="K650" s="128"/>
    </row>
    <row r="651" ht="12.0" customHeight="1">
      <c r="A651" s="13"/>
      <c r="B651" s="130"/>
      <c r="C651" s="131"/>
      <c r="D651" s="131"/>
      <c r="E651" s="13"/>
      <c r="F651" s="13"/>
      <c r="G651" s="128"/>
      <c r="H651" s="128"/>
      <c r="I651" s="128"/>
      <c r="J651" s="128"/>
      <c r="K651" s="128"/>
    </row>
    <row r="652" ht="24.0" customHeight="1">
      <c r="A652" s="13"/>
      <c r="B652" s="13"/>
      <c r="C652" s="127" t="str">
        <f>image("https://i.imgur.com/flab4A1.png",3)</f>
        <v>#REF!</v>
      </c>
      <c r="I652" s="128"/>
      <c r="J652" s="102"/>
      <c r="K652" s="13"/>
    </row>
    <row r="653" ht="24.0" customHeight="1">
      <c r="A653" s="13"/>
      <c r="B653" s="13"/>
      <c r="I653" s="128"/>
      <c r="J653" s="102"/>
      <c r="K653" s="13"/>
    </row>
    <row r="654" ht="24.0" customHeight="1">
      <c r="A654" s="13"/>
      <c r="B654" s="128"/>
      <c r="I654" s="128"/>
      <c r="J654" s="102"/>
      <c r="K654" s="13"/>
    </row>
    <row r="655" ht="24.0" customHeight="1">
      <c r="A655" s="13"/>
      <c r="B655" s="128"/>
      <c r="I655" s="128"/>
      <c r="J655" s="102"/>
      <c r="K655" s="13"/>
    </row>
    <row r="656" ht="24.0" customHeight="1">
      <c r="A656" s="13"/>
      <c r="B656" s="128"/>
      <c r="I656" s="128"/>
      <c r="J656" s="102"/>
      <c r="K656" s="13"/>
    </row>
    <row r="657" ht="24.0" customHeight="1">
      <c r="A657" s="13"/>
      <c r="B657" s="128"/>
      <c r="I657" s="128"/>
      <c r="J657" s="102"/>
      <c r="K657" s="13"/>
    </row>
    <row r="658" ht="24.0" customHeight="1">
      <c r="A658" s="13"/>
      <c r="B658" s="128"/>
      <c r="I658" s="128"/>
      <c r="J658" s="102"/>
      <c r="K658" s="13"/>
    </row>
    <row r="659" ht="24.0" customHeight="1">
      <c r="A659" s="13"/>
      <c r="B659" s="128"/>
      <c r="I659" s="128"/>
      <c r="J659" s="102"/>
      <c r="K659" s="13"/>
    </row>
    <row r="660" ht="24.0" customHeight="1">
      <c r="A660" s="13"/>
      <c r="B660" s="128"/>
      <c r="I660" s="128"/>
      <c r="J660" s="102"/>
      <c r="K660" s="13"/>
    </row>
    <row r="661" ht="24.0" customHeight="1">
      <c r="A661" s="13"/>
      <c r="B661" s="128"/>
      <c r="I661" s="128"/>
      <c r="J661" s="102"/>
      <c r="K661" s="13"/>
    </row>
    <row r="662" ht="24.0" customHeight="1">
      <c r="A662" s="13"/>
      <c r="B662" s="128"/>
      <c r="I662" s="128"/>
      <c r="J662" s="102"/>
      <c r="K662" s="13"/>
    </row>
    <row r="663" ht="24.0" customHeight="1">
      <c r="A663" s="13"/>
      <c r="B663" s="128"/>
      <c r="I663" s="128"/>
      <c r="J663" s="102"/>
      <c r="K663" s="13"/>
    </row>
    <row r="664" ht="24.0" customHeight="1">
      <c r="A664" s="13"/>
      <c r="B664" s="128"/>
      <c r="I664" s="128"/>
      <c r="J664" s="102"/>
      <c r="K664" s="13"/>
    </row>
    <row r="665" ht="24.0" customHeight="1">
      <c r="A665" s="13"/>
      <c r="B665" s="128"/>
      <c r="I665" s="128"/>
      <c r="J665" s="102"/>
      <c r="K665" s="13"/>
    </row>
    <row r="666" ht="24.0" customHeight="1">
      <c r="A666" s="13"/>
      <c r="B666" s="128"/>
      <c r="I666" s="128"/>
      <c r="J666" s="102"/>
      <c r="K666" s="13"/>
    </row>
    <row r="667" ht="24.0" customHeight="1">
      <c r="A667" s="13"/>
      <c r="B667" s="128"/>
      <c r="I667" s="128"/>
      <c r="J667" s="102"/>
      <c r="K667" s="13"/>
    </row>
    <row r="668" ht="24.0" customHeight="1">
      <c r="A668" s="13"/>
      <c r="B668" s="128"/>
      <c r="I668" s="128"/>
      <c r="J668" s="102"/>
      <c r="K668" s="13"/>
    </row>
    <row r="669" ht="24.0" customHeight="1">
      <c r="A669" s="13"/>
      <c r="B669" s="128"/>
      <c r="I669" s="128"/>
      <c r="J669" s="102"/>
      <c r="K669" s="13"/>
    </row>
    <row r="670" ht="24.0" customHeight="1">
      <c r="A670" s="13"/>
      <c r="B670" s="128"/>
      <c r="I670" s="128"/>
      <c r="J670" s="102"/>
      <c r="K670" s="13"/>
    </row>
    <row r="671" ht="24.0" customHeight="1">
      <c r="A671" s="13"/>
      <c r="B671" s="128"/>
      <c r="I671" s="128"/>
      <c r="J671" s="102"/>
      <c r="K671" s="13"/>
    </row>
    <row r="672">
      <c r="A672" s="13"/>
      <c r="B672" s="128"/>
      <c r="C672" s="13"/>
      <c r="D672" s="13"/>
      <c r="E672" s="13"/>
      <c r="F672" s="4"/>
      <c r="G672" s="4"/>
      <c r="H672" s="100"/>
      <c r="I672" s="116"/>
      <c r="J672" s="116"/>
      <c r="K672" s="13"/>
    </row>
    <row r="673" ht="9.0" customHeight="1">
      <c r="A673" s="117"/>
      <c r="B673" s="118"/>
      <c r="C673" s="118"/>
      <c r="D673" s="118"/>
      <c r="E673" s="118"/>
      <c r="F673" s="88"/>
      <c r="G673" s="118"/>
      <c r="H673" s="118"/>
      <c r="I673" s="118"/>
      <c r="J673" s="118"/>
      <c r="K673" s="117"/>
    </row>
    <row r="674" ht="9.0" customHeight="1">
      <c r="A674" s="13"/>
      <c r="B674" s="13"/>
      <c r="C674" s="13"/>
      <c r="D674" s="13"/>
      <c r="E674" s="13"/>
      <c r="F674" s="119"/>
      <c r="G674" s="13"/>
      <c r="H674" s="13"/>
      <c r="I674" s="13"/>
      <c r="J674" s="13"/>
      <c r="K674" s="13"/>
    </row>
    <row r="675" ht="30.0" customHeight="1">
      <c r="A675" s="13"/>
      <c r="B675" s="90" t="s">
        <v>4556</v>
      </c>
      <c r="C675" s="90"/>
      <c r="D675" s="91"/>
      <c r="E675" s="13"/>
      <c r="F675" s="13"/>
      <c r="G675" s="13"/>
      <c r="H675" s="13"/>
      <c r="I675" s="13"/>
      <c r="J675" s="13"/>
      <c r="K675" s="13"/>
    </row>
    <row r="676">
      <c r="A676" s="13"/>
      <c r="B676" s="129"/>
      <c r="C676" s="13"/>
      <c r="D676" s="13"/>
      <c r="E676" s="13"/>
      <c r="F676" s="128"/>
      <c r="G676" s="128"/>
      <c r="H676" s="128"/>
      <c r="I676" s="128"/>
      <c r="J676" s="128"/>
      <c r="K676" s="128"/>
    </row>
    <row r="677" ht="12.0" customHeight="1">
      <c r="A677" s="13"/>
      <c r="B677" s="130"/>
      <c r="C677" s="131"/>
      <c r="D677" s="131"/>
      <c r="E677" s="13"/>
      <c r="F677" s="13"/>
      <c r="G677" s="128"/>
      <c r="H677" s="128"/>
      <c r="I677" s="128"/>
      <c r="J677" s="128"/>
      <c r="K677" s="128"/>
    </row>
    <row r="678" ht="24.0" customHeight="1">
      <c r="A678" s="13"/>
      <c r="B678" s="13"/>
      <c r="C678" s="127" t="str">
        <f>image("https://i.imgur.com/2XcEivd.png",3)</f>
        <v>#REF!</v>
      </c>
      <c r="I678" s="128"/>
      <c r="J678" s="102"/>
      <c r="K678" s="13"/>
    </row>
    <row r="679" ht="24.0" customHeight="1">
      <c r="A679" s="13"/>
      <c r="B679" s="13"/>
      <c r="I679" s="128"/>
      <c r="J679" s="102"/>
      <c r="K679" s="13"/>
    </row>
    <row r="680" ht="24.0" customHeight="1">
      <c r="A680" s="13"/>
      <c r="B680" s="128"/>
      <c r="I680" s="128"/>
      <c r="J680" s="102"/>
      <c r="K680" s="13"/>
    </row>
    <row r="681" ht="24.0" customHeight="1">
      <c r="A681" s="13"/>
      <c r="B681" s="128"/>
      <c r="I681" s="128"/>
      <c r="J681" s="102"/>
      <c r="K681" s="13"/>
    </row>
    <row r="682" ht="24.0" customHeight="1">
      <c r="A682" s="13"/>
      <c r="B682" s="128"/>
      <c r="I682" s="128"/>
      <c r="J682" s="102"/>
      <c r="K682" s="13"/>
    </row>
    <row r="683" ht="24.0" customHeight="1">
      <c r="A683" s="13"/>
      <c r="B683" s="128"/>
      <c r="I683" s="128"/>
      <c r="J683" s="102"/>
      <c r="K683" s="13"/>
    </row>
    <row r="684" ht="24.0" customHeight="1">
      <c r="A684" s="13"/>
      <c r="B684" s="128"/>
      <c r="I684" s="128"/>
      <c r="J684" s="102"/>
      <c r="K684" s="13"/>
    </row>
    <row r="685" ht="24.0" customHeight="1">
      <c r="A685" s="13"/>
      <c r="B685" s="128"/>
      <c r="I685" s="128"/>
      <c r="J685" s="102"/>
      <c r="K685" s="13"/>
    </row>
    <row r="686" ht="24.0" customHeight="1">
      <c r="A686" s="13"/>
      <c r="B686" s="128"/>
      <c r="I686" s="128"/>
      <c r="J686" s="102"/>
      <c r="K686" s="13"/>
    </row>
    <row r="687" ht="24.0" customHeight="1">
      <c r="A687" s="13"/>
      <c r="B687" s="128"/>
      <c r="I687" s="128"/>
      <c r="J687" s="102"/>
      <c r="K687" s="13"/>
    </row>
    <row r="688" ht="24.0" customHeight="1">
      <c r="A688" s="13"/>
      <c r="B688" s="128"/>
      <c r="I688" s="128"/>
      <c r="J688" s="102"/>
      <c r="K688" s="13"/>
    </row>
    <row r="689" ht="24.0" customHeight="1">
      <c r="A689" s="13"/>
      <c r="B689" s="128"/>
      <c r="I689" s="128"/>
      <c r="J689" s="102"/>
      <c r="K689" s="13"/>
    </row>
    <row r="690" ht="24.0" customHeight="1">
      <c r="A690" s="13"/>
      <c r="B690" s="128"/>
      <c r="I690" s="128"/>
      <c r="J690" s="102"/>
      <c r="K690" s="13"/>
    </row>
    <row r="691" ht="24.0" customHeight="1">
      <c r="A691" s="13"/>
      <c r="B691" s="128"/>
      <c r="I691" s="128"/>
      <c r="J691" s="102"/>
      <c r="K691" s="13"/>
    </row>
    <row r="692" ht="24.0" customHeight="1">
      <c r="A692" s="13"/>
      <c r="B692" s="128"/>
      <c r="I692" s="128"/>
      <c r="J692" s="102"/>
      <c r="K692" s="13"/>
    </row>
    <row r="693" ht="24.0" customHeight="1">
      <c r="A693" s="13"/>
      <c r="B693" s="128"/>
      <c r="I693" s="128"/>
      <c r="J693" s="102"/>
      <c r="K693" s="13"/>
    </row>
    <row r="694" ht="24.0" customHeight="1">
      <c r="A694" s="13"/>
      <c r="B694" s="128"/>
      <c r="I694" s="128"/>
      <c r="J694" s="102"/>
      <c r="K694" s="13"/>
    </row>
    <row r="695" ht="24.0" customHeight="1">
      <c r="A695" s="13"/>
      <c r="B695" s="128"/>
      <c r="I695" s="128"/>
      <c r="J695" s="102"/>
      <c r="K695" s="13"/>
    </row>
    <row r="696" ht="24.0" customHeight="1">
      <c r="A696" s="13"/>
      <c r="B696" s="128"/>
      <c r="I696" s="128"/>
      <c r="J696" s="102"/>
      <c r="K696" s="13"/>
    </row>
    <row r="697" ht="24.0" customHeight="1">
      <c r="A697" s="13"/>
      <c r="B697" s="128"/>
      <c r="I697" s="128"/>
      <c r="J697" s="102"/>
      <c r="K697" s="13"/>
    </row>
    <row r="698" ht="24.0" customHeight="1">
      <c r="A698" s="13"/>
      <c r="B698" s="128"/>
      <c r="I698" s="128"/>
      <c r="J698" s="102"/>
      <c r="K698" s="13"/>
    </row>
    <row r="699" ht="24.0" customHeight="1">
      <c r="A699" s="13"/>
      <c r="B699" s="128"/>
      <c r="I699" s="128"/>
      <c r="J699" s="102"/>
      <c r="K699" s="13"/>
    </row>
    <row r="700" ht="24.0" customHeight="1">
      <c r="A700" s="13"/>
      <c r="B700" s="128"/>
      <c r="I700" s="128"/>
      <c r="J700" s="102"/>
      <c r="K700" s="13"/>
    </row>
    <row r="701" ht="24.0" customHeight="1">
      <c r="A701" s="13"/>
      <c r="B701" s="128"/>
      <c r="I701" s="128"/>
      <c r="J701" s="102"/>
      <c r="K701" s="13"/>
    </row>
    <row r="702" ht="24.0" customHeight="1">
      <c r="A702" s="13"/>
      <c r="B702" s="128"/>
      <c r="I702" s="128"/>
      <c r="J702" s="102"/>
      <c r="K702" s="13"/>
    </row>
    <row r="703" ht="24.0" customHeight="1">
      <c r="A703" s="13"/>
      <c r="B703" s="128"/>
      <c r="I703" s="128"/>
      <c r="J703" s="102"/>
      <c r="K703" s="13"/>
    </row>
    <row r="704" ht="24.0" customHeight="1">
      <c r="A704" s="13"/>
      <c r="B704" s="128"/>
      <c r="I704" s="128"/>
      <c r="J704" s="102"/>
      <c r="K704" s="13"/>
    </row>
    <row r="705" ht="24.0" customHeight="1">
      <c r="A705" s="13"/>
      <c r="B705" s="128"/>
      <c r="I705" s="128"/>
      <c r="J705" s="102"/>
      <c r="K705" s="13"/>
    </row>
    <row r="706" ht="24.0" customHeight="1">
      <c r="A706" s="13"/>
      <c r="B706" s="128"/>
      <c r="I706" s="128"/>
      <c r="J706" s="102"/>
      <c r="K706" s="13"/>
    </row>
    <row r="707" ht="24.0" customHeight="1">
      <c r="A707" s="13"/>
      <c r="B707" s="128"/>
      <c r="I707" s="128"/>
      <c r="J707" s="102"/>
      <c r="K707" s="13"/>
    </row>
    <row r="708" ht="24.0" customHeight="1">
      <c r="A708" s="13"/>
      <c r="B708" s="128"/>
      <c r="I708" s="128"/>
      <c r="J708" s="102"/>
      <c r="K708" s="13"/>
    </row>
    <row r="709" ht="24.0" customHeight="1">
      <c r="A709" s="13"/>
      <c r="B709" s="128"/>
      <c r="I709" s="128"/>
      <c r="J709" s="102"/>
      <c r="K709" s="13"/>
    </row>
    <row r="710" ht="24.0" customHeight="1">
      <c r="A710" s="13"/>
      <c r="B710" s="128"/>
      <c r="I710" s="128"/>
      <c r="J710" s="102"/>
      <c r="K710" s="13"/>
    </row>
    <row r="711" ht="24.0" customHeight="1">
      <c r="A711" s="13"/>
      <c r="B711" s="128"/>
      <c r="I711" s="128"/>
      <c r="J711" s="102"/>
      <c r="K711" s="13"/>
    </row>
    <row r="712" ht="24.0" customHeight="1">
      <c r="A712" s="13"/>
      <c r="B712" s="128"/>
      <c r="I712" s="128"/>
      <c r="J712" s="102"/>
      <c r="K712" s="13"/>
    </row>
    <row r="713" ht="24.0" customHeight="1">
      <c r="A713" s="13"/>
      <c r="B713" s="128"/>
      <c r="I713" s="128"/>
      <c r="J713" s="102"/>
      <c r="K713" s="13"/>
    </row>
    <row r="714" ht="24.0" customHeight="1">
      <c r="A714" s="13"/>
      <c r="B714" s="128"/>
      <c r="I714" s="128"/>
      <c r="J714" s="102"/>
      <c r="K714" s="13"/>
    </row>
    <row r="715" ht="24.0" customHeight="1">
      <c r="A715" s="13"/>
      <c r="B715" s="128"/>
      <c r="I715" s="128"/>
      <c r="J715" s="102"/>
      <c r="K715" s="13"/>
    </row>
    <row r="716" ht="24.0" customHeight="1">
      <c r="A716" s="13"/>
      <c r="B716" s="128"/>
      <c r="I716" s="128"/>
      <c r="J716" s="102"/>
      <c r="K716" s="13"/>
    </row>
    <row r="717" ht="24.0" customHeight="1">
      <c r="A717" s="13"/>
      <c r="B717" s="128"/>
      <c r="I717" s="128"/>
      <c r="J717" s="102"/>
      <c r="K717" s="13"/>
    </row>
    <row r="718" ht="24.0" customHeight="1">
      <c r="A718" s="13"/>
      <c r="B718" s="128"/>
      <c r="I718" s="128"/>
      <c r="J718" s="102"/>
      <c r="K718" s="13"/>
    </row>
    <row r="719" ht="24.0" customHeight="1">
      <c r="A719" s="13"/>
      <c r="B719" s="128"/>
      <c r="I719" s="128"/>
      <c r="J719" s="102"/>
      <c r="K719" s="13"/>
    </row>
    <row r="720" ht="24.0" customHeight="1">
      <c r="A720" s="13"/>
      <c r="B720" s="128"/>
      <c r="I720" s="128"/>
      <c r="J720" s="102"/>
      <c r="K720" s="13"/>
    </row>
    <row r="721" ht="24.0" customHeight="1">
      <c r="A721" s="13"/>
      <c r="B721" s="128"/>
      <c r="I721" s="128"/>
      <c r="J721" s="102"/>
      <c r="K721" s="13"/>
    </row>
    <row r="722" ht="24.0" customHeight="1">
      <c r="A722" s="13"/>
      <c r="B722" s="128"/>
      <c r="I722" s="128"/>
      <c r="J722" s="102"/>
      <c r="K722" s="13"/>
    </row>
    <row r="723" ht="24.0" customHeight="1">
      <c r="A723" s="13"/>
      <c r="B723" s="128"/>
      <c r="I723" s="128"/>
      <c r="J723" s="102"/>
      <c r="K723" s="13"/>
    </row>
    <row r="724" ht="24.0" customHeight="1">
      <c r="A724" s="13"/>
      <c r="B724" s="128"/>
      <c r="I724" s="128"/>
      <c r="J724" s="102"/>
      <c r="K724" s="13"/>
    </row>
    <row r="725" ht="24.0" customHeight="1">
      <c r="A725" s="13"/>
      <c r="B725" s="128"/>
      <c r="I725" s="128"/>
      <c r="J725" s="102"/>
      <c r="K725" s="13"/>
    </row>
    <row r="726">
      <c r="A726" s="13"/>
      <c r="B726" s="128"/>
      <c r="C726" s="13"/>
      <c r="D726" s="13"/>
      <c r="E726" s="13"/>
      <c r="F726" s="4"/>
      <c r="G726" s="4"/>
      <c r="H726" s="100"/>
      <c r="I726" s="116"/>
      <c r="J726" s="116"/>
      <c r="K726" s="13"/>
    </row>
    <row r="727" ht="9.0" customHeight="1">
      <c r="A727" s="117"/>
      <c r="B727" s="118"/>
      <c r="C727" s="118"/>
      <c r="D727" s="118"/>
      <c r="E727" s="118"/>
      <c r="F727" s="88"/>
      <c r="G727" s="118"/>
      <c r="H727" s="118"/>
      <c r="I727" s="118"/>
      <c r="J727" s="118"/>
      <c r="K727" s="117"/>
    </row>
    <row r="728" ht="9.0" customHeight="1">
      <c r="A728" s="13"/>
      <c r="B728" s="13"/>
      <c r="C728" s="13"/>
      <c r="D728" s="13"/>
      <c r="E728" s="13"/>
      <c r="F728" s="119"/>
      <c r="G728" s="13"/>
      <c r="H728" s="13"/>
      <c r="I728" s="13"/>
      <c r="J728" s="13"/>
      <c r="K728" s="13"/>
    </row>
    <row r="729" ht="30.0" customHeight="1">
      <c r="A729" s="13"/>
      <c r="B729" s="90" t="s">
        <v>4557</v>
      </c>
      <c r="C729" s="90"/>
      <c r="D729" s="91"/>
      <c r="E729" s="13"/>
      <c r="F729" s="13"/>
      <c r="G729" s="13"/>
      <c r="H729" s="13"/>
      <c r="I729" s="13"/>
      <c r="J729" s="13"/>
      <c r="K729" s="13"/>
    </row>
    <row r="730">
      <c r="A730" s="13"/>
      <c r="B730" s="129"/>
      <c r="C730" s="13"/>
      <c r="D730" s="13"/>
      <c r="E730" s="13"/>
      <c r="F730" s="128"/>
      <c r="G730" s="128"/>
      <c r="H730" s="128"/>
      <c r="I730" s="128"/>
      <c r="J730" s="128"/>
      <c r="K730" s="128"/>
    </row>
    <row r="731" ht="12.0" customHeight="1">
      <c r="A731" s="13"/>
      <c r="B731" s="130"/>
      <c r="C731" s="131"/>
      <c r="D731" s="131"/>
      <c r="E731" s="13"/>
      <c r="F731" s="13"/>
      <c r="G731" s="128"/>
      <c r="H731" s="128"/>
      <c r="I731" s="128"/>
      <c r="J731" s="128"/>
      <c r="K731" s="128"/>
    </row>
    <row r="732" ht="24.0" customHeight="1">
      <c r="A732" s="13"/>
      <c r="B732" s="13"/>
      <c r="C732" s="127" t="str">
        <f>image("https://i.imgur.com/MiuRVBf.png",3)</f>
        <v>#REF!</v>
      </c>
      <c r="I732" s="128"/>
      <c r="J732" s="102"/>
      <c r="K732" s="13"/>
    </row>
    <row r="733" ht="24.0" customHeight="1">
      <c r="A733" s="13"/>
      <c r="B733" s="13"/>
      <c r="I733" s="128"/>
      <c r="J733" s="102"/>
      <c r="K733" s="13"/>
    </row>
    <row r="734" ht="24.0" customHeight="1">
      <c r="A734" s="13"/>
      <c r="B734" s="128"/>
      <c r="I734" s="128"/>
      <c r="J734" s="102"/>
      <c r="K734" s="13"/>
    </row>
    <row r="735" ht="24.0" customHeight="1">
      <c r="A735" s="13"/>
      <c r="B735" s="128"/>
      <c r="I735" s="128"/>
      <c r="J735" s="102"/>
      <c r="K735" s="13"/>
    </row>
    <row r="736" ht="24.0" customHeight="1">
      <c r="A736" s="13"/>
      <c r="B736" s="128"/>
      <c r="I736" s="128"/>
      <c r="J736" s="102"/>
      <c r="K736" s="13"/>
    </row>
    <row r="737" ht="24.0" customHeight="1">
      <c r="A737" s="13"/>
      <c r="B737" s="128"/>
      <c r="I737" s="128"/>
      <c r="J737" s="102"/>
      <c r="K737" s="13"/>
    </row>
    <row r="738" ht="24.0" customHeight="1">
      <c r="A738" s="13"/>
      <c r="B738" s="128"/>
      <c r="I738" s="128"/>
      <c r="J738" s="102"/>
      <c r="K738" s="13"/>
    </row>
    <row r="739" ht="24.0" customHeight="1">
      <c r="A739" s="13"/>
      <c r="B739" s="128"/>
      <c r="I739" s="128"/>
      <c r="J739" s="102"/>
      <c r="K739" s="13"/>
    </row>
    <row r="740" ht="24.0" customHeight="1">
      <c r="A740" s="13"/>
      <c r="B740" s="128"/>
      <c r="I740" s="128"/>
      <c r="J740" s="102"/>
      <c r="K740" s="13"/>
    </row>
    <row r="741" ht="24.0" customHeight="1">
      <c r="A741" s="13"/>
      <c r="B741" s="128"/>
      <c r="I741" s="128"/>
      <c r="J741" s="102"/>
      <c r="K741" s="13"/>
    </row>
    <row r="742" ht="24.0" customHeight="1">
      <c r="A742" s="13"/>
      <c r="B742" s="128"/>
      <c r="I742" s="128"/>
      <c r="J742" s="102"/>
      <c r="K742" s="13"/>
    </row>
    <row r="743" ht="24.0" customHeight="1">
      <c r="A743" s="13"/>
      <c r="B743" s="128"/>
      <c r="I743" s="128"/>
      <c r="J743" s="102"/>
      <c r="K743" s="13"/>
    </row>
    <row r="744" ht="24.0" customHeight="1">
      <c r="A744" s="13"/>
      <c r="B744" s="128"/>
      <c r="I744" s="128"/>
      <c r="J744" s="102"/>
      <c r="K744" s="13"/>
    </row>
    <row r="745" ht="24.0" customHeight="1">
      <c r="A745" s="13"/>
      <c r="B745" s="128"/>
      <c r="I745" s="128"/>
      <c r="J745" s="102"/>
      <c r="K745" s="13"/>
    </row>
    <row r="746" ht="24.0" customHeight="1">
      <c r="A746" s="13"/>
      <c r="B746" s="128"/>
      <c r="I746" s="128"/>
      <c r="J746" s="102"/>
      <c r="K746" s="13"/>
    </row>
    <row r="747" ht="24.0" customHeight="1">
      <c r="A747" s="13"/>
      <c r="B747" s="128"/>
      <c r="I747" s="128"/>
      <c r="J747" s="102"/>
      <c r="K747" s="13"/>
    </row>
    <row r="748" ht="24.0" customHeight="1">
      <c r="A748" s="13"/>
      <c r="B748" s="128"/>
      <c r="I748" s="128"/>
      <c r="J748" s="102"/>
      <c r="K748" s="13"/>
    </row>
    <row r="749" ht="24.0" customHeight="1">
      <c r="A749" s="13"/>
      <c r="B749" s="128"/>
      <c r="I749" s="128"/>
      <c r="J749" s="102"/>
      <c r="K749" s="13"/>
    </row>
    <row r="750" ht="24.0" customHeight="1">
      <c r="A750" s="13"/>
      <c r="B750" s="128"/>
      <c r="I750" s="128"/>
      <c r="J750" s="102"/>
      <c r="K750" s="13"/>
    </row>
    <row r="751" ht="24.0" customHeight="1">
      <c r="A751" s="13"/>
      <c r="B751" s="128"/>
      <c r="I751" s="128"/>
      <c r="J751" s="102"/>
      <c r="K751" s="13"/>
    </row>
    <row r="752" ht="24.0" customHeight="1">
      <c r="A752" s="13"/>
      <c r="B752" s="128"/>
      <c r="I752" s="128"/>
      <c r="J752" s="102"/>
      <c r="K752" s="13"/>
    </row>
    <row r="753" ht="24.0" customHeight="1">
      <c r="A753" s="13"/>
      <c r="B753" s="128"/>
      <c r="I753" s="128"/>
      <c r="J753" s="102"/>
      <c r="K753" s="13"/>
    </row>
    <row r="754" ht="24.0" customHeight="1">
      <c r="A754" s="13"/>
      <c r="B754" s="128"/>
      <c r="I754" s="128"/>
      <c r="J754" s="102"/>
      <c r="K754" s="13"/>
    </row>
    <row r="755" ht="24.0" customHeight="1">
      <c r="A755" s="13"/>
      <c r="B755" s="128"/>
      <c r="I755" s="128"/>
      <c r="J755" s="102"/>
      <c r="K755" s="13"/>
    </row>
    <row r="756" ht="24.0" customHeight="1">
      <c r="A756" s="13"/>
      <c r="B756" s="128"/>
      <c r="I756" s="128"/>
      <c r="J756" s="102"/>
      <c r="K756" s="13"/>
    </row>
    <row r="757" ht="24.0" customHeight="1">
      <c r="A757" s="13"/>
      <c r="B757" s="128"/>
      <c r="I757" s="128"/>
      <c r="J757" s="102"/>
      <c r="K757" s="13"/>
    </row>
    <row r="758" ht="24.0" customHeight="1">
      <c r="A758" s="13"/>
      <c r="B758" s="128"/>
      <c r="I758" s="128"/>
      <c r="J758" s="102"/>
      <c r="K758" s="13"/>
    </row>
    <row r="759" ht="24.0" customHeight="1">
      <c r="A759" s="13"/>
      <c r="B759" s="128"/>
      <c r="I759" s="128"/>
      <c r="J759" s="102"/>
      <c r="K759" s="13"/>
    </row>
    <row r="760">
      <c r="A760" s="13"/>
      <c r="B760" s="128"/>
      <c r="C760" s="13"/>
      <c r="D760" s="13"/>
      <c r="E760" s="13"/>
      <c r="F760" s="4"/>
      <c r="G760" s="4"/>
      <c r="H760" s="100"/>
      <c r="I760" s="116"/>
      <c r="J760" s="116"/>
      <c r="K760" s="13"/>
    </row>
    <row r="761" ht="9.0" customHeight="1">
      <c r="A761" s="117"/>
      <c r="B761" s="118"/>
      <c r="C761" s="118"/>
      <c r="D761" s="118"/>
      <c r="E761" s="118"/>
      <c r="F761" s="88"/>
      <c r="G761" s="118"/>
      <c r="H761" s="118"/>
      <c r="I761" s="118"/>
      <c r="J761" s="118"/>
      <c r="K761" s="117"/>
    </row>
    <row r="762" ht="9.0" customHeight="1">
      <c r="A762" s="13"/>
      <c r="B762" s="13"/>
      <c r="C762" s="13"/>
      <c r="D762" s="13"/>
      <c r="E762" s="13"/>
      <c r="F762" s="119"/>
      <c r="G762" s="13"/>
      <c r="H762" s="13"/>
      <c r="I762" s="13"/>
      <c r="J762" s="13"/>
      <c r="K762" s="13"/>
    </row>
    <row r="763" ht="30.0" customHeight="1">
      <c r="A763" s="13"/>
      <c r="B763" s="90" t="s">
        <v>4558</v>
      </c>
      <c r="C763" s="90"/>
      <c r="D763" s="91"/>
      <c r="E763" s="13"/>
      <c r="F763" s="13"/>
      <c r="G763" s="13"/>
      <c r="H763" s="13"/>
      <c r="I763" s="13"/>
      <c r="J763" s="13"/>
      <c r="K763" s="13"/>
    </row>
    <row r="764">
      <c r="A764" s="13"/>
      <c r="B764" s="129"/>
      <c r="C764" s="13"/>
      <c r="D764" s="13"/>
      <c r="E764" s="13"/>
      <c r="F764" s="128"/>
      <c r="G764" s="128"/>
      <c r="H764" s="128"/>
      <c r="I764" s="128"/>
      <c r="J764" s="128"/>
      <c r="K764" s="128"/>
    </row>
    <row r="765" ht="12.0" customHeight="1">
      <c r="A765" s="13"/>
      <c r="B765" s="130"/>
      <c r="C765" s="131"/>
      <c r="D765" s="131"/>
      <c r="E765" s="13"/>
      <c r="F765" s="13"/>
      <c r="G765" s="128"/>
      <c r="H765" s="128"/>
      <c r="I765" s="128"/>
      <c r="J765" s="128"/>
      <c r="K765" s="128"/>
    </row>
    <row r="766" ht="24.0" customHeight="1">
      <c r="A766" s="13"/>
      <c r="B766" s="13"/>
      <c r="C766" s="127" t="str">
        <f>image("https://i.imgur.com/JgawNzO.png",3)</f>
        <v>#REF!</v>
      </c>
      <c r="I766" s="128"/>
      <c r="J766" s="102"/>
      <c r="K766" s="13"/>
    </row>
    <row r="767" ht="24.0" customHeight="1">
      <c r="A767" s="13"/>
      <c r="B767" s="13"/>
      <c r="I767" s="128"/>
      <c r="J767" s="102"/>
      <c r="K767" s="13"/>
    </row>
    <row r="768" ht="24.0" customHeight="1">
      <c r="A768" s="13"/>
      <c r="B768" s="128"/>
      <c r="I768" s="128"/>
      <c r="J768" s="102"/>
      <c r="K768" s="13"/>
    </row>
    <row r="769" ht="24.0" customHeight="1">
      <c r="A769" s="13"/>
      <c r="B769" s="128"/>
      <c r="I769" s="128"/>
      <c r="J769" s="102"/>
      <c r="K769" s="13"/>
    </row>
    <row r="770" ht="24.0" customHeight="1">
      <c r="A770" s="13"/>
      <c r="B770" s="128"/>
      <c r="I770" s="128"/>
      <c r="J770" s="102"/>
      <c r="K770" s="13"/>
    </row>
    <row r="771" ht="24.0" customHeight="1">
      <c r="A771" s="13"/>
      <c r="B771" s="128"/>
      <c r="I771" s="128"/>
      <c r="J771" s="102"/>
      <c r="K771" s="13"/>
    </row>
    <row r="772" ht="24.0" customHeight="1">
      <c r="A772" s="13"/>
      <c r="B772" s="128"/>
      <c r="I772" s="128"/>
      <c r="J772" s="102"/>
      <c r="K772" s="13"/>
    </row>
    <row r="773" ht="24.0" customHeight="1">
      <c r="A773" s="13"/>
      <c r="B773" s="128"/>
      <c r="I773" s="128"/>
      <c r="J773" s="102"/>
      <c r="K773" s="13"/>
    </row>
    <row r="774" ht="24.0" customHeight="1">
      <c r="A774" s="13"/>
      <c r="B774" s="128"/>
      <c r="I774" s="128"/>
      <c r="J774" s="102"/>
      <c r="K774" s="13"/>
    </row>
    <row r="775" ht="24.0" customHeight="1">
      <c r="A775" s="13"/>
      <c r="B775" s="128"/>
      <c r="I775" s="128"/>
      <c r="J775" s="102"/>
      <c r="K775" s="13"/>
    </row>
    <row r="776" ht="24.0" customHeight="1">
      <c r="A776" s="13"/>
      <c r="B776" s="128"/>
      <c r="I776" s="128"/>
      <c r="J776" s="102"/>
      <c r="K776" s="13"/>
    </row>
    <row r="777" ht="24.0" customHeight="1">
      <c r="A777" s="13"/>
      <c r="B777" s="128"/>
      <c r="I777" s="128"/>
      <c r="J777" s="102"/>
      <c r="K777" s="13"/>
    </row>
    <row r="778" ht="24.0" customHeight="1">
      <c r="A778" s="13"/>
      <c r="B778" s="128"/>
      <c r="I778" s="128"/>
      <c r="J778" s="102"/>
      <c r="K778" s="13"/>
    </row>
    <row r="779" ht="24.0" customHeight="1">
      <c r="A779" s="13"/>
      <c r="B779" s="128"/>
      <c r="I779" s="128"/>
      <c r="J779" s="102"/>
      <c r="K779" s="13"/>
    </row>
    <row r="780" ht="24.0" customHeight="1">
      <c r="A780" s="13"/>
      <c r="B780" s="128"/>
      <c r="I780" s="128"/>
      <c r="J780" s="102"/>
      <c r="K780" s="13"/>
    </row>
    <row r="781" ht="24.0" customHeight="1">
      <c r="A781" s="13"/>
      <c r="B781" s="128"/>
      <c r="I781" s="128"/>
      <c r="J781" s="102"/>
      <c r="K781" s="13"/>
    </row>
    <row r="782" ht="24.0" customHeight="1">
      <c r="A782" s="13"/>
      <c r="B782" s="128"/>
      <c r="I782" s="128"/>
      <c r="J782" s="102"/>
      <c r="K782" s="13"/>
    </row>
    <row r="783" ht="24.0" customHeight="1">
      <c r="A783" s="13"/>
      <c r="B783" s="128"/>
      <c r="I783" s="128"/>
      <c r="J783" s="102"/>
      <c r="K783" s="13"/>
    </row>
    <row r="784" ht="24.0" customHeight="1">
      <c r="A784" s="13"/>
      <c r="B784" s="128"/>
      <c r="I784" s="128"/>
      <c r="J784" s="102"/>
      <c r="K784" s="13"/>
    </row>
    <row r="785" ht="24.0" customHeight="1">
      <c r="A785" s="13"/>
      <c r="B785" s="128"/>
      <c r="I785" s="128"/>
      <c r="J785" s="102"/>
      <c r="K785" s="13"/>
    </row>
    <row r="786" ht="24.0" customHeight="1">
      <c r="A786" s="13"/>
      <c r="B786" s="128"/>
      <c r="I786" s="128"/>
      <c r="J786" s="102"/>
      <c r="K786" s="13"/>
    </row>
    <row r="787" ht="24.0" customHeight="1">
      <c r="A787" s="13"/>
      <c r="B787" s="128"/>
      <c r="I787" s="128"/>
      <c r="J787" s="102"/>
      <c r="K787" s="13"/>
    </row>
    <row r="788" ht="24.0" customHeight="1">
      <c r="A788" s="13"/>
      <c r="B788" s="128"/>
      <c r="I788" s="128"/>
      <c r="J788" s="102"/>
      <c r="K788" s="13"/>
    </row>
    <row r="789" ht="24.0" customHeight="1">
      <c r="A789" s="13"/>
      <c r="B789" s="128"/>
      <c r="I789" s="128"/>
      <c r="J789" s="102"/>
      <c r="K789" s="13"/>
    </row>
    <row r="790">
      <c r="A790" s="13"/>
      <c r="B790" s="128"/>
      <c r="C790" s="13"/>
      <c r="D790" s="13"/>
      <c r="E790" s="13"/>
      <c r="F790" s="4"/>
      <c r="G790" s="4"/>
      <c r="H790" s="100"/>
      <c r="I790" s="116"/>
      <c r="J790" s="116"/>
      <c r="K790" s="13"/>
    </row>
    <row r="791" ht="9.0" customHeight="1">
      <c r="A791" s="117"/>
      <c r="B791" s="118"/>
      <c r="C791" s="118"/>
      <c r="D791" s="118"/>
      <c r="E791" s="118"/>
      <c r="F791" s="88"/>
      <c r="G791" s="118"/>
      <c r="H791" s="118"/>
      <c r="I791" s="118"/>
      <c r="J791" s="118"/>
      <c r="K791" s="117"/>
    </row>
    <row r="792" ht="9.0" customHeight="1">
      <c r="A792" s="13"/>
      <c r="B792" s="13"/>
      <c r="C792" s="13"/>
      <c r="D792" s="13"/>
      <c r="E792" s="13"/>
      <c r="F792" s="119"/>
      <c r="G792" s="13"/>
      <c r="H792" s="13"/>
      <c r="I792" s="13"/>
      <c r="J792" s="13"/>
      <c r="K792" s="13"/>
    </row>
    <row r="793" ht="30.0" customHeight="1">
      <c r="A793" s="13"/>
      <c r="B793" s="90" t="s">
        <v>4585</v>
      </c>
      <c r="C793" s="90"/>
      <c r="D793" s="91"/>
      <c r="E793" s="13"/>
      <c r="F793" s="13"/>
      <c r="G793" s="13"/>
      <c r="H793" s="13"/>
      <c r="I793" s="13"/>
      <c r="J793" s="13"/>
      <c r="K793" s="13"/>
    </row>
    <row r="794">
      <c r="A794" s="13"/>
      <c r="B794" s="129"/>
      <c r="C794" s="13"/>
      <c r="D794" s="13"/>
      <c r="E794" s="13"/>
      <c r="F794" s="128"/>
      <c r="G794" s="128"/>
      <c r="H794" s="128"/>
      <c r="I794" s="128"/>
      <c r="J794" s="128"/>
      <c r="K794" s="128"/>
    </row>
    <row r="795" ht="12.0" customHeight="1">
      <c r="A795" s="13"/>
      <c r="B795" s="130"/>
      <c r="C795" s="131"/>
      <c r="D795" s="131"/>
      <c r="E795" s="13"/>
      <c r="F795" s="13"/>
      <c r="G795" s="128"/>
      <c r="H795" s="128"/>
      <c r="I795" s="128"/>
      <c r="J795" s="128"/>
      <c r="K795" s="128"/>
    </row>
    <row r="796" ht="24.0" customHeight="1">
      <c r="A796" s="13"/>
      <c r="B796" s="13"/>
      <c r="C796" s="127" t="str">
        <f>image("https://i.imgur.com/b5Jo0j8.png",3)</f>
        <v>#REF!</v>
      </c>
      <c r="I796" s="128"/>
      <c r="J796" s="102"/>
      <c r="K796" s="13"/>
    </row>
    <row r="797" ht="24.0" customHeight="1">
      <c r="A797" s="13"/>
      <c r="B797" s="13"/>
      <c r="I797" s="128"/>
      <c r="J797" s="102"/>
      <c r="K797" s="13"/>
    </row>
    <row r="798" ht="24.0" customHeight="1">
      <c r="A798" s="13"/>
      <c r="B798" s="128"/>
      <c r="I798" s="128"/>
      <c r="J798" s="102"/>
      <c r="K798" s="13"/>
    </row>
    <row r="799" ht="24.0" customHeight="1">
      <c r="A799" s="13"/>
      <c r="B799" s="128"/>
      <c r="I799" s="128"/>
      <c r="J799" s="102"/>
      <c r="K799" s="13"/>
    </row>
    <row r="800" ht="24.0" customHeight="1">
      <c r="A800" s="13"/>
      <c r="B800" s="128"/>
      <c r="I800" s="128"/>
      <c r="J800" s="102"/>
      <c r="K800" s="13"/>
    </row>
    <row r="801" ht="24.0" customHeight="1">
      <c r="A801" s="13"/>
      <c r="B801" s="128"/>
      <c r="I801" s="128"/>
      <c r="J801" s="102"/>
      <c r="K801" s="13"/>
    </row>
    <row r="802" ht="24.0" customHeight="1">
      <c r="A802" s="13"/>
      <c r="B802" s="128"/>
      <c r="I802" s="128"/>
      <c r="J802" s="102"/>
      <c r="K802" s="13"/>
    </row>
    <row r="803" ht="24.0" customHeight="1">
      <c r="A803" s="13"/>
      <c r="B803" s="128"/>
      <c r="I803" s="128"/>
      <c r="J803" s="102"/>
      <c r="K803" s="13"/>
    </row>
    <row r="804" ht="24.0" customHeight="1">
      <c r="A804" s="13"/>
      <c r="B804" s="128"/>
      <c r="I804" s="128"/>
      <c r="J804" s="102"/>
      <c r="K804" s="13"/>
    </row>
    <row r="805" ht="24.0" customHeight="1">
      <c r="A805" s="13"/>
      <c r="B805" s="128"/>
      <c r="I805" s="128"/>
      <c r="J805" s="102"/>
      <c r="K805" s="13"/>
    </row>
    <row r="806" ht="24.0" customHeight="1">
      <c r="A806" s="13"/>
      <c r="B806" s="128"/>
      <c r="I806" s="128"/>
      <c r="J806" s="102"/>
      <c r="K806" s="13"/>
    </row>
    <row r="807" ht="24.0" customHeight="1">
      <c r="A807" s="13"/>
      <c r="B807" s="128"/>
      <c r="I807" s="128"/>
      <c r="J807" s="102"/>
      <c r="K807" s="13"/>
    </row>
    <row r="808" ht="24.0" customHeight="1">
      <c r="A808" s="13"/>
      <c r="B808" s="128"/>
      <c r="I808" s="128"/>
      <c r="J808" s="102"/>
      <c r="K808" s="13"/>
    </row>
    <row r="809" ht="24.0" customHeight="1">
      <c r="A809" s="13"/>
      <c r="B809" s="128"/>
      <c r="I809" s="128"/>
      <c r="J809" s="102"/>
      <c r="K809" s="13"/>
    </row>
    <row r="810" ht="24.0" customHeight="1">
      <c r="A810" s="13"/>
      <c r="B810" s="128"/>
      <c r="I810" s="128"/>
      <c r="J810" s="102"/>
      <c r="K810" s="13"/>
    </row>
    <row r="811" ht="24.0" customHeight="1">
      <c r="A811" s="13"/>
      <c r="B811" s="128"/>
      <c r="I811" s="128"/>
      <c r="J811" s="102"/>
      <c r="K811" s="13"/>
    </row>
    <row r="812" ht="24.0" customHeight="1">
      <c r="A812" s="13"/>
      <c r="B812" s="128"/>
      <c r="I812" s="128"/>
      <c r="J812" s="102"/>
      <c r="K812" s="13"/>
    </row>
    <row r="813" ht="24.0" customHeight="1">
      <c r="A813" s="13"/>
      <c r="B813" s="128"/>
      <c r="I813" s="128"/>
      <c r="J813" s="102"/>
      <c r="K813" s="13"/>
    </row>
    <row r="814" ht="24.0" customHeight="1">
      <c r="A814" s="13"/>
      <c r="B814" s="128"/>
      <c r="I814" s="128"/>
      <c r="J814" s="102"/>
      <c r="K814" s="13"/>
    </row>
    <row r="815" ht="24.0" customHeight="1">
      <c r="A815" s="13"/>
      <c r="B815" s="128"/>
      <c r="I815" s="128"/>
      <c r="J815" s="102"/>
      <c r="K815" s="13"/>
    </row>
    <row r="816">
      <c r="A816" s="13"/>
      <c r="B816" s="128"/>
      <c r="C816" s="13"/>
      <c r="D816" s="13"/>
      <c r="E816" s="13"/>
      <c r="F816" s="4"/>
      <c r="G816" s="4"/>
      <c r="H816" s="100"/>
      <c r="I816" s="116"/>
      <c r="J816" s="116"/>
      <c r="K816" s="13"/>
    </row>
    <row r="817" ht="9.0" customHeight="1">
      <c r="A817" s="117"/>
      <c r="B817" s="118"/>
      <c r="C817" s="118"/>
      <c r="D817" s="118"/>
      <c r="E817" s="118"/>
      <c r="F817" s="88"/>
      <c r="G817" s="118"/>
      <c r="H817" s="118"/>
      <c r="I817" s="118"/>
      <c r="J817" s="118"/>
      <c r="K817" s="117"/>
    </row>
    <row r="818" ht="9.0" customHeight="1">
      <c r="A818" s="13"/>
      <c r="B818" s="13"/>
      <c r="C818" s="13"/>
      <c r="D818" s="13"/>
      <c r="E818" s="13"/>
      <c r="F818" s="119"/>
      <c r="G818" s="13"/>
      <c r="H818" s="13"/>
      <c r="I818" s="13"/>
      <c r="J818" s="13"/>
      <c r="K818" s="13"/>
    </row>
    <row r="819" ht="30.0" customHeight="1">
      <c r="A819" s="13"/>
      <c r="B819" s="90" t="s">
        <v>4586</v>
      </c>
      <c r="C819" s="90"/>
      <c r="D819" s="91"/>
      <c r="E819" s="13"/>
      <c r="F819" s="13"/>
      <c r="G819" s="13"/>
      <c r="H819" s="13"/>
      <c r="I819" s="13"/>
      <c r="J819" s="13"/>
      <c r="K819" s="13"/>
    </row>
    <row r="820">
      <c r="A820" s="13"/>
      <c r="B820" s="129"/>
      <c r="C820" s="13"/>
      <c r="D820" s="13"/>
      <c r="E820" s="13"/>
      <c r="F820" s="128"/>
      <c r="G820" s="128"/>
      <c r="H820" s="128"/>
      <c r="I820" s="128"/>
      <c r="J820" s="128"/>
      <c r="K820" s="128"/>
    </row>
    <row r="821" ht="12.0" customHeight="1">
      <c r="A821" s="13"/>
      <c r="B821" s="130"/>
      <c r="C821" s="131"/>
      <c r="D821" s="131"/>
      <c r="E821" s="13"/>
      <c r="F821" s="13"/>
      <c r="G821" s="128"/>
      <c r="H821" s="128"/>
      <c r="I821" s="128"/>
      <c r="J821" s="128"/>
      <c r="K821" s="128"/>
    </row>
    <row r="822" ht="24.0" customHeight="1">
      <c r="A822" s="13"/>
      <c r="B822" s="13"/>
      <c r="C822" s="127" t="str">
        <f>image("https://i.imgur.com/0j67ns8.png",3)</f>
        <v>#REF!</v>
      </c>
      <c r="I822" s="128"/>
      <c r="J822" s="102"/>
      <c r="K822" s="13"/>
    </row>
    <row r="823" ht="24.0" customHeight="1">
      <c r="A823" s="13"/>
      <c r="B823" s="13"/>
      <c r="I823" s="128"/>
      <c r="J823" s="102"/>
      <c r="K823" s="13"/>
    </row>
    <row r="824" ht="24.0" customHeight="1">
      <c r="A824" s="13"/>
      <c r="B824" s="128"/>
      <c r="I824" s="128"/>
      <c r="J824" s="102"/>
      <c r="K824" s="13"/>
    </row>
    <row r="825" ht="24.0" customHeight="1">
      <c r="A825" s="13"/>
      <c r="B825" s="128"/>
      <c r="I825" s="128"/>
      <c r="J825" s="102"/>
      <c r="K825" s="13"/>
    </row>
    <row r="826">
      <c r="A826" s="13"/>
      <c r="B826" s="128"/>
      <c r="C826" s="13"/>
      <c r="D826" s="13"/>
      <c r="E826" s="13"/>
      <c r="F826" s="4"/>
      <c r="G826" s="4"/>
      <c r="H826" s="100"/>
      <c r="I826" s="116"/>
      <c r="J826" s="116"/>
      <c r="K826" s="13"/>
    </row>
    <row r="827" ht="9.0" customHeight="1">
      <c r="A827" s="117"/>
      <c r="B827" s="118"/>
      <c r="C827" s="118"/>
      <c r="D827" s="118"/>
      <c r="E827" s="118"/>
      <c r="F827" s="88"/>
      <c r="G827" s="118"/>
      <c r="H827" s="118"/>
      <c r="I827" s="118"/>
      <c r="J827" s="118"/>
      <c r="K827" s="117"/>
    </row>
    <row r="828" ht="9.0" customHeight="1">
      <c r="A828" s="13"/>
      <c r="B828" s="13"/>
      <c r="C828" s="13"/>
      <c r="D828" s="13"/>
      <c r="E828" s="13"/>
      <c r="F828" s="119"/>
      <c r="G828" s="13"/>
      <c r="H828" s="13"/>
      <c r="I828" s="13"/>
      <c r="J828" s="13"/>
      <c r="K828" s="13"/>
    </row>
    <row r="829" ht="30.0" customHeight="1">
      <c r="A829" s="13"/>
      <c r="B829" s="90" t="s">
        <v>4559</v>
      </c>
      <c r="C829" s="90"/>
      <c r="D829" s="91"/>
      <c r="E829" s="13"/>
      <c r="F829" s="13"/>
      <c r="G829" s="13"/>
      <c r="H829" s="13"/>
      <c r="I829" s="13"/>
      <c r="J829" s="13"/>
      <c r="K829" s="13"/>
    </row>
    <row r="830">
      <c r="A830" s="13"/>
      <c r="B830" s="129"/>
      <c r="C830" s="13"/>
      <c r="D830" s="13"/>
      <c r="E830" s="13"/>
      <c r="F830" s="128"/>
      <c r="G830" s="128"/>
      <c r="H830" s="128"/>
      <c r="I830" s="128"/>
      <c r="J830" s="128"/>
      <c r="K830" s="128"/>
    </row>
    <row r="831" ht="12.0" customHeight="1">
      <c r="A831" s="13"/>
      <c r="B831" s="130"/>
      <c r="C831" s="131"/>
      <c r="D831" s="131"/>
      <c r="E831" s="13"/>
      <c r="F831" s="13"/>
      <c r="G831" s="128"/>
      <c r="H831" s="128"/>
      <c r="I831" s="128"/>
      <c r="J831" s="128"/>
      <c r="K831" s="128"/>
    </row>
    <row r="832" ht="24.0" customHeight="1">
      <c r="A832" s="13"/>
      <c r="B832" s="13"/>
      <c r="C832" s="127" t="str">
        <f>image("https://i.imgur.com/WGyjnu8.png",3)</f>
        <v>#REF!</v>
      </c>
      <c r="I832" s="128"/>
      <c r="J832" s="102"/>
      <c r="K832" s="13"/>
    </row>
    <row r="833" ht="24.0" customHeight="1">
      <c r="A833" s="13"/>
      <c r="B833" s="13"/>
      <c r="I833" s="128"/>
      <c r="J833" s="102"/>
      <c r="K833" s="13"/>
    </row>
    <row r="834" ht="24.0" customHeight="1">
      <c r="A834" s="13"/>
      <c r="B834" s="128"/>
      <c r="I834" s="128"/>
      <c r="J834" s="102"/>
      <c r="K834" s="13"/>
    </row>
    <row r="835" ht="24.0" customHeight="1">
      <c r="A835" s="13"/>
      <c r="B835" s="128"/>
      <c r="I835" s="128"/>
      <c r="J835" s="102"/>
      <c r="K835" s="13"/>
    </row>
    <row r="836" ht="24.0" customHeight="1">
      <c r="A836" s="13"/>
      <c r="B836" s="128"/>
      <c r="I836" s="128"/>
      <c r="J836" s="102"/>
      <c r="K836" s="13"/>
    </row>
    <row r="837" ht="24.0" customHeight="1">
      <c r="A837" s="13"/>
      <c r="B837" s="128"/>
      <c r="I837" s="128"/>
      <c r="J837" s="102"/>
      <c r="K837" s="13"/>
    </row>
    <row r="838" ht="24.0" customHeight="1">
      <c r="A838" s="13"/>
      <c r="B838" s="128"/>
      <c r="I838" s="128"/>
      <c r="J838" s="102"/>
      <c r="K838" s="13"/>
    </row>
    <row r="839" ht="24.0" customHeight="1">
      <c r="A839" s="13"/>
      <c r="B839" s="128"/>
      <c r="I839" s="128"/>
      <c r="J839" s="102"/>
      <c r="K839" s="13"/>
    </row>
    <row r="840" ht="24.0" customHeight="1">
      <c r="A840" s="13"/>
      <c r="B840" s="128"/>
      <c r="I840" s="128"/>
      <c r="J840" s="102"/>
      <c r="K840" s="13"/>
    </row>
    <row r="841" ht="24.0" customHeight="1">
      <c r="A841" s="13"/>
      <c r="B841" s="128"/>
      <c r="I841" s="128"/>
      <c r="J841" s="102"/>
      <c r="K841" s="13"/>
    </row>
    <row r="842" ht="24.0" customHeight="1">
      <c r="A842" s="13"/>
      <c r="B842" s="128"/>
      <c r="I842" s="128"/>
      <c r="J842" s="102"/>
      <c r="K842" s="13"/>
    </row>
    <row r="843" ht="24.0" customHeight="1">
      <c r="A843" s="13"/>
      <c r="B843" s="128"/>
      <c r="I843" s="128"/>
      <c r="J843" s="102"/>
      <c r="K843" s="13"/>
    </row>
    <row r="844" ht="24.0" customHeight="1">
      <c r="A844" s="13"/>
      <c r="B844" s="128"/>
      <c r="I844" s="128"/>
      <c r="J844" s="102"/>
      <c r="K844" s="13"/>
    </row>
    <row r="845" ht="24.0" customHeight="1">
      <c r="A845" s="13"/>
      <c r="B845" s="128"/>
      <c r="I845" s="128"/>
      <c r="J845" s="102"/>
      <c r="K845" s="13"/>
    </row>
    <row r="846" ht="24.0" customHeight="1">
      <c r="A846" s="13"/>
      <c r="B846" s="128"/>
      <c r="I846" s="128"/>
      <c r="J846" s="102"/>
      <c r="K846" s="13"/>
    </row>
    <row r="847" ht="24.0" customHeight="1">
      <c r="A847" s="13"/>
      <c r="B847" s="128"/>
      <c r="I847" s="128"/>
      <c r="J847" s="102"/>
      <c r="K847" s="13"/>
    </row>
    <row r="848">
      <c r="A848" s="13"/>
      <c r="B848" s="128"/>
      <c r="C848" s="13"/>
      <c r="D848" s="13"/>
      <c r="E848" s="13"/>
      <c r="F848" s="4"/>
      <c r="G848" s="4"/>
      <c r="H848" s="100"/>
      <c r="I848" s="116"/>
      <c r="J848" s="116"/>
      <c r="K848" s="13"/>
    </row>
    <row r="849" ht="9.0" customHeight="1">
      <c r="A849" s="117"/>
      <c r="B849" s="118"/>
      <c r="C849" s="118"/>
      <c r="D849" s="118"/>
      <c r="E849" s="118"/>
      <c r="F849" s="88"/>
      <c r="G849" s="118"/>
      <c r="H849" s="118"/>
      <c r="I849" s="118"/>
      <c r="J849" s="118"/>
      <c r="K849" s="117"/>
    </row>
    <row r="850" ht="9.0" customHeight="1">
      <c r="A850" s="13"/>
      <c r="B850" s="13"/>
      <c r="C850" s="13"/>
      <c r="D850" s="13"/>
      <c r="E850" s="13"/>
      <c r="F850" s="119"/>
      <c r="G850" s="13"/>
      <c r="H850" s="13"/>
      <c r="I850" s="13"/>
      <c r="J850" s="13"/>
      <c r="K850" s="13"/>
    </row>
    <row r="851" ht="30.0" customHeight="1">
      <c r="A851" s="13"/>
      <c r="B851" s="90" t="s">
        <v>4560</v>
      </c>
      <c r="C851" s="90"/>
      <c r="D851" s="91"/>
      <c r="E851" s="13"/>
      <c r="F851" s="13"/>
      <c r="G851" s="13"/>
      <c r="H851" s="13"/>
      <c r="I851" s="13"/>
      <c r="J851" s="13"/>
      <c r="K851" s="13"/>
    </row>
    <row r="852">
      <c r="A852" s="13"/>
      <c r="B852" s="129"/>
      <c r="C852" s="13"/>
      <c r="D852" s="13"/>
      <c r="E852" s="13"/>
      <c r="F852" s="128"/>
      <c r="G852" s="128"/>
      <c r="H852" s="128"/>
      <c r="I852" s="128"/>
      <c r="J852" s="128"/>
      <c r="K852" s="128"/>
    </row>
    <row r="853" ht="12.0" customHeight="1">
      <c r="A853" s="13"/>
      <c r="B853" s="130"/>
      <c r="C853" s="131"/>
      <c r="D853" s="131"/>
      <c r="E853" s="13"/>
      <c r="F853" s="13"/>
      <c r="G853" s="128"/>
      <c r="H853" s="128"/>
      <c r="I853" s="128"/>
      <c r="J853" s="128"/>
      <c r="K853" s="128"/>
    </row>
    <row r="854" ht="24.0" customHeight="1">
      <c r="A854" s="13"/>
      <c r="B854" s="13"/>
      <c r="C854" s="127" t="str">
        <f>image("https://i.imgur.com/B5BQNuN.png",3)</f>
        <v>#REF!</v>
      </c>
      <c r="I854" s="128"/>
      <c r="J854" s="102"/>
      <c r="K854" s="13"/>
    </row>
    <row r="855" ht="24.0" customHeight="1">
      <c r="A855" s="13"/>
      <c r="B855" s="13"/>
      <c r="I855" s="128"/>
      <c r="J855" s="102"/>
      <c r="K855" s="13"/>
    </row>
    <row r="856" ht="24.0" customHeight="1">
      <c r="A856" s="13"/>
      <c r="B856" s="128"/>
      <c r="I856" s="128"/>
      <c r="J856" s="102"/>
      <c r="K856" s="13"/>
    </row>
    <row r="857" ht="24.0" customHeight="1">
      <c r="A857" s="13"/>
      <c r="B857" s="128"/>
      <c r="I857" s="128"/>
      <c r="J857" s="102"/>
      <c r="K857" s="13"/>
    </row>
    <row r="858" ht="24.0" customHeight="1">
      <c r="A858" s="13"/>
      <c r="B858" s="128"/>
      <c r="I858" s="128"/>
      <c r="J858" s="102"/>
      <c r="K858" s="13"/>
    </row>
    <row r="859" ht="24.0" customHeight="1">
      <c r="A859" s="13"/>
      <c r="B859" s="128"/>
      <c r="I859" s="128"/>
      <c r="J859" s="102"/>
      <c r="K859" s="13"/>
    </row>
    <row r="860" ht="24.0" customHeight="1">
      <c r="A860" s="13"/>
      <c r="B860" s="128"/>
      <c r="I860" s="128"/>
      <c r="J860" s="102"/>
      <c r="K860" s="13"/>
    </row>
    <row r="861" ht="24.0" customHeight="1">
      <c r="A861" s="13"/>
      <c r="B861" s="128"/>
      <c r="I861" s="128"/>
      <c r="J861" s="102"/>
      <c r="K861" s="13"/>
    </row>
    <row r="862" ht="24.0" customHeight="1">
      <c r="A862" s="13"/>
      <c r="B862" s="128"/>
      <c r="I862" s="128"/>
      <c r="J862" s="102"/>
      <c r="K862" s="13"/>
    </row>
    <row r="863" ht="24.0" customHeight="1">
      <c r="A863" s="13"/>
      <c r="B863" s="128"/>
      <c r="I863" s="128"/>
      <c r="J863" s="102"/>
      <c r="K863" s="13"/>
    </row>
    <row r="864" ht="24.0" customHeight="1">
      <c r="A864" s="13"/>
      <c r="B864" s="128"/>
      <c r="I864" s="128"/>
      <c r="J864" s="102"/>
      <c r="K864" s="13"/>
    </row>
    <row r="865" ht="24.0" customHeight="1">
      <c r="A865" s="13"/>
      <c r="B865" s="128"/>
      <c r="I865" s="128"/>
      <c r="J865" s="102"/>
      <c r="K865" s="13"/>
    </row>
    <row r="866" ht="24.0" customHeight="1">
      <c r="A866" s="13"/>
      <c r="B866" s="128"/>
      <c r="I866" s="128"/>
      <c r="J866" s="102"/>
      <c r="K866" s="13"/>
    </row>
    <row r="867" ht="24.0" customHeight="1">
      <c r="A867" s="13"/>
      <c r="B867" s="128"/>
      <c r="I867" s="128"/>
      <c r="J867" s="102"/>
      <c r="K867" s="13"/>
    </row>
    <row r="868" ht="24.0" customHeight="1">
      <c r="A868" s="13"/>
      <c r="B868" s="128"/>
      <c r="I868" s="128"/>
      <c r="J868" s="102"/>
      <c r="K868" s="13"/>
    </row>
    <row r="869" ht="24.0" customHeight="1">
      <c r="A869" s="13"/>
      <c r="B869" s="128"/>
      <c r="I869" s="128"/>
      <c r="J869" s="102"/>
      <c r="K869" s="13"/>
    </row>
    <row r="870" ht="24.0" customHeight="1">
      <c r="A870" s="13"/>
      <c r="B870" s="128"/>
      <c r="I870" s="128"/>
      <c r="J870" s="102"/>
      <c r="K870" s="13"/>
    </row>
    <row r="871" ht="24.0" customHeight="1">
      <c r="A871" s="13"/>
      <c r="B871" s="128"/>
      <c r="I871" s="128"/>
      <c r="J871" s="102"/>
      <c r="K871" s="13"/>
    </row>
    <row r="872" ht="24.0" customHeight="1">
      <c r="A872" s="13"/>
      <c r="B872" s="128"/>
      <c r="I872" s="128"/>
      <c r="J872" s="102"/>
      <c r="K872" s="13"/>
    </row>
    <row r="873" ht="24.0" customHeight="1">
      <c r="A873" s="13"/>
      <c r="B873" s="128"/>
      <c r="I873" s="128"/>
      <c r="J873" s="102"/>
      <c r="K873" s="13"/>
    </row>
    <row r="874" ht="24.0" customHeight="1">
      <c r="A874" s="13"/>
      <c r="B874" s="128"/>
      <c r="I874" s="128"/>
      <c r="J874" s="102"/>
      <c r="K874" s="13"/>
    </row>
    <row r="875" ht="24.0" customHeight="1">
      <c r="A875" s="13"/>
      <c r="B875" s="128"/>
      <c r="I875" s="128"/>
      <c r="J875" s="102"/>
      <c r="K875" s="13"/>
    </row>
    <row r="876" ht="24.0" customHeight="1">
      <c r="A876" s="13"/>
      <c r="B876" s="128"/>
      <c r="I876" s="128"/>
      <c r="J876" s="102"/>
      <c r="K876" s="13"/>
    </row>
    <row r="877" ht="24.0" customHeight="1">
      <c r="A877" s="13"/>
      <c r="B877" s="128"/>
      <c r="I877" s="128"/>
      <c r="J877" s="102"/>
      <c r="K877" s="13"/>
    </row>
    <row r="878" ht="24.0" customHeight="1">
      <c r="A878" s="13"/>
      <c r="B878" s="128"/>
      <c r="I878" s="128"/>
      <c r="J878" s="102"/>
      <c r="K878" s="13"/>
    </row>
    <row r="879" ht="24.0" customHeight="1">
      <c r="A879" s="13"/>
      <c r="B879" s="128"/>
      <c r="I879" s="128"/>
      <c r="J879" s="102"/>
      <c r="K879" s="13"/>
    </row>
    <row r="880" ht="24.0" customHeight="1">
      <c r="A880" s="13"/>
      <c r="B880" s="128"/>
      <c r="I880" s="128"/>
      <c r="J880" s="102"/>
      <c r="K880" s="13"/>
    </row>
    <row r="881" ht="24.0" customHeight="1">
      <c r="A881" s="13"/>
      <c r="B881" s="128"/>
      <c r="I881" s="128"/>
      <c r="J881" s="102"/>
      <c r="K881" s="13"/>
    </row>
    <row r="882">
      <c r="A882" s="13"/>
      <c r="B882" s="128"/>
      <c r="C882" s="13"/>
      <c r="D882" s="13"/>
      <c r="E882" s="13"/>
      <c r="F882" s="4"/>
      <c r="G882" s="4"/>
      <c r="H882" s="100"/>
      <c r="I882" s="116"/>
      <c r="J882" s="116"/>
      <c r="K882" s="13"/>
    </row>
    <row r="883" ht="9.0" customHeight="1">
      <c r="A883" s="117"/>
      <c r="B883" s="118"/>
      <c r="C883" s="118"/>
      <c r="D883" s="118"/>
      <c r="E883" s="118"/>
      <c r="F883" s="88"/>
      <c r="G883" s="118"/>
      <c r="H883" s="118"/>
      <c r="I883" s="118"/>
      <c r="J883" s="118"/>
      <c r="K883" s="117"/>
    </row>
    <row r="884" ht="9.0" customHeight="1">
      <c r="A884" s="13"/>
      <c r="B884" s="13"/>
      <c r="C884" s="13"/>
      <c r="D884" s="13"/>
      <c r="E884" s="13"/>
      <c r="F884" s="119"/>
      <c r="G884" s="13"/>
      <c r="H884" s="13"/>
      <c r="I884" s="13"/>
      <c r="J884" s="13"/>
      <c r="K884" s="13"/>
    </row>
    <row r="885" ht="30.0" customHeight="1">
      <c r="A885" s="13"/>
      <c r="B885" s="90" t="s">
        <v>4561</v>
      </c>
      <c r="C885" s="90"/>
      <c r="D885" s="91"/>
      <c r="E885" s="13"/>
      <c r="F885" s="13"/>
      <c r="G885" s="13"/>
      <c r="H885" s="13"/>
      <c r="I885" s="13"/>
      <c r="J885" s="13"/>
      <c r="K885" s="13"/>
    </row>
    <row r="886">
      <c r="A886" s="13"/>
      <c r="B886" s="129"/>
      <c r="C886" s="13"/>
      <c r="D886" s="13"/>
      <c r="E886" s="13"/>
      <c r="F886" s="128"/>
      <c r="G886" s="128"/>
      <c r="H886" s="128"/>
      <c r="I886" s="128"/>
      <c r="J886" s="128"/>
      <c r="K886" s="128"/>
    </row>
    <row r="887" ht="12.0" customHeight="1">
      <c r="A887" s="13"/>
      <c r="B887" s="130"/>
      <c r="C887" s="131"/>
      <c r="D887" s="131"/>
      <c r="E887" s="13"/>
      <c r="F887" s="13"/>
      <c r="G887" s="128"/>
      <c r="H887" s="128"/>
      <c r="I887" s="128"/>
      <c r="J887" s="128"/>
      <c r="K887" s="128"/>
    </row>
    <row r="888" ht="24.0" customHeight="1">
      <c r="A888" s="13"/>
      <c r="B888" s="13"/>
      <c r="C888" s="127" t="str">
        <f>image("https://i.imgur.com/wjz4tQT.png",3)</f>
        <v>#REF!</v>
      </c>
      <c r="I888" s="128"/>
      <c r="J888" s="102"/>
      <c r="K888" s="13"/>
    </row>
    <row r="889" ht="24.0" customHeight="1">
      <c r="A889" s="13"/>
      <c r="B889" s="13"/>
      <c r="I889" s="128"/>
      <c r="J889" s="102"/>
      <c r="K889" s="13"/>
    </row>
    <row r="890" ht="24.0" customHeight="1">
      <c r="A890" s="13"/>
      <c r="B890" s="128"/>
      <c r="I890" s="128"/>
      <c r="J890" s="102"/>
      <c r="K890" s="13"/>
    </row>
    <row r="891" ht="24.0" customHeight="1">
      <c r="A891" s="13"/>
      <c r="B891" s="128"/>
      <c r="I891" s="128"/>
      <c r="J891" s="102"/>
      <c r="K891" s="13"/>
    </row>
    <row r="892" ht="24.0" customHeight="1">
      <c r="A892" s="13"/>
      <c r="B892" s="128"/>
      <c r="I892" s="128"/>
      <c r="J892" s="102"/>
      <c r="K892" s="13"/>
    </row>
    <row r="893" ht="24.0" customHeight="1">
      <c r="A893" s="13"/>
      <c r="B893" s="128"/>
      <c r="I893" s="128"/>
      <c r="J893" s="102"/>
      <c r="K893" s="13"/>
    </row>
    <row r="894" ht="24.0" customHeight="1">
      <c r="A894" s="13"/>
      <c r="B894" s="128"/>
      <c r="I894" s="128"/>
      <c r="J894" s="102"/>
      <c r="K894" s="13"/>
    </row>
    <row r="895" ht="24.0" customHeight="1">
      <c r="A895" s="13"/>
      <c r="B895" s="128"/>
      <c r="I895" s="128"/>
      <c r="J895" s="102"/>
      <c r="K895" s="13"/>
    </row>
    <row r="896" ht="24.0" customHeight="1">
      <c r="A896" s="13"/>
      <c r="B896" s="128"/>
      <c r="I896" s="128"/>
      <c r="J896" s="102"/>
      <c r="K896" s="13"/>
    </row>
    <row r="897" ht="24.0" customHeight="1">
      <c r="A897" s="13"/>
      <c r="B897" s="128"/>
      <c r="I897" s="128"/>
      <c r="J897" s="102"/>
      <c r="K897" s="13"/>
    </row>
    <row r="898" ht="24.0" customHeight="1">
      <c r="A898" s="13"/>
      <c r="B898" s="128"/>
      <c r="I898" s="128"/>
      <c r="J898" s="102"/>
      <c r="K898" s="13"/>
    </row>
    <row r="899" ht="24.0" customHeight="1">
      <c r="A899" s="13"/>
      <c r="B899" s="128"/>
      <c r="I899" s="128"/>
      <c r="J899" s="102"/>
      <c r="K899" s="13"/>
    </row>
    <row r="900" ht="24.0" customHeight="1">
      <c r="A900" s="13"/>
      <c r="B900" s="128"/>
      <c r="I900" s="128"/>
      <c r="J900" s="102"/>
      <c r="K900" s="13"/>
    </row>
    <row r="901" ht="24.0" customHeight="1">
      <c r="A901" s="13"/>
      <c r="B901" s="128"/>
      <c r="I901" s="128"/>
      <c r="J901" s="102"/>
      <c r="K901" s="13"/>
    </row>
    <row r="902" ht="24.0" customHeight="1">
      <c r="A902" s="13"/>
      <c r="B902" s="128"/>
      <c r="I902" s="128"/>
      <c r="J902" s="102"/>
      <c r="K902" s="13"/>
    </row>
    <row r="903" ht="24.0" customHeight="1">
      <c r="A903" s="13"/>
      <c r="B903" s="128"/>
      <c r="I903" s="128"/>
      <c r="J903" s="102"/>
      <c r="K903" s="13"/>
    </row>
    <row r="904" ht="24.0" customHeight="1">
      <c r="A904" s="13"/>
      <c r="B904" s="128"/>
      <c r="I904" s="128"/>
      <c r="J904" s="102"/>
      <c r="K904" s="13"/>
    </row>
    <row r="905" ht="24.0" customHeight="1">
      <c r="A905" s="13"/>
      <c r="B905" s="128"/>
      <c r="I905" s="128"/>
      <c r="J905" s="102"/>
      <c r="K905" s="13"/>
    </row>
    <row r="906" ht="24.0" customHeight="1">
      <c r="A906" s="13"/>
      <c r="B906" s="128"/>
      <c r="I906" s="128"/>
      <c r="J906" s="102"/>
      <c r="K906" s="13"/>
    </row>
    <row r="907" ht="24.0" customHeight="1">
      <c r="A907" s="13"/>
      <c r="B907" s="128"/>
      <c r="I907" s="128"/>
      <c r="J907" s="102"/>
      <c r="K907" s="13"/>
    </row>
    <row r="908" ht="24.0" customHeight="1">
      <c r="A908" s="13"/>
      <c r="B908" s="128"/>
      <c r="I908" s="128"/>
      <c r="J908" s="102"/>
      <c r="K908" s="13"/>
    </row>
    <row r="909" ht="24.0" customHeight="1">
      <c r="A909" s="13"/>
      <c r="B909" s="128"/>
      <c r="I909" s="128"/>
      <c r="J909" s="102"/>
      <c r="K909" s="13"/>
    </row>
    <row r="910" ht="24.0" customHeight="1">
      <c r="A910" s="13"/>
      <c r="B910" s="128"/>
      <c r="I910" s="128"/>
      <c r="J910" s="102"/>
      <c r="K910" s="13"/>
    </row>
    <row r="911" ht="24.0" customHeight="1">
      <c r="A911" s="13"/>
      <c r="B911" s="128"/>
      <c r="I911" s="128"/>
      <c r="J911" s="102"/>
      <c r="K911" s="13"/>
    </row>
    <row r="912" ht="24.0" customHeight="1">
      <c r="A912" s="13"/>
      <c r="B912" s="128"/>
      <c r="I912" s="128"/>
      <c r="J912" s="102"/>
      <c r="K912" s="13"/>
    </row>
    <row r="913" ht="24.0" customHeight="1">
      <c r="A913" s="13"/>
      <c r="B913" s="128"/>
      <c r="I913" s="128"/>
      <c r="J913" s="102"/>
      <c r="K913" s="13"/>
    </row>
    <row r="914" ht="24.0" customHeight="1">
      <c r="A914" s="13"/>
      <c r="B914" s="128"/>
      <c r="I914" s="128"/>
      <c r="J914" s="102"/>
      <c r="K914" s="13"/>
    </row>
    <row r="915" ht="24.0" customHeight="1">
      <c r="A915" s="13"/>
      <c r="B915" s="128"/>
      <c r="I915" s="128"/>
      <c r="J915" s="102"/>
      <c r="K915" s="13"/>
    </row>
    <row r="916" ht="24.0" customHeight="1">
      <c r="A916" s="13"/>
      <c r="B916" s="128"/>
      <c r="I916" s="128"/>
      <c r="J916" s="102"/>
      <c r="K916" s="13"/>
    </row>
    <row r="917" ht="24.0" customHeight="1">
      <c r="A917" s="13"/>
      <c r="B917" s="128"/>
      <c r="I917" s="128"/>
      <c r="J917" s="102"/>
      <c r="K917" s="13"/>
    </row>
    <row r="918" ht="24.0" customHeight="1">
      <c r="A918" s="13"/>
      <c r="B918" s="128"/>
      <c r="I918" s="128"/>
      <c r="J918" s="102"/>
      <c r="K918" s="13"/>
    </row>
    <row r="919" ht="24.0" customHeight="1">
      <c r="A919" s="13"/>
      <c r="B919" s="128"/>
      <c r="I919" s="128"/>
      <c r="J919" s="102"/>
      <c r="K919" s="13"/>
    </row>
    <row r="920" ht="24.0" customHeight="1">
      <c r="A920" s="13"/>
      <c r="B920" s="128"/>
      <c r="I920" s="128"/>
      <c r="J920" s="102"/>
      <c r="K920" s="13"/>
    </row>
    <row r="921" ht="24.0" customHeight="1">
      <c r="A921" s="13"/>
      <c r="B921" s="128"/>
      <c r="I921" s="128"/>
      <c r="J921" s="102"/>
      <c r="K921" s="13"/>
    </row>
    <row r="922" ht="24.0" customHeight="1">
      <c r="A922" s="13"/>
      <c r="B922" s="128"/>
      <c r="I922" s="128"/>
      <c r="J922" s="102"/>
      <c r="K922" s="13"/>
    </row>
    <row r="923" ht="24.0" customHeight="1">
      <c r="A923" s="13"/>
      <c r="B923" s="128"/>
      <c r="I923" s="128"/>
      <c r="J923" s="102"/>
      <c r="K923" s="13"/>
    </row>
    <row r="924" ht="24.0" customHeight="1">
      <c r="A924" s="13"/>
      <c r="B924" s="128"/>
      <c r="I924" s="128"/>
      <c r="J924" s="102"/>
      <c r="K924" s="13"/>
    </row>
    <row r="925" ht="24.0" customHeight="1">
      <c r="A925" s="13"/>
      <c r="B925" s="128"/>
      <c r="I925" s="128"/>
      <c r="J925" s="102"/>
      <c r="K925" s="13"/>
    </row>
    <row r="926" ht="24.0" customHeight="1">
      <c r="A926" s="13"/>
      <c r="B926" s="128"/>
      <c r="I926" s="128"/>
      <c r="J926" s="102"/>
      <c r="K926" s="13"/>
    </row>
    <row r="927" ht="24.0" customHeight="1">
      <c r="A927" s="13"/>
      <c r="B927" s="128"/>
      <c r="I927" s="128"/>
      <c r="J927" s="102"/>
      <c r="K927" s="13"/>
    </row>
    <row r="928" ht="24.0" customHeight="1">
      <c r="A928" s="13"/>
      <c r="B928" s="128"/>
      <c r="I928" s="128"/>
      <c r="J928" s="102"/>
      <c r="K928" s="13"/>
    </row>
    <row r="929" ht="24.0" customHeight="1">
      <c r="A929" s="13"/>
      <c r="B929" s="128"/>
      <c r="I929" s="128"/>
      <c r="J929" s="102"/>
      <c r="K929" s="13"/>
    </row>
    <row r="930" ht="24.0" customHeight="1">
      <c r="A930" s="13"/>
      <c r="B930" s="128"/>
      <c r="I930" s="128"/>
      <c r="J930" s="102"/>
      <c r="K930" s="13"/>
    </row>
    <row r="931" ht="24.0" customHeight="1">
      <c r="A931" s="13"/>
      <c r="B931" s="128"/>
      <c r="I931" s="128"/>
      <c r="J931" s="102"/>
      <c r="K931" s="13"/>
    </row>
    <row r="932" ht="24.0" customHeight="1">
      <c r="A932" s="13"/>
      <c r="B932" s="128"/>
      <c r="I932" s="128"/>
      <c r="J932" s="102"/>
      <c r="K932" s="13"/>
    </row>
    <row r="933" ht="24.0" customHeight="1">
      <c r="A933" s="13"/>
      <c r="B933" s="128"/>
      <c r="I933" s="128"/>
      <c r="J933" s="102"/>
      <c r="K933" s="13"/>
    </row>
    <row r="934" ht="24.0" customHeight="1">
      <c r="A934" s="13"/>
      <c r="B934" s="128"/>
      <c r="I934" s="128"/>
      <c r="J934" s="102"/>
      <c r="K934" s="13"/>
    </row>
    <row r="935" ht="24.0" customHeight="1">
      <c r="A935" s="13"/>
      <c r="B935" s="128"/>
      <c r="I935" s="128"/>
      <c r="J935" s="102"/>
      <c r="K935" s="13"/>
    </row>
    <row r="936">
      <c r="A936" s="13"/>
      <c r="B936" s="128"/>
      <c r="C936" s="13"/>
      <c r="D936" s="13"/>
      <c r="E936" s="13"/>
      <c r="F936" s="4"/>
      <c r="G936" s="4"/>
      <c r="H936" s="100"/>
      <c r="I936" s="116"/>
      <c r="J936" s="116"/>
      <c r="K936" s="13"/>
    </row>
    <row r="937" ht="9.0" customHeight="1">
      <c r="A937" s="117"/>
      <c r="B937" s="118"/>
      <c r="C937" s="118"/>
      <c r="D937" s="118"/>
      <c r="E937" s="118"/>
      <c r="F937" s="88"/>
      <c r="G937" s="118"/>
      <c r="H937" s="118"/>
      <c r="I937" s="118"/>
      <c r="J937" s="118"/>
      <c r="K937" s="117"/>
    </row>
    <row r="938" ht="9.0" customHeight="1">
      <c r="A938" s="13"/>
      <c r="B938" s="13"/>
      <c r="C938" s="13"/>
      <c r="D938" s="13"/>
      <c r="E938" s="13"/>
      <c r="F938" s="119"/>
      <c r="G938" s="13"/>
      <c r="H938" s="13"/>
      <c r="I938" s="13"/>
      <c r="J938" s="13"/>
      <c r="K938" s="13"/>
    </row>
    <row r="939" ht="30.0" customHeight="1">
      <c r="A939" s="13"/>
      <c r="B939" s="90" t="s">
        <v>4562</v>
      </c>
      <c r="C939" s="90"/>
      <c r="D939" s="91"/>
      <c r="E939" s="13"/>
      <c r="F939" s="13"/>
      <c r="G939" s="13"/>
      <c r="H939" s="13"/>
      <c r="I939" s="13"/>
      <c r="J939" s="13"/>
      <c r="K939" s="13"/>
    </row>
    <row r="940">
      <c r="A940" s="13"/>
      <c r="B940" s="129"/>
      <c r="C940" s="13"/>
      <c r="D940" s="13"/>
      <c r="E940" s="13"/>
      <c r="F940" s="128"/>
      <c r="G940" s="128"/>
      <c r="H940" s="128"/>
      <c r="I940" s="128"/>
      <c r="J940" s="128"/>
      <c r="K940" s="128"/>
    </row>
    <row r="941" ht="12.0" customHeight="1">
      <c r="A941" s="13"/>
      <c r="B941" s="130"/>
      <c r="C941" s="131"/>
      <c r="D941" s="131"/>
      <c r="E941" s="13"/>
      <c r="F941" s="13"/>
      <c r="G941" s="128"/>
      <c r="H941" s="128"/>
      <c r="I941" s="128"/>
      <c r="J941" s="128"/>
      <c r="K941" s="128"/>
    </row>
    <row r="942" ht="24.0" customHeight="1">
      <c r="A942" s="13"/>
      <c r="B942" s="13"/>
      <c r="C942" s="127" t="str">
        <f>image("https://i.imgur.com/neSbahJ.png",3)</f>
        <v>#REF!</v>
      </c>
      <c r="I942" s="128"/>
      <c r="J942" s="102"/>
      <c r="K942" s="13"/>
    </row>
    <row r="943" ht="24.0" customHeight="1">
      <c r="A943" s="13"/>
      <c r="B943" s="13"/>
      <c r="I943" s="128"/>
      <c r="J943" s="102"/>
      <c r="K943" s="13"/>
    </row>
    <row r="944" ht="24.0" customHeight="1">
      <c r="A944" s="13"/>
      <c r="B944" s="128"/>
      <c r="I944" s="128"/>
      <c r="J944" s="102"/>
      <c r="K944" s="13"/>
    </row>
    <row r="945" ht="24.0" customHeight="1">
      <c r="A945" s="13"/>
      <c r="B945" s="128"/>
      <c r="I945" s="128"/>
      <c r="J945" s="102"/>
      <c r="K945" s="13"/>
    </row>
    <row r="946" ht="24.0" customHeight="1">
      <c r="A946" s="13"/>
      <c r="B946" s="128"/>
      <c r="I946" s="128"/>
      <c r="J946" s="102"/>
      <c r="K946" s="13"/>
    </row>
    <row r="947" ht="24.0" customHeight="1">
      <c r="A947" s="13"/>
      <c r="B947" s="128"/>
      <c r="I947" s="128"/>
      <c r="J947" s="102"/>
      <c r="K947" s="13"/>
    </row>
    <row r="948" ht="24.0" customHeight="1">
      <c r="A948" s="13"/>
      <c r="B948" s="128"/>
      <c r="I948" s="128"/>
      <c r="J948" s="102"/>
      <c r="K948" s="13"/>
    </row>
    <row r="949" ht="24.0" customHeight="1">
      <c r="A949" s="13"/>
      <c r="B949" s="128"/>
      <c r="I949" s="128"/>
      <c r="J949" s="102"/>
      <c r="K949" s="13"/>
    </row>
    <row r="950" ht="24.0" customHeight="1">
      <c r="A950" s="13"/>
      <c r="B950" s="128"/>
      <c r="I950" s="128"/>
      <c r="J950" s="102"/>
      <c r="K950" s="13"/>
    </row>
    <row r="951" ht="24.0" customHeight="1">
      <c r="A951" s="13"/>
      <c r="B951" s="128"/>
      <c r="I951" s="128"/>
      <c r="J951" s="102"/>
      <c r="K951" s="13"/>
    </row>
    <row r="952" ht="24.0" customHeight="1">
      <c r="A952" s="13"/>
      <c r="B952" s="128"/>
      <c r="I952" s="128"/>
      <c r="J952" s="102"/>
      <c r="K952" s="13"/>
    </row>
    <row r="953" ht="24.0" customHeight="1">
      <c r="A953" s="13"/>
      <c r="B953" s="128"/>
      <c r="I953" s="128"/>
      <c r="J953" s="102"/>
      <c r="K953" s="13"/>
    </row>
    <row r="954" ht="24.0" customHeight="1">
      <c r="A954" s="13"/>
      <c r="B954" s="128"/>
      <c r="I954" s="128"/>
      <c r="J954" s="102"/>
      <c r="K954" s="13"/>
    </row>
    <row r="955" ht="24.0" customHeight="1">
      <c r="A955" s="13"/>
      <c r="B955" s="128"/>
      <c r="I955" s="128"/>
      <c r="J955" s="102"/>
      <c r="K955" s="13"/>
    </row>
    <row r="956" ht="24.0" customHeight="1">
      <c r="A956" s="13"/>
      <c r="B956" s="128"/>
      <c r="I956" s="128"/>
      <c r="J956" s="102"/>
      <c r="K956" s="13"/>
    </row>
    <row r="957" ht="24.0" customHeight="1">
      <c r="A957" s="13"/>
      <c r="B957" s="128"/>
      <c r="I957" s="128"/>
      <c r="J957" s="102"/>
      <c r="K957" s="13"/>
    </row>
    <row r="958" ht="24.0" customHeight="1">
      <c r="A958" s="13"/>
      <c r="B958" s="128"/>
      <c r="I958" s="128"/>
      <c r="J958" s="102"/>
      <c r="K958" s="13"/>
    </row>
    <row r="959" ht="24.0" customHeight="1">
      <c r="A959" s="13"/>
      <c r="B959" s="128"/>
      <c r="I959" s="128"/>
      <c r="J959" s="102"/>
      <c r="K959" s="13"/>
    </row>
    <row r="960" ht="24.0" customHeight="1">
      <c r="A960" s="13"/>
      <c r="B960" s="128"/>
      <c r="I960" s="128"/>
      <c r="J960" s="102"/>
      <c r="K960" s="13"/>
    </row>
    <row r="961" ht="24.0" customHeight="1">
      <c r="A961" s="13"/>
      <c r="B961" s="128"/>
      <c r="I961" s="128"/>
      <c r="J961" s="102"/>
      <c r="K961" s="13"/>
    </row>
    <row r="962" ht="24.0" customHeight="1">
      <c r="A962" s="13"/>
      <c r="B962" s="128"/>
      <c r="I962" s="128"/>
      <c r="J962" s="102"/>
      <c r="K962" s="13"/>
    </row>
    <row r="963" ht="24.0" customHeight="1">
      <c r="A963" s="13"/>
      <c r="B963" s="128"/>
      <c r="I963" s="128"/>
      <c r="J963" s="102"/>
      <c r="K963" s="13"/>
    </row>
    <row r="964" ht="24.0" customHeight="1">
      <c r="A964" s="13"/>
      <c r="B964" s="128"/>
      <c r="I964" s="128"/>
      <c r="J964" s="102"/>
      <c r="K964" s="13"/>
    </row>
    <row r="965" ht="24.0" customHeight="1">
      <c r="A965" s="13"/>
      <c r="B965" s="128"/>
      <c r="I965" s="128"/>
      <c r="J965" s="102"/>
      <c r="K965" s="13"/>
    </row>
    <row r="966" ht="24.0" customHeight="1">
      <c r="A966" s="13"/>
      <c r="B966" s="128"/>
      <c r="I966" s="128"/>
      <c r="J966" s="102"/>
      <c r="K966" s="13"/>
    </row>
    <row r="967" ht="24.0" customHeight="1">
      <c r="A967" s="13"/>
      <c r="B967" s="128"/>
      <c r="I967" s="128"/>
      <c r="J967" s="102"/>
      <c r="K967" s="13"/>
    </row>
    <row r="968" ht="24.0" customHeight="1">
      <c r="A968" s="13"/>
      <c r="B968" s="128"/>
      <c r="I968" s="128"/>
      <c r="J968" s="102"/>
      <c r="K968" s="13"/>
    </row>
    <row r="969" ht="24.0" customHeight="1">
      <c r="A969" s="13"/>
      <c r="B969" s="128"/>
      <c r="I969" s="128"/>
      <c r="J969" s="102"/>
      <c r="K969" s="13"/>
    </row>
    <row r="970" ht="24.0" customHeight="1">
      <c r="A970" s="13"/>
      <c r="B970" s="128"/>
      <c r="I970" s="128"/>
      <c r="J970" s="102"/>
      <c r="K970" s="13"/>
    </row>
    <row r="971" ht="24.0" customHeight="1">
      <c r="A971" s="13"/>
      <c r="B971" s="128"/>
      <c r="I971" s="128"/>
      <c r="J971" s="102"/>
      <c r="K971" s="13"/>
    </row>
    <row r="972" ht="24.0" customHeight="1">
      <c r="A972" s="13"/>
      <c r="B972" s="128"/>
      <c r="I972" s="128"/>
      <c r="J972" s="102"/>
      <c r="K972" s="13"/>
    </row>
    <row r="973" ht="24.0" customHeight="1">
      <c r="A973" s="13"/>
      <c r="B973" s="128"/>
      <c r="I973" s="128"/>
      <c r="J973" s="102"/>
      <c r="K973" s="13"/>
    </row>
    <row r="974">
      <c r="A974" s="13"/>
      <c r="B974" s="128"/>
      <c r="C974" s="13"/>
      <c r="D974" s="13"/>
      <c r="E974" s="13"/>
      <c r="F974" s="4"/>
      <c r="G974" s="4"/>
      <c r="H974" s="100"/>
      <c r="I974" s="116"/>
      <c r="J974" s="116"/>
      <c r="K974" s="13"/>
    </row>
    <row r="975" ht="9.0" customHeight="1">
      <c r="A975" s="117"/>
      <c r="B975" s="118"/>
      <c r="C975" s="118"/>
      <c r="D975" s="118"/>
      <c r="E975" s="118"/>
      <c r="F975" s="88"/>
      <c r="G975" s="118"/>
      <c r="H975" s="118"/>
      <c r="I975" s="118"/>
      <c r="J975" s="118"/>
      <c r="K975" s="117"/>
    </row>
    <row r="976" ht="9.0" customHeight="1">
      <c r="A976" s="13"/>
      <c r="B976" s="13"/>
      <c r="C976" s="13"/>
      <c r="D976" s="13"/>
      <c r="E976" s="13"/>
      <c r="F976" s="119"/>
      <c r="G976" s="13"/>
      <c r="H976" s="13"/>
      <c r="I976" s="13"/>
      <c r="J976" s="13"/>
      <c r="K976" s="13"/>
    </row>
    <row r="977" ht="30.0" customHeight="1">
      <c r="A977" s="13"/>
      <c r="B977" s="90" t="s">
        <v>4563</v>
      </c>
      <c r="C977" s="90"/>
      <c r="D977" s="91"/>
      <c r="E977" s="13"/>
      <c r="F977" s="13"/>
      <c r="G977" s="13"/>
      <c r="H977" s="13"/>
      <c r="I977" s="13"/>
      <c r="J977" s="13"/>
      <c r="K977" s="13"/>
    </row>
    <row r="978">
      <c r="A978" s="13"/>
      <c r="B978" s="129"/>
      <c r="C978" s="13"/>
      <c r="D978" s="13"/>
      <c r="E978" s="13"/>
      <c r="F978" s="128"/>
      <c r="G978" s="128"/>
      <c r="H978" s="128"/>
      <c r="I978" s="128"/>
      <c r="J978" s="128"/>
      <c r="K978" s="128"/>
    </row>
    <row r="979" ht="12.0" customHeight="1">
      <c r="A979" s="13"/>
      <c r="B979" s="130"/>
      <c r="C979" s="131"/>
      <c r="D979" s="131"/>
      <c r="E979" s="13"/>
      <c r="F979" s="13"/>
      <c r="G979" s="128"/>
      <c r="H979" s="128"/>
      <c r="I979" s="128"/>
      <c r="J979" s="128"/>
      <c r="K979" s="128"/>
    </row>
    <row r="980" ht="24.0" customHeight="1">
      <c r="A980" s="13"/>
      <c r="B980" s="13"/>
      <c r="C980" s="127" t="str">
        <f>image("https://i.imgur.com/8WyHsZZ.png",3)</f>
        <v>#REF!</v>
      </c>
      <c r="I980" s="128"/>
      <c r="J980" s="102"/>
      <c r="K980" s="13"/>
    </row>
    <row r="981" ht="24.0" customHeight="1">
      <c r="A981" s="13"/>
      <c r="B981" s="13"/>
      <c r="I981" s="128"/>
      <c r="J981" s="102"/>
      <c r="K981" s="13"/>
    </row>
    <row r="982" ht="24.0" customHeight="1">
      <c r="A982" s="13"/>
      <c r="B982" s="128"/>
      <c r="I982" s="128"/>
      <c r="J982" s="102"/>
      <c r="K982" s="13"/>
    </row>
    <row r="983" ht="24.0" customHeight="1">
      <c r="A983" s="13"/>
      <c r="B983" s="128"/>
      <c r="I983" s="128"/>
      <c r="J983" s="102"/>
      <c r="K983" s="13"/>
    </row>
    <row r="984" ht="24.0" customHeight="1">
      <c r="A984" s="13"/>
      <c r="B984" s="128"/>
      <c r="I984" s="128"/>
      <c r="J984" s="102"/>
      <c r="K984" s="13"/>
    </row>
    <row r="985" ht="24.0" customHeight="1">
      <c r="A985" s="13"/>
      <c r="B985" s="128"/>
      <c r="I985" s="128"/>
      <c r="J985" s="102"/>
      <c r="K985" s="13"/>
    </row>
    <row r="986" ht="24.0" customHeight="1">
      <c r="A986" s="13"/>
      <c r="B986" s="128"/>
      <c r="I986" s="128"/>
      <c r="J986" s="102"/>
      <c r="K986" s="13"/>
    </row>
    <row r="987" ht="24.0" customHeight="1">
      <c r="A987" s="13"/>
      <c r="B987" s="128"/>
      <c r="I987" s="128"/>
      <c r="J987" s="102"/>
      <c r="K987" s="13"/>
    </row>
    <row r="988" ht="24.0" customHeight="1">
      <c r="A988" s="13"/>
      <c r="B988" s="128"/>
      <c r="I988" s="128"/>
      <c r="J988" s="102"/>
      <c r="K988" s="13"/>
    </row>
    <row r="989" ht="24.0" customHeight="1">
      <c r="A989" s="13"/>
      <c r="B989" s="128"/>
      <c r="I989" s="128"/>
      <c r="J989" s="102"/>
      <c r="K989" s="13"/>
    </row>
    <row r="990" ht="24.0" customHeight="1">
      <c r="A990" s="13"/>
      <c r="B990" s="128"/>
      <c r="I990" s="128"/>
      <c r="J990" s="102"/>
      <c r="K990" s="13"/>
    </row>
    <row r="991" ht="24.0" customHeight="1">
      <c r="A991" s="13"/>
      <c r="B991" s="128"/>
      <c r="I991" s="128"/>
      <c r="J991" s="102"/>
      <c r="K991" s="13"/>
    </row>
    <row r="992" ht="24.0" customHeight="1">
      <c r="A992" s="13"/>
      <c r="B992" s="128"/>
      <c r="I992" s="128"/>
      <c r="J992" s="102"/>
      <c r="K992" s="13"/>
    </row>
    <row r="993" ht="24.0" customHeight="1">
      <c r="A993" s="13"/>
      <c r="B993" s="128"/>
      <c r="I993" s="128"/>
      <c r="J993" s="102"/>
      <c r="K993" s="13"/>
    </row>
    <row r="994" ht="24.0" customHeight="1">
      <c r="A994" s="13"/>
      <c r="B994" s="128"/>
      <c r="I994" s="128"/>
      <c r="J994" s="102"/>
      <c r="K994" s="13"/>
    </row>
    <row r="995" ht="24.0" customHeight="1">
      <c r="A995" s="13"/>
      <c r="B995" s="128"/>
      <c r="I995" s="128"/>
      <c r="J995" s="102"/>
      <c r="K995" s="13"/>
    </row>
    <row r="996" ht="24.0" customHeight="1">
      <c r="A996" s="13"/>
      <c r="B996" s="128"/>
      <c r="I996" s="128"/>
      <c r="J996" s="102"/>
      <c r="K996" s="13"/>
    </row>
    <row r="997" ht="24.0" customHeight="1">
      <c r="A997" s="13"/>
      <c r="B997" s="128"/>
      <c r="I997" s="128"/>
      <c r="J997" s="102"/>
      <c r="K997" s="13"/>
    </row>
    <row r="998" ht="24.0" customHeight="1">
      <c r="A998" s="13"/>
      <c r="B998" s="128"/>
      <c r="I998" s="128"/>
      <c r="J998" s="102"/>
      <c r="K998" s="13"/>
    </row>
    <row r="999" ht="24.0" customHeight="1">
      <c r="A999" s="13"/>
      <c r="B999" s="128"/>
      <c r="I999" s="128"/>
      <c r="J999" s="102"/>
      <c r="K999" s="13"/>
    </row>
    <row r="1000" ht="24.0" customHeight="1">
      <c r="A1000" s="13"/>
      <c r="B1000" s="128"/>
      <c r="I1000" s="128"/>
      <c r="J1000" s="102"/>
      <c r="K1000" s="13"/>
    </row>
    <row r="1001" ht="24.0" customHeight="1">
      <c r="A1001" s="13"/>
      <c r="B1001" s="128"/>
      <c r="I1001" s="128"/>
      <c r="J1001" s="102"/>
      <c r="K1001" s="13"/>
    </row>
    <row r="1002" ht="24.0" customHeight="1">
      <c r="A1002" s="13"/>
      <c r="B1002" s="128"/>
      <c r="I1002" s="128"/>
      <c r="J1002" s="102"/>
      <c r="K1002" s="13"/>
    </row>
    <row r="1003" ht="24.0" customHeight="1">
      <c r="A1003" s="13"/>
      <c r="B1003" s="128"/>
      <c r="I1003" s="128"/>
      <c r="J1003" s="102"/>
      <c r="K1003" s="13"/>
    </row>
    <row r="1004">
      <c r="A1004" s="13"/>
      <c r="B1004" s="128"/>
      <c r="C1004" s="13"/>
      <c r="D1004" s="13"/>
      <c r="E1004" s="13"/>
      <c r="F1004" s="4"/>
      <c r="G1004" s="4"/>
      <c r="H1004" s="100"/>
      <c r="I1004" s="116"/>
      <c r="J1004" s="116"/>
      <c r="K1004" s="13"/>
    </row>
    <row r="1005" ht="9.0" customHeight="1">
      <c r="A1005" s="117"/>
      <c r="B1005" s="118"/>
      <c r="C1005" s="118"/>
      <c r="D1005" s="118"/>
      <c r="E1005" s="118"/>
      <c r="F1005" s="88"/>
      <c r="G1005" s="118"/>
      <c r="H1005" s="118"/>
      <c r="I1005" s="118"/>
      <c r="J1005" s="118"/>
      <c r="K1005" s="117"/>
    </row>
    <row r="1006" ht="9.0" customHeight="1">
      <c r="A1006" s="13"/>
      <c r="B1006" s="13"/>
      <c r="C1006" s="13"/>
      <c r="D1006" s="13"/>
      <c r="E1006" s="13"/>
      <c r="F1006" s="119"/>
      <c r="G1006" s="13"/>
      <c r="H1006" s="13"/>
      <c r="I1006" s="13"/>
      <c r="J1006" s="13"/>
      <c r="K1006" s="13"/>
    </row>
    <row r="1007" ht="30.0" customHeight="1">
      <c r="A1007" s="13"/>
      <c r="B1007" s="90" t="s">
        <v>4564</v>
      </c>
      <c r="C1007" s="90"/>
      <c r="D1007" s="91"/>
      <c r="E1007" s="13"/>
      <c r="F1007" s="13"/>
      <c r="G1007" s="13"/>
      <c r="H1007" s="13"/>
      <c r="I1007" s="13"/>
      <c r="J1007" s="13"/>
      <c r="K1007" s="13"/>
    </row>
    <row r="1008">
      <c r="A1008" s="13"/>
      <c r="B1008" s="129"/>
      <c r="C1008" s="13"/>
      <c r="D1008" s="13"/>
      <c r="E1008" s="13"/>
      <c r="F1008" s="128"/>
      <c r="G1008" s="128"/>
      <c r="H1008" s="128"/>
      <c r="I1008" s="128"/>
      <c r="J1008" s="128"/>
      <c r="K1008" s="128"/>
    </row>
    <row r="1009" ht="12.0" customHeight="1">
      <c r="A1009" s="13"/>
      <c r="B1009" s="130"/>
      <c r="C1009" s="131"/>
      <c r="D1009" s="131"/>
      <c r="E1009" s="13"/>
      <c r="F1009" s="13"/>
      <c r="G1009" s="128"/>
      <c r="H1009" s="128"/>
      <c r="I1009" s="128"/>
      <c r="J1009" s="128"/>
      <c r="K1009" s="128"/>
    </row>
    <row r="1010" ht="24.0" customHeight="1">
      <c r="A1010" s="13"/>
      <c r="B1010" s="13"/>
      <c r="C1010" s="127" t="str">
        <f>image("https://i.imgur.com/eSdzGb0.png",3)</f>
        <v>#REF!</v>
      </c>
      <c r="I1010" s="128"/>
      <c r="J1010" s="102"/>
      <c r="K1010" s="13"/>
    </row>
    <row r="1011" ht="24.0" customHeight="1">
      <c r="A1011" s="13"/>
      <c r="B1011" s="13"/>
      <c r="I1011" s="128"/>
      <c r="J1011" s="102"/>
      <c r="K1011" s="13"/>
    </row>
    <row r="1012" ht="24.0" customHeight="1">
      <c r="A1012" s="13"/>
      <c r="B1012" s="128"/>
      <c r="I1012" s="128"/>
      <c r="J1012" s="102"/>
      <c r="K1012" s="13"/>
    </row>
    <row r="1013" ht="24.0" customHeight="1">
      <c r="A1013" s="13"/>
      <c r="B1013" s="128"/>
      <c r="I1013" s="128"/>
      <c r="J1013" s="102"/>
      <c r="K1013" s="13"/>
    </row>
    <row r="1014" ht="24.0" customHeight="1">
      <c r="A1014" s="13"/>
      <c r="B1014" s="128"/>
      <c r="I1014" s="128"/>
      <c r="J1014" s="102"/>
      <c r="K1014" s="13"/>
    </row>
    <row r="1015" ht="24.0" customHeight="1">
      <c r="A1015" s="13"/>
      <c r="B1015" s="128"/>
      <c r="I1015" s="128"/>
      <c r="J1015" s="102"/>
      <c r="K1015" s="13"/>
    </row>
    <row r="1016" ht="24.0" customHeight="1">
      <c r="A1016" s="13"/>
      <c r="B1016" s="128"/>
      <c r="I1016" s="128"/>
      <c r="J1016" s="102"/>
      <c r="K1016" s="13"/>
    </row>
    <row r="1017" ht="24.0" customHeight="1">
      <c r="A1017" s="13"/>
      <c r="B1017" s="128"/>
      <c r="I1017" s="128"/>
      <c r="J1017" s="102"/>
      <c r="K1017" s="13"/>
    </row>
    <row r="1018" ht="24.0" customHeight="1">
      <c r="A1018" s="13"/>
      <c r="B1018" s="128"/>
      <c r="I1018" s="128"/>
      <c r="J1018" s="102"/>
      <c r="K1018" s="13"/>
    </row>
    <row r="1019" ht="24.0" customHeight="1">
      <c r="A1019" s="13"/>
      <c r="B1019" s="128"/>
      <c r="I1019" s="128"/>
      <c r="J1019" s="102"/>
      <c r="K1019" s="13"/>
    </row>
    <row r="1020" ht="24.0" customHeight="1">
      <c r="A1020" s="13"/>
      <c r="B1020" s="128"/>
      <c r="I1020" s="128"/>
      <c r="J1020" s="102"/>
      <c r="K1020" s="13"/>
    </row>
    <row r="1021" ht="24.0" customHeight="1">
      <c r="A1021" s="13"/>
      <c r="B1021" s="128"/>
      <c r="I1021" s="128"/>
      <c r="J1021" s="102"/>
      <c r="K1021" s="13"/>
    </row>
    <row r="1022" ht="24.0" customHeight="1">
      <c r="A1022" s="13"/>
      <c r="B1022" s="128"/>
      <c r="I1022" s="128"/>
      <c r="J1022" s="102"/>
      <c r="K1022" s="13"/>
    </row>
    <row r="1023" ht="24.0" customHeight="1">
      <c r="A1023" s="13"/>
      <c r="B1023" s="128"/>
      <c r="I1023" s="128"/>
      <c r="J1023" s="102"/>
      <c r="K1023" s="13"/>
    </row>
    <row r="1024" ht="24.0" customHeight="1">
      <c r="A1024" s="13"/>
      <c r="B1024" s="128"/>
      <c r="I1024" s="128"/>
      <c r="J1024" s="102"/>
      <c r="K1024" s="13"/>
    </row>
    <row r="1025" ht="24.0" customHeight="1">
      <c r="A1025" s="13"/>
      <c r="B1025" s="128"/>
      <c r="I1025" s="128"/>
      <c r="J1025" s="102"/>
      <c r="K1025" s="13"/>
    </row>
    <row r="1026">
      <c r="A1026" s="13"/>
      <c r="B1026" s="128"/>
      <c r="C1026" s="13"/>
      <c r="D1026" s="13"/>
      <c r="E1026" s="13"/>
      <c r="F1026" s="4"/>
      <c r="G1026" s="4"/>
      <c r="H1026" s="100"/>
      <c r="I1026" s="116"/>
      <c r="J1026" s="116"/>
      <c r="K1026" s="13"/>
    </row>
    <row r="1027" ht="9.0" customHeight="1">
      <c r="A1027" s="117"/>
      <c r="B1027" s="118"/>
      <c r="C1027" s="118"/>
      <c r="D1027" s="118"/>
      <c r="E1027" s="118"/>
      <c r="F1027" s="88"/>
      <c r="G1027" s="118"/>
      <c r="H1027" s="118"/>
      <c r="I1027" s="118"/>
      <c r="J1027" s="118"/>
      <c r="K1027" s="117"/>
    </row>
    <row r="1028" ht="9.0" customHeight="1">
      <c r="A1028" s="13"/>
      <c r="B1028" s="13"/>
      <c r="C1028" s="13"/>
      <c r="D1028" s="13"/>
      <c r="E1028" s="13"/>
      <c r="F1028" s="119"/>
      <c r="G1028" s="13"/>
      <c r="H1028" s="13"/>
      <c r="I1028" s="13"/>
      <c r="J1028" s="13"/>
      <c r="K1028" s="13"/>
    </row>
    <row r="1029" ht="30.0" customHeight="1">
      <c r="A1029" s="13"/>
      <c r="B1029" s="90" t="s">
        <v>4565</v>
      </c>
      <c r="C1029" s="90"/>
      <c r="D1029" s="91"/>
      <c r="E1029" s="13"/>
      <c r="F1029" s="13"/>
      <c r="G1029" s="13"/>
      <c r="H1029" s="13"/>
      <c r="I1029" s="13"/>
      <c r="J1029" s="13"/>
      <c r="K1029" s="13"/>
    </row>
    <row r="1030">
      <c r="A1030" s="13"/>
      <c r="B1030" s="129"/>
      <c r="C1030" s="13"/>
      <c r="D1030" s="13"/>
      <c r="E1030" s="13"/>
      <c r="F1030" s="128"/>
      <c r="G1030" s="128"/>
      <c r="H1030" s="128"/>
      <c r="I1030" s="128"/>
      <c r="J1030" s="128"/>
      <c r="K1030" s="128"/>
    </row>
    <row r="1031" ht="12.0" customHeight="1">
      <c r="A1031" s="13"/>
      <c r="B1031" s="130"/>
      <c r="C1031" s="131"/>
      <c r="D1031" s="131"/>
      <c r="E1031" s="13"/>
      <c r="F1031" s="13"/>
      <c r="G1031" s="128"/>
      <c r="H1031" s="128"/>
      <c r="I1031" s="128"/>
      <c r="J1031" s="128"/>
      <c r="K1031" s="128"/>
    </row>
    <row r="1032" ht="24.0" customHeight="1">
      <c r="A1032" s="13"/>
      <c r="B1032" s="13"/>
      <c r="C1032" s="127" t="str">
        <f>image("https://i.imgur.com/akdw6Zt.png",3)</f>
        <v>#REF!</v>
      </c>
      <c r="I1032" s="128"/>
      <c r="J1032" s="102"/>
      <c r="K1032" s="13"/>
    </row>
    <row r="1033" ht="24.0" customHeight="1">
      <c r="A1033" s="13"/>
      <c r="B1033" s="13"/>
      <c r="I1033" s="128"/>
      <c r="J1033" s="102"/>
      <c r="K1033" s="13"/>
    </row>
    <row r="1034" ht="24.0" customHeight="1">
      <c r="A1034" s="13"/>
      <c r="B1034" s="128"/>
      <c r="I1034" s="128"/>
      <c r="J1034" s="102"/>
      <c r="K1034" s="13"/>
    </row>
    <row r="1035" ht="24.0" customHeight="1">
      <c r="A1035" s="13"/>
      <c r="B1035" s="128"/>
      <c r="I1035" s="128"/>
      <c r="J1035" s="102"/>
      <c r="K1035" s="13"/>
    </row>
    <row r="1036" ht="24.0" customHeight="1">
      <c r="A1036" s="13"/>
      <c r="B1036" s="128"/>
      <c r="I1036" s="128"/>
      <c r="J1036" s="102"/>
      <c r="K1036" s="13"/>
    </row>
    <row r="1037" ht="24.0" customHeight="1">
      <c r="A1037" s="13"/>
      <c r="B1037" s="128"/>
      <c r="I1037" s="128"/>
      <c r="J1037" s="102"/>
      <c r="K1037" s="13"/>
    </row>
    <row r="1038" ht="24.0" customHeight="1">
      <c r="A1038" s="13"/>
      <c r="B1038" s="128"/>
      <c r="I1038" s="128"/>
      <c r="J1038" s="102"/>
      <c r="K1038" s="13"/>
    </row>
    <row r="1039" ht="24.0" customHeight="1">
      <c r="A1039" s="13"/>
      <c r="B1039" s="128"/>
      <c r="I1039" s="128"/>
      <c r="J1039" s="102"/>
      <c r="K1039" s="13"/>
    </row>
    <row r="1040" ht="24.0" customHeight="1">
      <c r="A1040" s="13"/>
      <c r="B1040" s="128"/>
      <c r="I1040" s="128"/>
      <c r="J1040" s="102"/>
      <c r="K1040" s="13"/>
    </row>
    <row r="1041" ht="24.0" customHeight="1">
      <c r="A1041" s="13"/>
      <c r="B1041" s="128"/>
      <c r="I1041" s="128"/>
      <c r="J1041" s="102"/>
      <c r="K1041" s="13"/>
    </row>
    <row r="1042" ht="24.0" customHeight="1">
      <c r="A1042" s="13"/>
      <c r="B1042" s="128"/>
      <c r="I1042" s="128"/>
      <c r="J1042" s="102"/>
      <c r="K1042" s="13"/>
    </row>
    <row r="1043" ht="24.0" customHeight="1">
      <c r="A1043" s="13"/>
      <c r="B1043" s="128"/>
      <c r="I1043" s="128"/>
      <c r="J1043" s="102"/>
      <c r="K1043" s="13"/>
    </row>
    <row r="1044" ht="24.0" customHeight="1">
      <c r="A1044" s="13"/>
      <c r="B1044" s="128"/>
      <c r="I1044" s="128"/>
      <c r="J1044" s="102"/>
      <c r="K1044" s="13"/>
    </row>
    <row r="1045" ht="24.0" customHeight="1">
      <c r="A1045" s="13"/>
      <c r="B1045" s="128"/>
      <c r="I1045" s="128"/>
      <c r="J1045" s="102"/>
      <c r="K1045" s="13"/>
    </row>
    <row r="1046" ht="24.0" customHeight="1">
      <c r="A1046" s="13"/>
      <c r="B1046" s="128"/>
      <c r="I1046" s="128"/>
      <c r="J1046" s="102"/>
      <c r="K1046" s="13"/>
    </row>
    <row r="1047" ht="24.0" customHeight="1">
      <c r="A1047" s="13"/>
      <c r="B1047" s="128"/>
      <c r="I1047" s="128"/>
      <c r="J1047" s="102"/>
      <c r="K1047" s="13"/>
    </row>
    <row r="1048" ht="24.0" customHeight="1">
      <c r="A1048" s="13"/>
      <c r="B1048" s="128"/>
      <c r="I1048" s="128"/>
      <c r="J1048" s="102"/>
      <c r="K1048" s="13"/>
    </row>
    <row r="1049" ht="24.0" customHeight="1">
      <c r="A1049" s="13"/>
      <c r="B1049" s="128"/>
      <c r="I1049" s="128"/>
      <c r="J1049" s="102"/>
      <c r="K1049" s="13"/>
    </row>
    <row r="1050" ht="24.0" customHeight="1">
      <c r="A1050" s="13"/>
      <c r="B1050" s="128"/>
      <c r="I1050" s="128"/>
      <c r="J1050" s="102"/>
      <c r="K1050" s="13"/>
    </row>
    <row r="1051" ht="24.0" customHeight="1">
      <c r="A1051" s="13"/>
      <c r="B1051" s="128"/>
      <c r="I1051" s="128"/>
      <c r="J1051" s="102"/>
      <c r="K1051" s="13"/>
    </row>
    <row r="1052" ht="24.0" customHeight="1">
      <c r="A1052" s="13"/>
      <c r="B1052" s="128"/>
      <c r="I1052" s="128"/>
      <c r="J1052" s="102"/>
      <c r="K1052" s="13"/>
    </row>
    <row r="1053" ht="24.0" customHeight="1">
      <c r="A1053" s="13"/>
      <c r="B1053" s="128"/>
      <c r="I1053" s="128"/>
      <c r="J1053" s="102"/>
      <c r="K1053" s="13"/>
    </row>
    <row r="1054" ht="24.0" customHeight="1">
      <c r="A1054" s="13"/>
      <c r="B1054" s="128"/>
      <c r="I1054" s="128"/>
      <c r="J1054" s="102"/>
      <c r="K1054" s="13"/>
    </row>
    <row r="1055" ht="24.0" customHeight="1">
      <c r="A1055" s="13"/>
      <c r="B1055" s="128"/>
      <c r="I1055" s="128"/>
      <c r="J1055" s="102"/>
      <c r="K1055" s="13"/>
    </row>
    <row r="1056" ht="24.0" customHeight="1">
      <c r="A1056" s="13"/>
      <c r="B1056" s="128"/>
      <c r="I1056" s="128"/>
      <c r="J1056" s="102"/>
      <c r="K1056" s="13"/>
    </row>
    <row r="1057" ht="24.0" customHeight="1">
      <c r="A1057" s="13"/>
      <c r="B1057" s="128"/>
      <c r="I1057" s="128"/>
      <c r="J1057" s="102"/>
      <c r="K1057" s="13"/>
    </row>
    <row r="1058" ht="24.0" customHeight="1">
      <c r="A1058" s="13"/>
      <c r="B1058" s="128"/>
      <c r="I1058" s="128"/>
      <c r="J1058" s="102"/>
      <c r="K1058" s="13"/>
    </row>
    <row r="1059" ht="24.0" customHeight="1">
      <c r="A1059" s="13"/>
      <c r="B1059" s="128"/>
      <c r="I1059" s="128"/>
      <c r="J1059" s="102"/>
      <c r="K1059" s="13"/>
    </row>
    <row r="1060">
      <c r="A1060" s="13"/>
      <c r="B1060" s="128"/>
      <c r="C1060" s="13"/>
      <c r="D1060" s="13"/>
      <c r="E1060" s="13"/>
      <c r="F1060" s="4"/>
      <c r="G1060" s="4"/>
      <c r="H1060" s="100"/>
      <c r="I1060" s="116"/>
      <c r="J1060" s="116"/>
      <c r="K1060" s="13"/>
    </row>
    <row r="1061" ht="9.0" customHeight="1">
      <c r="A1061" s="117"/>
      <c r="B1061" s="118"/>
      <c r="C1061" s="118"/>
      <c r="D1061" s="118"/>
      <c r="E1061" s="118"/>
      <c r="F1061" s="88"/>
      <c r="G1061" s="118"/>
      <c r="H1061" s="118"/>
      <c r="I1061" s="118"/>
      <c r="J1061" s="118"/>
      <c r="K1061" s="117"/>
    </row>
    <row r="1062" ht="9.0" customHeight="1">
      <c r="A1062" s="13"/>
      <c r="B1062" s="13"/>
      <c r="C1062" s="13"/>
      <c r="D1062" s="13"/>
      <c r="E1062" s="13"/>
      <c r="F1062" s="119"/>
      <c r="G1062" s="13"/>
      <c r="H1062" s="13"/>
      <c r="I1062" s="13"/>
      <c r="J1062" s="13"/>
      <c r="K1062" s="13"/>
    </row>
    <row r="1063" ht="30.0" customHeight="1">
      <c r="A1063" s="13"/>
      <c r="B1063" s="90" t="s">
        <v>4566</v>
      </c>
      <c r="C1063" s="90"/>
      <c r="D1063" s="91"/>
      <c r="E1063" s="13"/>
      <c r="F1063" s="13"/>
      <c r="G1063" s="13"/>
      <c r="H1063" s="13"/>
      <c r="I1063" s="13"/>
      <c r="J1063" s="13"/>
      <c r="K1063" s="13"/>
    </row>
    <row r="1064">
      <c r="A1064" s="13"/>
      <c r="B1064" s="129"/>
      <c r="C1064" s="13"/>
      <c r="D1064" s="13"/>
      <c r="E1064" s="13"/>
      <c r="F1064" s="128"/>
      <c r="G1064" s="128"/>
      <c r="H1064" s="128"/>
      <c r="I1064" s="128"/>
      <c r="J1064" s="128"/>
      <c r="K1064" s="128"/>
    </row>
    <row r="1065" ht="12.0" customHeight="1">
      <c r="A1065" s="13"/>
      <c r="B1065" s="130"/>
      <c r="C1065" s="131"/>
      <c r="D1065" s="131"/>
      <c r="E1065" s="13"/>
      <c r="F1065" s="13"/>
      <c r="G1065" s="128"/>
      <c r="H1065" s="128"/>
      <c r="I1065" s="128"/>
      <c r="J1065" s="128"/>
      <c r="K1065" s="128"/>
    </row>
    <row r="1066" ht="24.0" customHeight="1">
      <c r="A1066" s="13"/>
      <c r="B1066" s="13"/>
      <c r="C1066" s="127" t="str">
        <f>image("https://i.imgur.com/54Q9JyS.png",3)</f>
        <v>#REF!</v>
      </c>
      <c r="I1066" s="128"/>
      <c r="J1066" s="102"/>
      <c r="K1066" s="13"/>
    </row>
    <row r="1067" ht="24.0" customHeight="1">
      <c r="A1067" s="13"/>
      <c r="B1067" s="13"/>
      <c r="I1067" s="128"/>
      <c r="J1067" s="102"/>
      <c r="K1067" s="13"/>
    </row>
    <row r="1068" ht="24.0" customHeight="1">
      <c r="A1068" s="13"/>
      <c r="B1068" s="128"/>
      <c r="I1068" s="128"/>
      <c r="J1068" s="102"/>
      <c r="K1068" s="13"/>
    </row>
    <row r="1069" ht="24.0" customHeight="1">
      <c r="A1069" s="13"/>
      <c r="B1069" s="128"/>
      <c r="I1069" s="128"/>
      <c r="J1069" s="102"/>
      <c r="K1069" s="13"/>
    </row>
    <row r="1070" ht="24.0" customHeight="1">
      <c r="A1070" s="13"/>
      <c r="B1070" s="128"/>
      <c r="I1070" s="128"/>
      <c r="J1070" s="102"/>
      <c r="K1070" s="13"/>
    </row>
    <row r="1071" ht="24.0" customHeight="1">
      <c r="A1071" s="13"/>
      <c r="B1071" s="128"/>
      <c r="I1071" s="128"/>
      <c r="J1071" s="102"/>
      <c r="K1071" s="13"/>
    </row>
    <row r="1072" ht="24.0" customHeight="1">
      <c r="A1072" s="13"/>
      <c r="B1072" s="128"/>
      <c r="I1072" s="128"/>
      <c r="J1072" s="102"/>
      <c r="K1072" s="13"/>
    </row>
    <row r="1073" ht="24.0" customHeight="1">
      <c r="A1073" s="13"/>
      <c r="B1073" s="128"/>
      <c r="I1073" s="128"/>
      <c r="J1073" s="102"/>
      <c r="K1073" s="13"/>
    </row>
    <row r="1074" ht="24.0" customHeight="1">
      <c r="A1074" s="13"/>
      <c r="B1074" s="128"/>
      <c r="I1074" s="128"/>
      <c r="J1074" s="102"/>
      <c r="K1074" s="13"/>
    </row>
    <row r="1075" ht="24.0" customHeight="1">
      <c r="A1075" s="13"/>
      <c r="B1075" s="128"/>
      <c r="I1075" s="128"/>
      <c r="J1075" s="102"/>
      <c r="K1075" s="13"/>
    </row>
    <row r="1076" ht="24.0" customHeight="1">
      <c r="A1076" s="13"/>
      <c r="B1076" s="128"/>
      <c r="I1076" s="128"/>
      <c r="J1076" s="102"/>
      <c r="K1076" s="13"/>
    </row>
    <row r="1077" ht="24.0" customHeight="1">
      <c r="A1077" s="13"/>
      <c r="B1077" s="128"/>
      <c r="I1077" s="128"/>
      <c r="J1077" s="102"/>
      <c r="K1077" s="13"/>
    </row>
    <row r="1078" ht="24.0" customHeight="1">
      <c r="A1078" s="13"/>
      <c r="B1078" s="128"/>
      <c r="I1078" s="128"/>
      <c r="J1078" s="102"/>
      <c r="K1078" s="13"/>
    </row>
    <row r="1079" ht="24.0" customHeight="1">
      <c r="A1079" s="13"/>
      <c r="B1079" s="128"/>
      <c r="I1079" s="128"/>
      <c r="J1079" s="102"/>
      <c r="K1079" s="13"/>
    </row>
    <row r="1080" ht="24.0" customHeight="1">
      <c r="A1080" s="13"/>
      <c r="B1080" s="128"/>
      <c r="I1080" s="128"/>
      <c r="J1080" s="102"/>
      <c r="K1080" s="13"/>
    </row>
    <row r="1081" ht="24.0" customHeight="1">
      <c r="A1081" s="13"/>
      <c r="B1081" s="128"/>
      <c r="I1081" s="128"/>
      <c r="J1081" s="102"/>
      <c r="K1081" s="13"/>
    </row>
    <row r="1082" ht="24.0" customHeight="1">
      <c r="A1082" s="13"/>
      <c r="B1082" s="128"/>
      <c r="I1082" s="128"/>
      <c r="J1082" s="102"/>
      <c r="K1082" s="13"/>
    </row>
    <row r="1083" ht="24.0" customHeight="1">
      <c r="A1083" s="13"/>
      <c r="B1083" s="128"/>
      <c r="I1083" s="128"/>
      <c r="J1083" s="102"/>
      <c r="K1083" s="13"/>
    </row>
    <row r="1084" ht="24.0" customHeight="1">
      <c r="A1084" s="13"/>
      <c r="B1084" s="128"/>
      <c r="I1084" s="128"/>
      <c r="J1084" s="102"/>
      <c r="K1084" s="13"/>
    </row>
    <row r="1085" ht="24.0" customHeight="1">
      <c r="A1085" s="13"/>
      <c r="B1085" s="128"/>
      <c r="I1085" s="128"/>
      <c r="J1085" s="102"/>
      <c r="K1085" s="13"/>
    </row>
    <row r="1086" ht="24.0" customHeight="1">
      <c r="A1086" s="13"/>
      <c r="B1086" s="128"/>
      <c r="I1086" s="128"/>
      <c r="J1086" s="102"/>
      <c r="K1086" s="13"/>
    </row>
    <row r="1087" ht="24.0" customHeight="1">
      <c r="A1087" s="13"/>
      <c r="B1087" s="128"/>
      <c r="I1087" s="128"/>
      <c r="J1087" s="102"/>
      <c r="K1087" s="13"/>
    </row>
    <row r="1088" ht="24.0" customHeight="1">
      <c r="A1088" s="13"/>
      <c r="B1088" s="128"/>
      <c r="I1088" s="128"/>
      <c r="J1088" s="102"/>
      <c r="K1088" s="13"/>
    </row>
    <row r="1089" ht="24.0" customHeight="1">
      <c r="A1089" s="13"/>
      <c r="B1089" s="128"/>
      <c r="I1089" s="128"/>
      <c r="J1089" s="102"/>
      <c r="K1089" s="13"/>
    </row>
    <row r="1090" ht="24.0" customHeight="1">
      <c r="A1090" s="13"/>
      <c r="B1090" s="128"/>
      <c r="I1090" s="128"/>
      <c r="J1090" s="102"/>
      <c r="K1090" s="13"/>
    </row>
    <row r="1091" ht="24.0" customHeight="1">
      <c r="A1091" s="13"/>
      <c r="B1091" s="128"/>
      <c r="I1091" s="128"/>
      <c r="J1091" s="102"/>
      <c r="K1091" s="13"/>
    </row>
    <row r="1092" ht="24.0" customHeight="1">
      <c r="A1092" s="13"/>
      <c r="B1092" s="128"/>
      <c r="I1092" s="128"/>
      <c r="J1092" s="102"/>
      <c r="K1092" s="13"/>
    </row>
    <row r="1093" ht="24.0" customHeight="1">
      <c r="A1093" s="13"/>
      <c r="B1093" s="128"/>
      <c r="I1093" s="128"/>
      <c r="J1093" s="102"/>
      <c r="K1093" s="13"/>
    </row>
    <row r="1094" ht="24.0" customHeight="1">
      <c r="A1094" s="13"/>
      <c r="B1094" s="128"/>
      <c r="I1094" s="128"/>
      <c r="J1094" s="102"/>
      <c r="K1094" s="13"/>
    </row>
    <row r="1095" ht="24.0" customHeight="1">
      <c r="A1095" s="13"/>
      <c r="B1095" s="128"/>
      <c r="I1095" s="128"/>
      <c r="J1095" s="102"/>
      <c r="K1095" s="13"/>
    </row>
    <row r="1096" ht="24.0" customHeight="1">
      <c r="A1096" s="13"/>
      <c r="B1096" s="128"/>
      <c r="I1096" s="128"/>
      <c r="J1096" s="102"/>
      <c r="K1096" s="13"/>
    </row>
    <row r="1097" ht="24.0" customHeight="1">
      <c r="A1097" s="13"/>
      <c r="B1097" s="128"/>
      <c r="I1097" s="128"/>
      <c r="J1097" s="102"/>
      <c r="K1097" s="13"/>
    </row>
    <row r="1098" ht="24.0" customHeight="1">
      <c r="A1098" s="13"/>
      <c r="B1098" s="128"/>
      <c r="I1098" s="128"/>
      <c r="J1098" s="102"/>
      <c r="K1098" s="13"/>
    </row>
    <row r="1099" ht="24.0" customHeight="1">
      <c r="A1099" s="13"/>
      <c r="B1099" s="128"/>
      <c r="I1099" s="128"/>
      <c r="J1099" s="102"/>
      <c r="K1099" s="13"/>
    </row>
    <row r="1100" ht="24.0" customHeight="1">
      <c r="A1100" s="13"/>
      <c r="B1100" s="128"/>
      <c r="I1100" s="128"/>
      <c r="J1100" s="102"/>
      <c r="K1100" s="13"/>
    </row>
    <row r="1101" ht="24.0" customHeight="1">
      <c r="A1101" s="13"/>
      <c r="B1101" s="128"/>
      <c r="I1101" s="128"/>
      <c r="J1101" s="102"/>
      <c r="K1101" s="13"/>
    </row>
    <row r="1102" ht="24.0" customHeight="1">
      <c r="A1102" s="13"/>
      <c r="B1102" s="128"/>
      <c r="I1102" s="128"/>
      <c r="J1102" s="102"/>
      <c r="K1102" s="13"/>
    </row>
    <row r="1103" ht="24.0" customHeight="1">
      <c r="A1103" s="13"/>
      <c r="B1103" s="128"/>
      <c r="I1103" s="128"/>
      <c r="J1103" s="102"/>
      <c r="K1103" s="13"/>
    </row>
    <row r="1104" ht="24.0" customHeight="1">
      <c r="A1104" s="13"/>
      <c r="B1104" s="128"/>
      <c r="I1104" s="128"/>
      <c r="J1104" s="102"/>
      <c r="K1104" s="13"/>
    </row>
    <row r="1105" ht="24.0" customHeight="1">
      <c r="A1105" s="13"/>
      <c r="B1105" s="128"/>
      <c r="I1105" s="128"/>
      <c r="J1105" s="102"/>
      <c r="K1105" s="13"/>
    </row>
    <row r="1106" ht="24.0" customHeight="1">
      <c r="A1106" s="13"/>
      <c r="B1106" s="128"/>
      <c r="I1106" s="128"/>
      <c r="J1106" s="102"/>
      <c r="K1106" s="13"/>
    </row>
    <row r="1107" ht="24.0" customHeight="1">
      <c r="A1107" s="13"/>
      <c r="B1107" s="128"/>
      <c r="I1107" s="128"/>
      <c r="J1107" s="102"/>
      <c r="K1107" s="13"/>
    </row>
    <row r="1108" ht="24.0" customHeight="1">
      <c r="A1108" s="13"/>
      <c r="B1108" s="128"/>
      <c r="I1108" s="128"/>
      <c r="J1108" s="102"/>
      <c r="K1108" s="13"/>
    </row>
    <row r="1109" ht="24.0" customHeight="1">
      <c r="A1109" s="13"/>
      <c r="B1109" s="128"/>
      <c r="I1109" s="128"/>
      <c r="J1109" s="102"/>
      <c r="K1109" s="13"/>
    </row>
    <row r="1110" ht="24.0" customHeight="1">
      <c r="A1110" s="13"/>
      <c r="B1110" s="128"/>
      <c r="I1110" s="128"/>
      <c r="J1110" s="102"/>
      <c r="K1110" s="13"/>
    </row>
    <row r="1111" ht="24.0" customHeight="1">
      <c r="A1111" s="13"/>
      <c r="B1111" s="128"/>
      <c r="I1111" s="128"/>
      <c r="J1111" s="102"/>
      <c r="K1111" s="13"/>
    </row>
    <row r="1112" ht="24.0" customHeight="1">
      <c r="A1112" s="13"/>
      <c r="B1112" s="128"/>
      <c r="I1112" s="128"/>
      <c r="J1112" s="102"/>
      <c r="K1112" s="13"/>
    </row>
    <row r="1113" ht="24.0" customHeight="1">
      <c r="A1113" s="13"/>
      <c r="B1113" s="128"/>
      <c r="I1113" s="128"/>
      <c r="J1113" s="102"/>
      <c r="K1113" s="13"/>
    </row>
    <row r="1114">
      <c r="A1114" s="13"/>
      <c r="B1114" s="128"/>
      <c r="C1114" s="13"/>
      <c r="D1114" s="13"/>
      <c r="E1114" s="13"/>
      <c r="F1114" s="4"/>
      <c r="G1114" s="4"/>
      <c r="H1114" s="100"/>
      <c r="I1114" s="116"/>
      <c r="J1114" s="116"/>
      <c r="K1114" s="13"/>
    </row>
    <row r="1115" ht="9.0" customHeight="1">
      <c r="A1115" s="117"/>
      <c r="B1115" s="118"/>
      <c r="C1115" s="118"/>
      <c r="D1115" s="118"/>
      <c r="E1115" s="118"/>
      <c r="F1115" s="88"/>
      <c r="G1115" s="118"/>
      <c r="H1115" s="118"/>
      <c r="I1115" s="118"/>
      <c r="J1115" s="118"/>
      <c r="K1115" s="117"/>
    </row>
    <row r="1116" ht="9.0" customHeight="1">
      <c r="A1116" s="13"/>
      <c r="B1116" s="13"/>
      <c r="C1116" s="13"/>
      <c r="D1116" s="13"/>
      <c r="E1116" s="13"/>
      <c r="F1116" s="119"/>
      <c r="G1116" s="13"/>
      <c r="H1116" s="13"/>
      <c r="I1116" s="13"/>
      <c r="J1116" s="13"/>
      <c r="K1116" s="13"/>
    </row>
    <row r="1117" ht="30.0" customHeight="1">
      <c r="A1117" s="13"/>
      <c r="B1117" s="90" t="s">
        <v>4567</v>
      </c>
      <c r="C1117" s="90"/>
      <c r="D1117" s="91"/>
      <c r="E1117" s="13"/>
      <c r="F1117" s="13"/>
      <c r="G1117" s="13"/>
      <c r="H1117" s="13"/>
      <c r="I1117" s="13"/>
      <c r="J1117" s="13"/>
      <c r="K1117" s="13"/>
    </row>
    <row r="1118">
      <c r="A1118" s="13"/>
      <c r="B1118" s="129"/>
      <c r="C1118" s="13"/>
      <c r="D1118" s="13"/>
      <c r="E1118" s="13"/>
      <c r="F1118" s="128"/>
      <c r="G1118" s="128"/>
      <c r="H1118" s="128"/>
      <c r="I1118" s="128"/>
      <c r="J1118" s="128"/>
      <c r="K1118" s="128"/>
    </row>
    <row r="1119" ht="12.0" customHeight="1">
      <c r="A1119" s="13"/>
      <c r="B1119" s="130"/>
      <c r="C1119" s="131"/>
      <c r="D1119" s="131"/>
      <c r="E1119" s="13"/>
      <c r="F1119" s="13"/>
      <c r="G1119" s="128"/>
      <c r="H1119" s="128"/>
      <c r="I1119" s="128"/>
      <c r="J1119" s="128"/>
      <c r="K1119" s="128"/>
    </row>
    <row r="1120" ht="24.0" customHeight="1">
      <c r="A1120" s="13"/>
      <c r="B1120" s="13"/>
      <c r="C1120" s="127" t="str">
        <f>image("https://i.imgur.com/CSq6WGx.png",3)</f>
        <v>#REF!</v>
      </c>
      <c r="I1120" s="128"/>
      <c r="J1120" s="102"/>
      <c r="K1120" s="13"/>
    </row>
    <row r="1121" ht="24.0" customHeight="1">
      <c r="A1121" s="13"/>
      <c r="B1121" s="13"/>
      <c r="I1121" s="128"/>
      <c r="J1121" s="102"/>
      <c r="K1121" s="13"/>
    </row>
    <row r="1122" ht="24.0" customHeight="1">
      <c r="A1122" s="13"/>
      <c r="B1122" s="128"/>
      <c r="I1122" s="128"/>
      <c r="J1122" s="102"/>
      <c r="K1122" s="13"/>
    </row>
    <row r="1123" ht="24.0" customHeight="1">
      <c r="A1123" s="13"/>
      <c r="B1123" s="128"/>
      <c r="I1123" s="128"/>
      <c r="J1123" s="102"/>
      <c r="K1123" s="13"/>
    </row>
    <row r="1124" ht="24.0" customHeight="1">
      <c r="A1124" s="13"/>
      <c r="B1124" s="128"/>
      <c r="I1124" s="128"/>
      <c r="J1124" s="102"/>
      <c r="K1124" s="13"/>
    </row>
    <row r="1125" ht="24.0" customHeight="1">
      <c r="A1125" s="13"/>
      <c r="B1125" s="128"/>
      <c r="I1125" s="128"/>
      <c r="J1125" s="102"/>
      <c r="K1125" s="13"/>
    </row>
    <row r="1126" ht="24.0" customHeight="1">
      <c r="A1126" s="13"/>
      <c r="B1126" s="128"/>
      <c r="I1126" s="128"/>
      <c r="J1126" s="102"/>
      <c r="K1126" s="13"/>
    </row>
    <row r="1127" ht="24.0" customHeight="1">
      <c r="A1127" s="13"/>
      <c r="B1127" s="128"/>
      <c r="I1127" s="128"/>
      <c r="J1127" s="102"/>
      <c r="K1127" s="13"/>
    </row>
    <row r="1128" ht="24.0" customHeight="1">
      <c r="A1128" s="13"/>
      <c r="B1128" s="128"/>
      <c r="I1128" s="128"/>
      <c r="J1128" s="102"/>
      <c r="K1128" s="13"/>
    </row>
    <row r="1129" ht="24.0" customHeight="1">
      <c r="A1129" s="13"/>
      <c r="B1129" s="128"/>
      <c r="I1129" s="128"/>
      <c r="J1129" s="102"/>
      <c r="K1129" s="13"/>
    </row>
    <row r="1130" ht="24.0" customHeight="1">
      <c r="A1130" s="13"/>
      <c r="B1130" s="128"/>
      <c r="I1130" s="128"/>
      <c r="J1130" s="102"/>
      <c r="K1130" s="13"/>
    </row>
    <row r="1131" ht="24.0" customHeight="1">
      <c r="A1131" s="13"/>
      <c r="B1131" s="128"/>
      <c r="I1131" s="128"/>
      <c r="J1131" s="102"/>
      <c r="K1131" s="13"/>
    </row>
    <row r="1132" ht="24.0" customHeight="1">
      <c r="A1132" s="13"/>
      <c r="B1132" s="128"/>
      <c r="I1132" s="128"/>
      <c r="J1132" s="102"/>
      <c r="K1132" s="13"/>
    </row>
    <row r="1133" ht="24.0" customHeight="1">
      <c r="A1133" s="13"/>
      <c r="B1133" s="128"/>
      <c r="I1133" s="128"/>
      <c r="J1133" s="102"/>
      <c r="K1133" s="13"/>
    </row>
    <row r="1134" ht="24.0" customHeight="1">
      <c r="A1134" s="13"/>
      <c r="B1134" s="128"/>
      <c r="I1134" s="128"/>
      <c r="J1134" s="102"/>
      <c r="K1134" s="13"/>
    </row>
    <row r="1135" ht="24.0" customHeight="1">
      <c r="A1135" s="13"/>
      <c r="B1135" s="128"/>
      <c r="I1135" s="128"/>
      <c r="J1135" s="102"/>
      <c r="K1135" s="13"/>
    </row>
    <row r="1136" ht="24.0" customHeight="1">
      <c r="A1136" s="13"/>
      <c r="B1136" s="128"/>
      <c r="I1136" s="128"/>
      <c r="J1136" s="102"/>
      <c r="K1136" s="13"/>
    </row>
    <row r="1137" ht="24.0" customHeight="1">
      <c r="A1137" s="13"/>
      <c r="B1137" s="128"/>
      <c r="I1137" s="128"/>
      <c r="J1137" s="102"/>
      <c r="K1137" s="13"/>
    </row>
    <row r="1138" ht="24.0" customHeight="1">
      <c r="A1138" s="13"/>
      <c r="B1138" s="128"/>
      <c r="I1138" s="128"/>
      <c r="J1138" s="102"/>
      <c r="K1138" s="13"/>
    </row>
    <row r="1139" ht="24.0" customHeight="1">
      <c r="A1139" s="13"/>
      <c r="B1139" s="128"/>
      <c r="I1139" s="128"/>
      <c r="J1139" s="102"/>
      <c r="K1139" s="13"/>
    </row>
    <row r="1140" ht="24.0" customHeight="1">
      <c r="A1140" s="13"/>
      <c r="B1140" s="128"/>
      <c r="I1140" s="128"/>
      <c r="J1140" s="102"/>
      <c r="K1140" s="13"/>
    </row>
    <row r="1141" ht="24.0" customHeight="1">
      <c r="A1141" s="13"/>
      <c r="B1141" s="128"/>
      <c r="I1141" s="128"/>
      <c r="J1141" s="102"/>
      <c r="K1141" s="13"/>
    </row>
    <row r="1142" ht="24.0" customHeight="1">
      <c r="A1142" s="13"/>
      <c r="B1142" s="128"/>
      <c r="I1142" s="128"/>
      <c r="J1142" s="102"/>
      <c r="K1142" s="13"/>
    </row>
    <row r="1143" ht="24.0" customHeight="1">
      <c r="A1143" s="13"/>
      <c r="B1143" s="128"/>
      <c r="I1143" s="128"/>
      <c r="J1143" s="102"/>
      <c r="K1143" s="13"/>
    </row>
    <row r="1144">
      <c r="A1144" s="13"/>
      <c r="B1144" s="128"/>
      <c r="C1144" s="13"/>
      <c r="D1144" s="13"/>
      <c r="E1144" s="13"/>
      <c r="F1144" s="4"/>
      <c r="G1144" s="4"/>
      <c r="H1144" s="100"/>
      <c r="I1144" s="116"/>
      <c r="J1144" s="116"/>
      <c r="K1144" s="13"/>
    </row>
    <row r="1145" ht="9.0" customHeight="1">
      <c r="A1145" s="117"/>
      <c r="B1145" s="118"/>
      <c r="C1145" s="118"/>
      <c r="D1145" s="118"/>
      <c r="E1145" s="118"/>
      <c r="F1145" s="88"/>
      <c r="G1145" s="118"/>
      <c r="H1145" s="118"/>
      <c r="I1145" s="118"/>
      <c r="J1145" s="118"/>
      <c r="K1145" s="117"/>
    </row>
    <row r="1146" ht="9.0" customHeight="1">
      <c r="A1146" s="13"/>
      <c r="B1146" s="13"/>
      <c r="C1146" s="13"/>
      <c r="D1146" s="13"/>
      <c r="E1146" s="13"/>
      <c r="F1146" s="119"/>
      <c r="G1146" s="13"/>
      <c r="H1146" s="13"/>
      <c r="I1146" s="13"/>
      <c r="J1146" s="13"/>
      <c r="K1146" s="13"/>
    </row>
    <row r="1147" ht="30.0" customHeight="1">
      <c r="A1147" s="13"/>
      <c r="B1147" s="90" t="s">
        <v>4568</v>
      </c>
      <c r="C1147" s="90"/>
      <c r="D1147" s="91"/>
      <c r="E1147" s="13"/>
      <c r="F1147" s="13"/>
      <c r="G1147" s="13"/>
      <c r="H1147" s="13"/>
      <c r="I1147" s="13"/>
      <c r="J1147" s="13"/>
      <c r="K1147" s="13"/>
    </row>
    <row r="1148">
      <c r="A1148" s="13"/>
      <c r="B1148" s="129"/>
      <c r="C1148" s="13"/>
      <c r="D1148" s="13"/>
      <c r="E1148" s="13"/>
      <c r="F1148" s="128"/>
      <c r="G1148" s="128"/>
      <c r="H1148" s="128"/>
      <c r="I1148" s="128"/>
      <c r="J1148" s="128"/>
      <c r="K1148" s="128"/>
    </row>
    <row r="1149" ht="12.0" customHeight="1">
      <c r="A1149" s="13"/>
      <c r="B1149" s="130"/>
      <c r="C1149" s="131"/>
      <c r="D1149" s="131"/>
      <c r="E1149" s="13"/>
      <c r="F1149" s="13"/>
      <c r="G1149" s="128"/>
      <c r="H1149" s="128"/>
      <c r="I1149" s="128"/>
      <c r="J1149" s="128"/>
      <c r="K1149" s="128"/>
    </row>
    <row r="1150" ht="24.0" customHeight="1">
      <c r="A1150" s="13"/>
      <c r="B1150" s="13"/>
      <c r="C1150" s="127" t="str">
        <f>image("https://i.imgur.com/UYTIpDi.png",3)</f>
        <v>#REF!</v>
      </c>
      <c r="I1150" s="128"/>
      <c r="J1150" s="102"/>
      <c r="K1150" s="13"/>
    </row>
    <row r="1151" ht="24.0" customHeight="1">
      <c r="A1151" s="13"/>
      <c r="B1151" s="13"/>
      <c r="I1151" s="128"/>
      <c r="J1151" s="102"/>
      <c r="K1151" s="13"/>
    </row>
    <row r="1152" ht="24.0" customHeight="1">
      <c r="A1152" s="13"/>
      <c r="B1152" s="128"/>
      <c r="I1152" s="128"/>
      <c r="J1152" s="102"/>
      <c r="K1152" s="13"/>
    </row>
    <row r="1153" ht="24.0" customHeight="1">
      <c r="A1153" s="13"/>
      <c r="B1153" s="128"/>
      <c r="I1153" s="128"/>
      <c r="J1153" s="102"/>
      <c r="K1153" s="13"/>
    </row>
    <row r="1154" ht="24.0" customHeight="1">
      <c r="A1154" s="13"/>
      <c r="B1154" s="128"/>
      <c r="I1154" s="128"/>
      <c r="J1154" s="102"/>
      <c r="K1154" s="13"/>
    </row>
    <row r="1155" ht="24.0" customHeight="1">
      <c r="A1155" s="13"/>
      <c r="B1155" s="128"/>
      <c r="I1155" s="128"/>
      <c r="J1155" s="102"/>
      <c r="K1155" s="13"/>
    </row>
    <row r="1156" ht="24.0" customHeight="1">
      <c r="A1156" s="13"/>
      <c r="B1156" s="128"/>
      <c r="I1156" s="128"/>
      <c r="J1156" s="102"/>
      <c r="K1156" s="13"/>
    </row>
    <row r="1157" ht="24.0" customHeight="1">
      <c r="A1157" s="13"/>
      <c r="B1157" s="128"/>
      <c r="I1157" s="128"/>
      <c r="J1157" s="102"/>
      <c r="K1157" s="13"/>
    </row>
    <row r="1158" ht="24.0" customHeight="1">
      <c r="A1158" s="13"/>
      <c r="B1158" s="128"/>
      <c r="I1158" s="128"/>
      <c r="J1158" s="102"/>
      <c r="K1158" s="13"/>
    </row>
    <row r="1159" ht="24.0" customHeight="1">
      <c r="A1159" s="13"/>
      <c r="B1159" s="128"/>
      <c r="I1159" s="128"/>
      <c r="J1159" s="102"/>
      <c r="K1159" s="13"/>
    </row>
    <row r="1160" ht="24.0" customHeight="1">
      <c r="A1160" s="13"/>
      <c r="B1160" s="128"/>
      <c r="I1160" s="128"/>
      <c r="J1160" s="102"/>
      <c r="K1160" s="13"/>
    </row>
    <row r="1161" ht="24.0" customHeight="1">
      <c r="A1161" s="13"/>
      <c r="B1161" s="128"/>
      <c r="I1161" s="128"/>
      <c r="J1161" s="102"/>
      <c r="K1161" s="13"/>
    </row>
    <row r="1162" ht="24.0" customHeight="1">
      <c r="A1162" s="13"/>
      <c r="B1162" s="128"/>
      <c r="I1162" s="128"/>
      <c r="J1162" s="102"/>
      <c r="K1162" s="13"/>
    </row>
    <row r="1163" ht="24.0" customHeight="1">
      <c r="A1163" s="13"/>
      <c r="B1163" s="128"/>
      <c r="I1163" s="128"/>
      <c r="J1163" s="102"/>
      <c r="K1163" s="13"/>
    </row>
    <row r="1164" ht="24.0" customHeight="1">
      <c r="A1164" s="13"/>
      <c r="B1164" s="128"/>
      <c r="I1164" s="128"/>
      <c r="J1164" s="102"/>
      <c r="K1164" s="13"/>
    </row>
    <row r="1165" ht="24.0" customHeight="1">
      <c r="A1165" s="13"/>
      <c r="B1165" s="128"/>
      <c r="I1165" s="128"/>
      <c r="J1165" s="102"/>
      <c r="K1165" s="13"/>
    </row>
    <row r="1166" ht="24.0" customHeight="1">
      <c r="A1166" s="13"/>
      <c r="B1166" s="128"/>
      <c r="I1166" s="128"/>
      <c r="J1166" s="102"/>
      <c r="K1166" s="13"/>
    </row>
    <row r="1167" ht="24.0" customHeight="1">
      <c r="A1167" s="13"/>
      <c r="B1167" s="128"/>
      <c r="I1167" s="128"/>
      <c r="J1167" s="102"/>
      <c r="K1167" s="13"/>
    </row>
    <row r="1168" ht="24.0" customHeight="1">
      <c r="A1168" s="13"/>
      <c r="B1168" s="128"/>
      <c r="I1168" s="128"/>
      <c r="J1168" s="102"/>
      <c r="K1168" s="13"/>
    </row>
    <row r="1169" ht="24.0" customHeight="1">
      <c r="A1169" s="13"/>
      <c r="B1169" s="128"/>
      <c r="I1169" s="128"/>
      <c r="J1169" s="102"/>
      <c r="K1169" s="13"/>
    </row>
    <row r="1170" ht="24.0" customHeight="1">
      <c r="A1170" s="13"/>
      <c r="B1170" s="128"/>
      <c r="I1170" s="128"/>
      <c r="J1170" s="102"/>
      <c r="K1170" s="13"/>
    </row>
    <row r="1171" ht="24.0" customHeight="1">
      <c r="A1171" s="13"/>
      <c r="B1171" s="128"/>
      <c r="I1171" s="128"/>
      <c r="J1171" s="102"/>
      <c r="K1171" s="13"/>
    </row>
    <row r="1172" ht="24.0" customHeight="1">
      <c r="A1172" s="13"/>
      <c r="B1172" s="128"/>
      <c r="I1172" s="128"/>
      <c r="J1172" s="102"/>
      <c r="K1172" s="13"/>
    </row>
    <row r="1173" ht="24.0" customHeight="1">
      <c r="A1173" s="13"/>
      <c r="B1173" s="128"/>
      <c r="I1173" s="128"/>
      <c r="J1173" s="102"/>
      <c r="K1173" s="13"/>
    </row>
    <row r="1174" ht="24.0" customHeight="1">
      <c r="A1174" s="13"/>
      <c r="B1174" s="128"/>
      <c r="I1174" s="128"/>
      <c r="J1174" s="102"/>
      <c r="K1174" s="13"/>
    </row>
    <row r="1175" ht="24.0" customHeight="1">
      <c r="A1175" s="13"/>
      <c r="B1175" s="128"/>
      <c r="I1175" s="128"/>
      <c r="J1175" s="102"/>
      <c r="K1175" s="13"/>
    </row>
    <row r="1176" ht="24.0" customHeight="1">
      <c r="A1176" s="13"/>
      <c r="B1176" s="128"/>
      <c r="I1176" s="128"/>
      <c r="J1176" s="102"/>
      <c r="K1176" s="13"/>
    </row>
    <row r="1177" ht="24.0" customHeight="1">
      <c r="A1177" s="13"/>
      <c r="B1177" s="128"/>
      <c r="I1177" s="128"/>
      <c r="J1177" s="102"/>
      <c r="K1177" s="13"/>
    </row>
    <row r="1178" ht="24.0" customHeight="1">
      <c r="A1178" s="13"/>
      <c r="B1178" s="128"/>
      <c r="I1178" s="128"/>
      <c r="J1178" s="102"/>
      <c r="K1178" s="13"/>
    </row>
    <row r="1179" ht="24.0" customHeight="1">
      <c r="A1179" s="13"/>
      <c r="B1179" s="128"/>
      <c r="I1179" s="128"/>
      <c r="J1179" s="102"/>
      <c r="K1179" s="13"/>
    </row>
    <row r="1180" ht="24.0" customHeight="1">
      <c r="A1180" s="13"/>
      <c r="B1180" s="128"/>
      <c r="I1180" s="128"/>
      <c r="J1180" s="102"/>
      <c r="K1180" s="13"/>
    </row>
    <row r="1181" ht="24.0" customHeight="1">
      <c r="A1181" s="13"/>
      <c r="B1181" s="128"/>
      <c r="I1181" s="128"/>
      <c r="J1181" s="102"/>
      <c r="K1181" s="13"/>
    </row>
    <row r="1182" ht="24.0" customHeight="1">
      <c r="A1182" s="13"/>
      <c r="B1182" s="128"/>
      <c r="I1182" s="128"/>
      <c r="J1182" s="102"/>
      <c r="K1182" s="13"/>
    </row>
    <row r="1183" ht="24.0" customHeight="1">
      <c r="A1183" s="13"/>
      <c r="B1183" s="128"/>
      <c r="I1183" s="128"/>
      <c r="J1183" s="102"/>
      <c r="K1183" s="13"/>
    </row>
    <row r="1184" ht="24.0" customHeight="1">
      <c r="A1184" s="13"/>
      <c r="B1184" s="128"/>
      <c r="I1184" s="128"/>
      <c r="J1184" s="102"/>
      <c r="K1184" s="13"/>
    </row>
    <row r="1185" ht="24.0" customHeight="1">
      <c r="A1185" s="13"/>
      <c r="B1185" s="128"/>
      <c r="I1185" s="128"/>
      <c r="J1185" s="102"/>
      <c r="K1185" s="13"/>
    </row>
    <row r="1186">
      <c r="A1186" s="13"/>
      <c r="B1186" s="128"/>
      <c r="C1186" s="13"/>
      <c r="D1186" s="13"/>
      <c r="E1186" s="13"/>
      <c r="F1186" s="4"/>
      <c r="G1186" s="4"/>
      <c r="H1186" s="100"/>
      <c r="I1186" s="116"/>
      <c r="J1186" s="116"/>
      <c r="K1186" s="13"/>
    </row>
    <row r="1187" ht="9.0" customHeight="1">
      <c r="A1187" s="117"/>
      <c r="B1187" s="118"/>
      <c r="C1187" s="118"/>
      <c r="D1187" s="118"/>
      <c r="E1187" s="118"/>
      <c r="F1187" s="88"/>
      <c r="G1187" s="118"/>
      <c r="H1187" s="118"/>
      <c r="I1187" s="118"/>
      <c r="J1187" s="118"/>
      <c r="K1187" s="117"/>
    </row>
    <row r="1188" ht="9.0" customHeight="1">
      <c r="A1188" s="13"/>
      <c r="B1188" s="13"/>
      <c r="C1188" s="13"/>
      <c r="D1188" s="13"/>
      <c r="E1188" s="13"/>
      <c r="F1188" s="119"/>
      <c r="G1188" s="13"/>
      <c r="H1188" s="13"/>
      <c r="I1188" s="13"/>
      <c r="J1188" s="13"/>
      <c r="K1188" s="13"/>
    </row>
    <row r="1189" ht="30.0" customHeight="1">
      <c r="A1189" s="13"/>
      <c r="B1189" s="90" t="s">
        <v>4569</v>
      </c>
      <c r="C1189" s="90"/>
      <c r="D1189" s="91"/>
      <c r="E1189" s="13"/>
      <c r="F1189" s="13"/>
      <c r="G1189" s="13"/>
      <c r="H1189" s="13"/>
      <c r="I1189" s="13"/>
      <c r="J1189" s="13"/>
      <c r="K1189" s="13"/>
    </row>
    <row r="1190">
      <c r="A1190" s="13"/>
      <c r="B1190" s="129"/>
      <c r="C1190" s="13"/>
      <c r="D1190" s="13"/>
      <c r="E1190" s="13"/>
      <c r="F1190" s="128"/>
      <c r="G1190" s="128"/>
      <c r="H1190" s="128"/>
      <c r="I1190" s="128"/>
      <c r="J1190" s="128"/>
      <c r="K1190" s="128"/>
    </row>
    <row r="1191" ht="12.0" customHeight="1">
      <c r="A1191" s="13"/>
      <c r="B1191" s="130"/>
      <c r="C1191" s="131"/>
      <c r="D1191" s="131"/>
      <c r="E1191" s="13"/>
      <c r="F1191" s="13"/>
      <c r="G1191" s="128"/>
      <c r="H1191" s="128"/>
      <c r="I1191" s="128"/>
      <c r="J1191" s="128"/>
      <c r="K1191" s="128"/>
    </row>
    <row r="1192" ht="24.0" customHeight="1">
      <c r="A1192" s="13"/>
      <c r="B1192" s="13"/>
      <c r="C1192" s="127" t="str">
        <f>image("https://i.imgur.com/McIKS2D.png",3)</f>
        <v>#REF!</v>
      </c>
      <c r="I1192" s="128"/>
      <c r="J1192" s="102"/>
      <c r="K1192" s="13"/>
    </row>
    <row r="1193" ht="24.0" customHeight="1">
      <c r="A1193" s="13"/>
      <c r="B1193" s="13"/>
      <c r="I1193" s="128"/>
      <c r="J1193" s="102"/>
      <c r="K1193" s="13"/>
    </row>
    <row r="1194" ht="24.0" customHeight="1">
      <c r="A1194" s="13"/>
      <c r="B1194" s="128"/>
      <c r="I1194" s="128"/>
      <c r="J1194" s="102"/>
      <c r="K1194" s="13"/>
    </row>
    <row r="1195" ht="24.0" customHeight="1">
      <c r="A1195" s="13"/>
      <c r="B1195" s="128"/>
      <c r="I1195" s="128"/>
      <c r="J1195" s="102"/>
      <c r="K1195" s="13"/>
    </row>
    <row r="1196" ht="24.0" customHeight="1">
      <c r="A1196" s="13"/>
      <c r="B1196" s="128"/>
      <c r="I1196" s="128"/>
      <c r="J1196" s="102"/>
      <c r="K1196" s="13"/>
    </row>
    <row r="1197" ht="24.0" customHeight="1">
      <c r="A1197" s="13"/>
      <c r="B1197" s="128"/>
      <c r="I1197" s="128"/>
      <c r="J1197" s="102"/>
      <c r="K1197" s="13"/>
    </row>
    <row r="1198" ht="24.0" customHeight="1">
      <c r="A1198" s="13"/>
      <c r="B1198" s="128"/>
      <c r="I1198" s="128"/>
      <c r="J1198" s="102"/>
      <c r="K1198" s="13"/>
    </row>
    <row r="1199" ht="24.0" customHeight="1">
      <c r="A1199" s="13"/>
      <c r="B1199" s="128"/>
      <c r="I1199" s="128"/>
      <c r="J1199" s="102"/>
      <c r="K1199" s="13"/>
    </row>
    <row r="1200" ht="24.0" customHeight="1">
      <c r="A1200" s="13"/>
      <c r="B1200" s="128"/>
      <c r="I1200" s="128"/>
      <c r="J1200" s="102"/>
      <c r="K1200" s="13"/>
    </row>
    <row r="1201" ht="24.0" customHeight="1">
      <c r="A1201" s="13"/>
      <c r="B1201" s="128"/>
      <c r="I1201" s="128"/>
      <c r="J1201" s="102"/>
      <c r="K1201" s="13"/>
    </row>
    <row r="1202" ht="24.0" customHeight="1">
      <c r="A1202" s="13"/>
      <c r="B1202" s="128"/>
      <c r="I1202" s="128"/>
      <c r="J1202" s="102"/>
      <c r="K1202" s="13"/>
    </row>
    <row r="1203" ht="24.0" customHeight="1">
      <c r="A1203" s="13"/>
      <c r="B1203" s="128"/>
      <c r="I1203" s="128"/>
      <c r="J1203" s="102"/>
      <c r="K1203" s="13"/>
    </row>
    <row r="1204" ht="24.0" customHeight="1">
      <c r="A1204" s="13"/>
      <c r="B1204" s="128"/>
      <c r="I1204" s="128"/>
      <c r="J1204" s="102"/>
      <c r="K1204" s="13"/>
    </row>
    <row r="1205" ht="24.0" customHeight="1">
      <c r="A1205" s="13"/>
      <c r="B1205" s="128"/>
      <c r="I1205" s="128"/>
      <c r="J1205" s="102"/>
      <c r="K1205" s="13"/>
    </row>
    <row r="1206" ht="24.0" customHeight="1">
      <c r="A1206" s="13"/>
      <c r="B1206" s="128"/>
      <c r="I1206" s="128"/>
      <c r="J1206" s="102"/>
      <c r="K1206" s="13"/>
    </row>
    <row r="1207" ht="24.0" customHeight="1">
      <c r="A1207" s="13"/>
      <c r="B1207" s="128"/>
      <c r="I1207" s="128"/>
      <c r="J1207" s="102"/>
      <c r="K1207" s="13"/>
    </row>
    <row r="1208" ht="24.0" customHeight="1">
      <c r="A1208" s="13"/>
      <c r="B1208" s="128"/>
      <c r="I1208" s="128"/>
      <c r="J1208" s="102"/>
      <c r="K1208" s="13"/>
    </row>
    <row r="1209" ht="24.0" customHeight="1">
      <c r="A1209" s="13"/>
      <c r="B1209" s="128"/>
      <c r="I1209" s="128"/>
      <c r="J1209" s="102"/>
      <c r="K1209" s="13"/>
    </row>
    <row r="1210" ht="24.0" customHeight="1">
      <c r="A1210" s="13"/>
      <c r="B1210" s="128"/>
      <c r="I1210" s="128"/>
      <c r="J1210" s="102"/>
      <c r="K1210" s="13"/>
    </row>
    <row r="1211" ht="24.0" customHeight="1">
      <c r="A1211" s="13"/>
      <c r="B1211" s="128"/>
      <c r="I1211" s="128"/>
      <c r="J1211" s="102"/>
      <c r="K1211" s="13"/>
    </row>
    <row r="1212" ht="24.0" customHeight="1">
      <c r="A1212" s="13"/>
      <c r="B1212" s="128"/>
      <c r="I1212" s="128"/>
      <c r="J1212" s="102"/>
      <c r="K1212" s="13"/>
    </row>
    <row r="1213" ht="24.0" customHeight="1">
      <c r="A1213" s="13"/>
      <c r="B1213" s="128"/>
      <c r="I1213" s="128"/>
      <c r="J1213" s="102"/>
      <c r="K1213" s="13"/>
    </row>
    <row r="1214" ht="24.0" customHeight="1">
      <c r="A1214" s="13"/>
      <c r="B1214" s="128"/>
      <c r="I1214" s="128"/>
      <c r="J1214" s="102"/>
      <c r="K1214" s="13"/>
    </row>
    <row r="1215" ht="24.0" customHeight="1">
      <c r="A1215" s="13"/>
      <c r="B1215" s="128"/>
      <c r="I1215" s="128"/>
      <c r="J1215" s="102"/>
      <c r="K1215" s="13"/>
    </row>
    <row r="1216" ht="24.0" customHeight="1">
      <c r="A1216" s="13"/>
      <c r="B1216" s="128"/>
      <c r="I1216" s="128"/>
      <c r="J1216" s="102"/>
      <c r="K1216" s="13"/>
    </row>
    <row r="1217" ht="24.0" customHeight="1">
      <c r="A1217" s="13"/>
      <c r="B1217" s="128"/>
      <c r="I1217" s="128"/>
      <c r="J1217" s="102"/>
      <c r="K1217" s="13"/>
    </row>
    <row r="1218" ht="24.0" customHeight="1">
      <c r="A1218" s="13"/>
      <c r="B1218" s="128"/>
      <c r="I1218" s="128"/>
      <c r="J1218" s="102"/>
      <c r="K1218" s="13"/>
    </row>
    <row r="1219" ht="24.0" customHeight="1">
      <c r="A1219" s="13"/>
      <c r="B1219" s="128"/>
      <c r="I1219" s="128"/>
      <c r="J1219" s="102"/>
      <c r="K1219" s="13"/>
    </row>
    <row r="1220" ht="24.0" customHeight="1">
      <c r="A1220" s="13"/>
      <c r="B1220" s="128"/>
      <c r="I1220" s="128"/>
      <c r="J1220" s="102"/>
      <c r="K1220" s="13"/>
    </row>
    <row r="1221" ht="24.0" customHeight="1">
      <c r="A1221" s="13"/>
      <c r="B1221" s="128"/>
      <c r="I1221" s="128"/>
      <c r="J1221" s="102"/>
      <c r="K1221" s="13"/>
    </row>
    <row r="1222" ht="24.0" customHeight="1">
      <c r="A1222" s="13"/>
      <c r="B1222" s="128"/>
      <c r="I1222" s="128"/>
      <c r="J1222" s="102"/>
      <c r="K1222" s="13"/>
    </row>
    <row r="1223" ht="24.0" customHeight="1">
      <c r="A1223" s="13"/>
      <c r="B1223" s="128"/>
      <c r="I1223" s="128"/>
      <c r="J1223" s="102"/>
      <c r="K1223" s="13"/>
    </row>
    <row r="1224" ht="24.0" customHeight="1">
      <c r="A1224" s="13"/>
      <c r="B1224" s="128"/>
      <c r="I1224" s="128"/>
      <c r="J1224" s="102"/>
      <c r="K1224" s="13"/>
    </row>
    <row r="1225" ht="24.0" customHeight="1">
      <c r="A1225" s="13"/>
      <c r="B1225" s="128"/>
      <c r="I1225" s="128"/>
      <c r="J1225" s="102"/>
      <c r="K1225" s="13"/>
    </row>
    <row r="1226" ht="24.0" customHeight="1">
      <c r="A1226" s="13"/>
      <c r="B1226" s="128"/>
      <c r="I1226" s="128"/>
      <c r="J1226" s="102"/>
      <c r="K1226" s="13"/>
    </row>
    <row r="1227" ht="24.0" customHeight="1">
      <c r="A1227" s="13"/>
      <c r="B1227" s="128"/>
      <c r="I1227" s="128"/>
      <c r="J1227" s="102"/>
      <c r="K1227" s="13"/>
    </row>
    <row r="1228" ht="24.0" customHeight="1">
      <c r="A1228" s="13"/>
      <c r="B1228" s="128"/>
      <c r="I1228" s="128"/>
      <c r="J1228" s="102"/>
      <c r="K1228" s="13"/>
    </row>
    <row r="1229" ht="24.0" customHeight="1">
      <c r="A1229" s="13"/>
      <c r="B1229" s="128"/>
      <c r="I1229" s="128"/>
      <c r="J1229" s="102"/>
      <c r="K1229" s="13"/>
    </row>
    <row r="1230" ht="24.0" customHeight="1">
      <c r="A1230" s="13"/>
      <c r="B1230" s="128"/>
      <c r="I1230" s="128"/>
      <c r="J1230" s="102"/>
      <c r="K1230" s="13"/>
    </row>
    <row r="1231" ht="24.0" customHeight="1">
      <c r="A1231" s="13"/>
      <c r="B1231" s="128"/>
      <c r="I1231" s="128"/>
      <c r="J1231" s="102"/>
      <c r="K1231" s="13"/>
    </row>
    <row r="1232" ht="24.0" customHeight="1">
      <c r="A1232" s="13"/>
      <c r="B1232" s="128"/>
      <c r="I1232" s="128"/>
      <c r="J1232" s="102"/>
      <c r="K1232" s="13"/>
    </row>
    <row r="1233" ht="24.0" customHeight="1">
      <c r="A1233" s="13"/>
      <c r="B1233" s="128"/>
      <c r="I1233" s="128"/>
      <c r="J1233" s="102"/>
      <c r="K1233" s="13"/>
    </row>
    <row r="1234" ht="24.0" customHeight="1">
      <c r="A1234" s="13"/>
      <c r="B1234" s="128"/>
      <c r="I1234" s="128"/>
      <c r="J1234" s="102"/>
      <c r="K1234" s="13"/>
    </row>
    <row r="1235" ht="24.0" customHeight="1">
      <c r="A1235" s="13"/>
      <c r="B1235" s="128"/>
      <c r="I1235" s="128"/>
      <c r="J1235" s="102"/>
      <c r="K1235" s="13"/>
    </row>
    <row r="1236" ht="24.0" customHeight="1">
      <c r="A1236" s="13"/>
      <c r="B1236" s="128"/>
      <c r="I1236" s="128"/>
      <c r="J1236" s="102"/>
      <c r="K1236" s="13"/>
    </row>
    <row r="1237" ht="24.0" customHeight="1">
      <c r="A1237" s="13"/>
      <c r="B1237" s="128"/>
      <c r="I1237" s="128"/>
      <c r="J1237" s="102"/>
      <c r="K1237" s="13"/>
    </row>
    <row r="1238" ht="24.0" customHeight="1">
      <c r="A1238" s="13"/>
      <c r="B1238" s="128"/>
      <c r="I1238" s="128"/>
      <c r="J1238" s="102"/>
      <c r="K1238" s="13"/>
    </row>
    <row r="1239" ht="24.0" customHeight="1">
      <c r="A1239" s="13"/>
      <c r="B1239" s="128"/>
      <c r="I1239" s="128"/>
      <c r="J1239" s="102"/>
      <c r="K1239" s="13"/>
    </row>
    <row r="1240" ht="24.0" customHeight="1">
      <c r="A1240" s="13"/>
      <c r="B1240" s="128"/>
      <c r="I1240" s="128"/>
      <c r="J1240" s="102"/>
      <c r="K1240" s="13"/>
    </row>
    <row r="1241" ht="24.0" customHeight="1">
      <c r="A1241" s="13"/>
      <c r="B1241" s="128"/>
      <c r="I1241" s="128"/>
      <c r="J1241" s="102"/>
      <c r="K1241" s="13"/>
    </row>
    <row r="1242" ht="24.0" customHeight="1">
      <c r="A1242" s="13"/>
      <c r="B1242" s="128"/>
      <c r="I1242" s="128"/>
      <c r="J1242" s="102"/>
      <c r="K1242" s="13"/>
    </row>
    <row r="1243" ht="24.0" customHeight="1">
      <c r="A1243" s="13"/>
      <c r="B1243" s="128"/>
      <c r="I1243" s="128"/>
      <c r="J1243" s="102"/>
      <c r="K1243" s="13"/>
    </row>
    <row r="1244">
      <c r="A1244" s="13"/>
      <c r="B1244" s="128"/>
      <c r="C1244" s="13"/>
      <c r="D1244" s="13"/>
      <c r="E1244" s="13"/>
      <c r="F1244" s="4"/>
      <c r="G1244" s="4"/>
      <c r="H1244" s="100"/>
      <c r="I1244" s="116"/>
      <c r="J1244" s="116"/>
      <c r="K1244" s="13"/>
    </row>
    <row r="1245" ht="9.0" customHeight="1">
      <c r="A1245" s="117"/>
      <c r="B1245" s="118"/>
      <c r="C1245" s="118"/>
      <c r="D1245" s="118"/>
      <c r="E1245" s="118"/>
      <c r="F1245" s="88"/>
      <c r="G1245" s="118"/>
      <c r="H1245" s="118"/>
      <c r="I1245" s="118"/>
      <c r="J1245" s="118"/>
      <c r="K1245" s="117"/>
    </row>
    <row r="1246" ht="9.0" customHeight="1">
      <c r="A1246" s="13"/>
      <c r="B1246" s="13"/>
      <c r="C1246" s="13"/>
      <c r="D1246" s="13"/>
      <c r="E1246" s="13"/>
      <c r="F1246" s="119"/>
      <c r="G1246" s="13"/>
      <c r="H1246" s="13"/>
      <c r="I1246" s="13"/>
      <c r="J1246" s="13"/>
      <c r="K1246" s="13"/>
    </row>
    <row r="1247" ht="30.0" customHeight="1">
      <c r="A1247" s="13"/>
      <c r="B1247" s="90" t="s">
        <v>4570</v>
      </c>
      <c r="C1247" s="90"/>
      <c r="D1247" s="91"/>
      <c r="E1247" s="13"/>
      <c r="F1247" s="13"/>
      <c r="G1247" s="13"/>
      <c r="H1247" s="13"/>
      <c r="I1247" s="13"/>
      <c r="J1247" s="13"/>
      <c r="K1247" s="13"/>
    </row>
    <row r="1248">
      <c r="A1248" s="13"/>
      <c r="B1248" s="129"/>
      <c r="C1248" s="13"/>
      <c r="D1248" s="13"/>
      <c r="E1248" s="13"/>
      <c r="F1248" s="128"/>
      <c r="G1248" s="128"/>
      <c r="H1248" s="128"/>
      <c r="I1248" s="128"/>
      <c r="J1248" s="128"/>
      <c r="K1248" s="128"/>
    </row>
    <row r="1249" ht="12.0" customHeight="1">
      <c r="A1249" s="13"/>
      <c r="B1249" s="130"/>
      <c r="C1249" s="131"/>
      <c r="D1249" s="131"/>
      <c r="E1249" s="13"/>
      <c r="F1249" s="13"/>
      <c r="G1249" s="128"/>
      <c r="H1249" s="128"/>
      <c r="I1249" s="128"/>
      <c r="J1249" s="128"/>
      <c r="K1249" s="128"/>
    </row>
    <row r="1250" ht="24.0" customHeight="1">
      <c r="A1250" s="13"/>
      <c r="B1250" s="13"/>
      <c r="C1250" s="127" t="str">
        <f>image("https://i.imgur.com/sv0GxOh.png",3)</f>
        <v>#REF!</v>
      </c>
      <c r="I1250" s="128"/>
      <c r="J1250" s="102"/>
      <c r="K1250" s="13"/>
    </row>
    <row r="1251" ht="24.0" customHeight="1">
      <c r="A1251" s="13"/>
      <c r="B1251" s="13"/>
      <c r="I1251" s="128"/>
      <c r="J1251" s="102"/>
      <c r="K1251" s="13"/>
    </row>
    <row r="1252" ht="24.0" customHeight="1">
      <c r="A1252" s="13"/>
      <c r="B1252" s="128"/>
      <c r="I1252" s="128"/>
      <c r="J1252" s="102"/>
      <c r="K1252" s="13"/>
    </row>
    <row r="1253" ht="24.0" customHeight="1">
      <c r="A1253" s="13"/>
      <c r="B1253" s="128"/>
      <c r="I1253" s="128"/>
      <c r="J1253" s="102"/>
      <c r="K1253" s="13"/>
    </row>
    <row r="1254" ht="24.0" customHeight="1">
      <c r="A1254" s="13"/>
      <c r="B1254" s="128"/>
      <c r="I1254" s="128"/>
      <c r="J1254" s="102"/>
      <c r="K1254" s="13"/>
    </row>
    <row r="1255" ht="24.0" customHeight="1">
      <c r="A1255" s="13"/>
      <c r="B1255" s="128"/>
      <c r="I1255" s="128"/>
      <c r="J1255" s="102"/>
      <c r="K1255" s="13"/>
    </row>
    <row r="1256" ht="24.0" customHeight="1">
      <c r="A1256" s="13"/>
      <c r="B1256" s="128"/>
      <c r="I1256" s="128"/>
      <c r="J1256" s="102"/>
      <c r="K1256" s="13"/>
    </row>
    <row r="1257" ht="24.0" customHeight="1">
      <c r="A1257" s="13"/>
      <c r="B1257" s="128"/>
      <c r="I1257" s="128"/>
      <c r="J1257" s="102"/>
      <c r="K1257" s="13"/>
    </row>
    <row r="1258" ht="24.0" customHeight="1">
      <c r="A1258" s="13"/>
      <c r="B1258" s="128"/>
      <c r="I1258" s="128"/>
      <c r="J1258" s="102"/>
      <c r="K1258" s="13"/>
    </row>
    <row r="1259" ht="24.0" customHeight="1">
      <c r="A1259" s="13"/>
      <c r="B1259" s="128"/>
      <c r="I1259" s="128"/>
      <c r="J1259" s="102"/>
      <c r="K1259" s="13"/>
    </row>
    <row r="1260" ht="24.0" customHeight="1">
      <c r="A1260" s="13"/>
      <c r="B1260" s="128"/>
      <c r="I1260" s="128"/>
      <c r="J1260" s="102"/>
      <c r="K1260" s="13"/>
    </row>
    <row r="1261" ht="24.0" customHeight="1">
      <c r="A1261" s="13"/>
      <c r="B1261" s="128"/>
      <c r="I1261" s="128"/>
      <c r="J1261" s="102"/>
      <c r="K1261" s="13"/>
    </row>
    <row r="1262" ht="24.0" customHeight="1">
      <c r="A1262" s="13"/>
      <c r="B1262" s="128"/>
      <c r="I1262" s="128"/>
      <c r="J1262" s="102"/>
      <c r="K1262" s="13"/>
    </row>
    <row r="1263" ht="24.0" customHeight="1">
      <c r="A1263" s="13"/>
      <c r="B1263" s="128"/>
      <c r="I1263" s="128"/>
      <c r="J1263" s="102"/>
      <c r="K1263" s="13"/>
    </row>
    <row r="1264" ht="24.0" customHeight="1">
      <c r="A1264" s="13"/>
      <c r="B1264" s="128"/>
      <c r="I1264" s="128"/>
      <c r="J1264" s="102"/>
      <c r="K1264" s="13"/>
    </row>
    <row r="1265" ht="24.0" customHeight="1">
      <c r="A1265" s="13"/>
      <c r="B1265" s="128"/>
      <c r="I1265" s="128"/>
      <c r="J1265" s="102"/>
      <c r="K1265" s="13"/>
    </row>
    <row r="1266">
      <c r="A1266" s="13"/>
      <c r="B1266" s="128"/>
      <c r="C1266" s="13"/>
      <c r="D1266" s="13"/>
      <c r="E1266" s="13"/>
      <c r="F1266" s="4"/>
      <c r="G1266" s="4"/>
      <c r="H1266" s="100"/>
      <c r="I1266" s="116"/>
      <c r="J1266" s="116"/>
      <c r="K1266" s="13"/>
    </row>
    <row r="1267" ht="9.0" customHeight="1">
      <c r="A1267" s="117"/>
      <c r="B1267" s="118"/>
      <c r="C1267" s="118"/>
      <c r="D1267" s="118"/>
      <c r="E1267" s="118"/>
      <c r="F1267" s="88"/>
      <c r="G1267" s="118"/>
      <c r="H1267" s="118"/>
      <c r="I1267" s="118"/>
      <c r="J1267" s="118"/>
      <c r="K1267" s="117"/>
    </row>
    <row r="1268" ht="9.0" customHeight="1">
      <c r="A1268" s="13"/>
      <c r="B1268" s="13"/>
      <c r="C1268" s="13"/>
      <c r="D1268" s="13"/>
      <c r="E1268" s="13"/>
      <c r="F1268" s="119"/>
      <c r="G1268" s="13"/>
      <c r="H1268" s="13"/>
      <c r="I1268" s="13"/>
      <c r="J1268" s="13"/>
      <c r="K1268" s="13"/>
    </row>
    <row r="1269" ht="30.0" customHeight="1">
      <c r="A1269" s="13"/>
      <c r="B1269" s="90" t="s">
        <v>4571</v>
      </c>
      <c r="C1269" s="90"/>
      <c r="D1269" s="91"/>
      <c r="E1269" s="13"/>
      <c r="F1269" s="13"/>
      <c r="G1269" s="13"/>
      <c r="H1269" s="13"/>
      <c r="I1269" s="13"/>
      <c r="J1269" s="13"/>
      <c r="K1269" s="13"/>
    </row>
    <row r="1270">
      <c r="A1270" s="13"/>
      <c r="B1270" s="129"/>
      <c r="C1270" s="13"/>
      <c r="D1270" s="13"/>
      <c r="E1270" s="13"/>
      <c r="F1270" s="128"/>
      <c r="G1270" s="128"/>
      <c r="H1270" s="128"/>
      <c r="I1270" s="128"/>
      <c r="J1270" s="128"/>
      <c r="K1270" s="128"/>
    </row>
    <row r="1271" ht="12.0" customHeight="1">
      <c r="A1271" s="13"/>
      <c r="B1271" s="130"/>
      <c r="C1271" s="131"/>
      <c r="D1271" s="131"/>
      <c r="E1271" s="13"/>
      <c r="F1271" s="13"/>
      <c r="G1271" s="128"/>
      <c r="H1271" s="128"/>
      <c r="I1271" s="128"/>
      <c r="J1271" s="128"/>
      <c r="K1271" s="128"/>
    </row>
    <row r="1272" ht="24.0" customHeight="1">
      <c r="A1272" s="13"/>
      <c r="B1272" s="13"/>
      <c r="C1272" s="127" t="str">
        <f>image("https://i.imgur.com/mglx6yX.png",3)</f>
        <v>#REF!</v>
      </c>
      <c r="I1272" s="128"/>
      <c r="J1272" s="102"/>
      <c r="K1272" s="13"/>
    </row>
    <row r="1273" ht="24.0" customHeight="1">
      <c r="A1273" s="13"/>
      <c r="B1273" s="13"/>
      <c r="I1273" s="128"/>
      <c r="J1273" s="102"/>
      <c r="K1273" s="13"/>
    </row>
    <row r="1274" ht="24.0" customHeight="1">
      <c r="A1274" s="13"/>
      <c r="B1274" s="128"/>
      <c r="I1274" s="128"/>
      <c r="J1274" s="102"/>
      <c r="K1274" s="13"/>
    </row>
    <row r="1275" ht="24.0" customHeight="1">
      <c r="A1275" s="13"/>
      <c r="B1275" s="128"/>
      <c r="I1275" s="128"/>
      <c r="J1275" s="102"/>
      <c r="K1275" s="13"/>
    </row>
    <row r="1276" ht="24.0" customHeight="1">
      <c r="A1276" s="13"/>
      <c r="B1276" s="128"/>
      <c r="I1276" s="128"/>
      <c r="J1276" s="102"/>
      <c r="K1276" s="13"/>
    </row>
    <row r="1277" ht="24.0" customHeight="1">
      <c r="A1277" s="13"/>
      <c r="B1277" s="128"/>
      <c r="I1277" s="128"/>
      <c r="J1277" s="102"/>
      <c r="K1277" s="13"/>
    </row>
    <row r="1278" ht="24.0" customHeight="1">
      <c r="A1278" s="13"/>
      <c r="B1278" s="128"/>
      <c r="I1278" s="128"/>
      <c r="J1278" s="102"/>
      <c r="K1278" s="13"/>
    </row>
    <row r="1279" ht="24.0" customHeight="1">
      <c r="A1279" s="13"/>
      <c r="B1279" s="128"/>
      <c r="I1279" s="128"/>
      <c r="J1279" s="102"/>
      <c r="K1279" s="13"/>
    </row>
    <row r="1280" ht="24.0" customHeight="1">
      <c r="A1280" s="13"/>
      <c r="B1280" s="128"/>
      <c r="I1280" s="128"/>
      <c r="J1280" s="102"/>
      <c r="K1280" s="13"/>
    </row>
    <row r="1281" ht="24.0" customHeight="1">
      <c r="A1281" s="13"/>
      <c r="B1281" s="128"/>
      <c r="I1281" s="128"/>
      <c r="J1281" s="102"/>
      <c r="K1281" s="13"/>
    </row>
    <row r="1282" ht="24.0" customHeight="1">
      <c r="A1282" s="13"/>
      <c r="B1282" s="128"/>
      <c r="I1282" s="128"/>
      <c r="J1282" s="102"/>
      <c r="K1282" s="13"/>
    </row>
    <row r="1283" ht="24.0" customHeight="1">
      <c r="A1283" s="13"/>
      <c r="B1283" s="128"/>
      <c r="I1283" s="128"/>
      <c r="J1283" s="102"/>
      <c r="K1283" s="13"/>
    </row>
    <row r="1284" ht="24.0" customHeight="1">
      <c r="A1284" s="13"/>
      <c r="B1284" s="128"/>
      <c r="I1284" s="128"/>
      <c r="J1284" s="102"/>
      <c r="K1284" s="13"/>
    </row>
    <row r="1285" ht="24.0" customHeight="1">
      <c r="A1285" s="13"/>
      <c r="B1285" s="128"/>
      <c r="I1285" s="128"/>
      <c r="J1285" s="102"/>
      <c r="K1285" s="13"/>
    </row>
    <row r="1286" ht="24.0" customHeight="1">
      <c r="A1286" s="13"/>
      <c r="B1286" s="128"/>
      <c r="I1286" s="128"/>
      <c r="J1286" s="102"/>
      <c r="K1286" s="13"/>
    </row>
    <row r="1287" ht="24.0" customHeight="1">
      <c r="A1287" s="13"/>
      <c r="B1287" s="128"/>
      <c r="I1287" s="128"/>
      <c r="J1287" s="102"/>
      <c r="K1287" s="13"/>
    </row>
    <row r="1288" ht="24.0" customHeight="1">
      <c r="A1288" s="13"/>
      <c r="B1288" s="128"/>
      <c r="I1288" s="128"/>
      <c r="J1288" s="102"/>
      <c r="K1288" s="13"/>
    </row>
    <row r="1289" ht="24.0" customHeight="1">
      <c r="A1289" s="13"/>
      <c r="B1289" s="128"/>
      <c r="I1289" s="128"/>
      <c r="J1289" s="102"/>
      <c r="K1289" s="13"/>
    </row>
    <row r="1290" ht="24.0" customHeight="1">
      <c r="A1290" s="13"/>
      <c r="B1290" s="128"/>
      <c r="I1290" s="128"/>
      <c r="J1290" s="102"/>
      <c r="K1290" s="13"/>
    </row>
    <row r="1291" ht="24.0" customHeight="1">
      <c r="A1291" s="13"/>
      <c r="B1291" s="128"/>
      <c r="I1291" s="128"/>
      <c r="J1291" s="102"/>
      <c r="K1291" s="13"/>
    </row>
    <row r="1292" ht="24.0" customHeight="1">
      <c r="A1292" s="13"/>
      <c r="B1292" s="128"/>
      <c r="I1292" s="128"/>
      <c r="J1292" s="102"/>
      <c r="K1292" s="13"/>
    </row>
    <row r="1293" ht="24.0" customHeight="1">
      <c r="A1293" s="13"/>
      <c r="B1293" s="128"/>
      <c r="I1293" s="128"/>
      <c r="J1293" s="102"/>
      <c r="K1293" s="13"/>
    </row>
    <row r="1294" ht="24.0" customHeight="1">
      <c r="A1294" s="13"/>
      <c r="B1294" s="128"/>
      <c r="I1294" s="128"/>
      <c r="J1294" s="102"/>
      <c r="K1294" s="13"/>
    </row>
    <row r="1295" ht="24.0" customHeight="1">
      <c r="A1295" s="13"/>
      <c r="B1295" s="128"/>
      <c r="I1295" s="128"/>
      <c r="J1295" s="102"/>
      <c r="K1295" s="13"/>
    </row>
    <row r="1296" ht="24.0" customHeight="1">
      <c r="A1296" s="13"/>
      <c r="B1296" s="128"/>
      <c r="I1296" s="128"/>
      <c r="J1296" s="102"/>
      <c r="K1296" s="13"/>
    </row>
    <row r="1297" ht="24.0" customHeight="1">
      <c r="A1297" s="13"/>
      <c r="B1297" s="128"/>
      <c r="I1297" s="128"/>
      <c r="J1297" s="102"/>
      <c r="K1297" s="13"/>
    </row>
    <row r="1298" ht="24.0" customHeight="1">
      <c r="A1298" s="13"/>
      <c r="B1298" s="128"/>
      <c r="I1298" s="128"/>
      <c r="J1298" s="102"/>
      <c r="K1298" s="13"/>
    </row>
    <row r="1299" ht="24.0" customHeight="1">
      <c r="A1299" s="13"/>
      <c r="B1299" s="128"/>
      <c r="I1299" s="128"/>
      <c r="J1299" s="102"/>
      <c r="K1299" s="13"/>
    </row>
    <row r="1300" ht="24.0" customHeight="1">
      <c r="A1300" s="13"/>
      <c r="B1300" s="128"/>
      <c r="I1300" s="128"/>
      <c r="J1300" s="102"/>
      <c r="K1300" s="13"/>
    </row>
    <row r="1301" ht="24.0" customHeight="1">
      <c r="A1301" s="13"/>
      <c r="B1301" s="128"/>
      <c r="I1301" s="128"/>
      <c r="J1301" s="102"/>
      <c r="K1301" s="13"/>
    </row>
    <row r="1302" ht="24.0" customHeight="1">
      <c r="A1302" s="13"/>
      <c r="B1302" s="128"/>
      <c r="I1302" s="128"/>
      <c r="J1302" s="102"/>
      <c r="K1302" s="13"/>
    </row>
    <row r="1303" ht="24.0" customHeight="1">
      <c r="A1303" s="13"/>
      <c r="B1303" s="128"/>
      <c r="I1303" s="128"/>
      <c r="J1303" s="102"/>
      <c r="K1303" s="13"/>
    </row>
    <row r="1304" ht="24.0" customHeight="1">
      <c r="A1304" s="13"/>
      <c r="B1304" s="128"/>
      <c r="I1304" s="128"/>
      <c r="J1304" s="102"/>
      <c r="K1304" s="13"/>
    </row>
    <row r="1305" ht="24.0" customHeight="1">
      <c r="A1305" s="13"/>
      <c r="B1305" s="128"/>
      <c r="I1305" s="128"/>
      <c r="J1305" s="102"/>
      <c r="K1305" s="13"/>
    </row>
    <row r="1306" ht="24.0" customHeight="1">
      <c r="A1306" s="13"/>
      <c r="B1306" s="128"/>
      <c r="I1306" s="128"/>
      <c r="J1306" s="102"/>
      <c r="K1306" s="13"/>
    </row>
    <row r="1307" ht="24.0" customHeight="1">
      <c r="A1307" s="13"/>
      <c r="B1307" s="128"/>
      <c r="I1307" s="128"/>
      <c r="J1307" s="102"/>
      <c r="K1307" s="13"/>
    </row>
    <row r="1308" ht="24.0" customHeight="1">
      <c r="A1308" s="13"/>
      <c r="B1308" s="128"/>
      <c r="I1308" s="128"/>
      <c r="J1308" s="102"/>
      <c r="K1308" s="13"/>
    </row>
    <row r="1309" ht="24.0" customHeight="1">
      <c r="A1309" s="13"/>
      <c r="B1309" s="128"/>
      <c r="I1309" s="128"/>
      <c r="J1309" s="102"/>
      <c r="K1309" s="13"/>
    </row>
    <row r="1310" ht="24.0" customHeight="1">
      <c r="A1310" s="13"/>
      <c r="B1310" s="128"/>
      <c r="I1310" s="128"/>
      <c r="J1310" s="102"/>
      <c r="K1310" s="13"/>
    </row>
    <row r="1311" ht="24.0" customHeight="1">
      <c r="A1311" s="13"/>
      <c r="B1311" s="128"/>
      <c r="I1311" s="128"/>
      <c r="J1311" s="102"/>
      <c r="K1311" s="13"/>
    </row>
    <row r="1312" ht="24.0" customHeight="1">
      <c r="A1312" s="13"/>
      <c r="B1312" s="128"/>
      <c r="I1312" s="128"/>
      <c r="J1312" s="102"/>
      <c r="K1312" s="13"/>
    </row>
    <row r="1313" ht="24.0" customHeight="1">
      <c r="A1313" s="13"/>
      <c r="B1313" s="128"/>
      <c r="I1313" s="128"/>
      <c r="J1313" s="102"/>
      <c r="K1313" s="13"/>
    </row>
    <row r="1314" ht="24.0" customHeight="1">
      <c r="A1314" s="13"/>
      <c r="B1314" s="128"/>
      <c r="I1314" s="128"/>
      <c r="J1314" s="102"/>
      <c r="K1314" s="13"/>
    </row>
    <row r="1315" ht="24.0" customHeight="1">
      <c r="A1315" s="13"/>
      <c r="B1315" s="128"/>
      <c r="I1315" s="128"/>
      <c r="J1315" s="102"/>
      <c r="K1315" s="13"/>
    </row>
    <row r="1316" ht="24.0" customHeight="1">
      <c r="A1316" s="13"/>
      <c r="B1316" s="128"/>
      <c r="I1316" s="128"/>
      <c r="J1316" s="102"/>
      <c r="K1316" s="13"/>
    </row>
    <row r="1317" ht="24.0" customHeight="1">
      <c r="A1317" s="13"/>
      <c r="B1317" s="128"/>
      <c r="I1317" s="128"/>
      <c r="J1317" s="102"/>
      <c r="K1317" s="13"/>
    </row>
    <row r="1318" ht="24.0" customHeight="1">
      <c r="A1318" s="13"/>
      <c r="B1318" s="128"/>
      <c r="I1318" s="128"/>
      <c r="J1318" s="102"/>
      <c r="K1318" s="13"/>
    </row>
    <row r="1319" ht="24.0" customHeight="1">
      <c r="A1319" s="13"/>
      <c r="B1319" s="128"/>
      <c r="I1319" s="128"/>
      <c r="J1319" s="102"/>
      <c r="K1319" s="13"/>
    </row>
    <row r="1320" ht="24.0" customHeight="1">
      <c r="A1320" s="13"/>
      <c r="B1320" s="128"/>
      <c r="I1320" s="128"/>
      <c r="J1320" s="102"/>
      <c r="K1320" s="13"/>
    </row>
    <row r="1321" ht="24.0" customHeight="1">
      <c r="A1321" s="13"/>
      <c r="B1321" s="128"/>
      <c r="I1321" s="128"/>
      <c r="J1321" s="102"/>
      <c r="K1321" s="13"/>
    </row>
    <row r="1322" ht="24.0" customHeight="1">
      <c r="A1322" s="13"/>
      <c r="B1322" s="128"/>
      <c r="I1322" s="128"/>
      <c r="J1322" s="102"/>
      <c r="K1322" s="13"/>
    </row>
    <row r="1323" ht="24.0" customHeight="1">
      <c r="A1323" s="13"/>
      <c r="B1323" s="128"/>
      <c r="I1323" s="128"/>
      <c r="J1323" s="102"/>
      <c r="K1323" s="13"/>
    </row>
    <row r="1324" ht="24.0" customHeight="1">
      <c r="A1324" s="13"/>
      <c r="B1324" s="128"/>
      <c r="I1324" s="128"/>
      <c r="J1324" s="102"/>
      <c r="K1324" s="13"/>
    </row>
    <row r="1325" ht="24.0" customHeight="1">
      <c r="A1325" s="13"/>
      <c r="B1325" s="128"/>
      <c r="I1325" s="128"/>
      <c r="J1325" s="102"/>
      <c r="K1325" s="13"/>
    </row>
    <row r="1326" ht="24.0" customHeight="1">
      <c r="A1326" s="13"/>
      <c r="B1326" s="128"/>
      <c r="I1326" s="128"/>
      <c r="J1326" s="102"/>
      <c r="K1326" s="13"/>
    </row>
    <row r="1327" ht="24.0" customHeight="1">
      <c r="A1327" s="13"/>
      <c r="B1327" s="128"/>
      <c r="I1327" s="128"/>
      <c r="J1327" s="102"/>
      <c r="K1327" s="13"/>
    </row>
    <row r="1328">
      <c r="A1328" s="13"/>
      <c r="B1328" s="128"/>
      <c r="C1328" s="13"/>
      <c r="D1328" s="13"/>
      <c r="E1328" s="13"/>
      <c r="F1328" s="4"/>
      <c r="G1328" s="4"/>
      <c r="H1328" s="100"/>
      <c r="I1328" s="116"/>
      <c r="J1328" s="116"/>
      <c r="K1328" s="13"/>
    </row>
    <row r="1329" ht="9.0" customHeight="1">
      <c r="A1329" s="117"/>
      <c r="B1329" s="118"/>
      <c r="C1329" s="118"/>
      <c r="D1329" s="118"/>
      <c r="E1329" s="118"/>
      <c r="F1329" s="88"/>
      <c r="G1329" s="118"/>
      <c r="H1329" s="118"/>
      <c r="I1329" s="118"/>
      <c r="J1329" s="118"/>
      <c r="K1329" s="117"/>
    </row>
    <row r="1330" ht="9.0" customHeight="1">
      <c r="A1330" s="13"/>
      <c r="B1330" s="13"/>
      <c r="C1330" s="13"/>
      <c r="D1330" s="13"/>
      <c r="E1330" s="13"/>
      <c r="F1330" s="119"/>
      <c r="G1330" s="13"/>
      <c r="H1330" s="13"/>
      <c r="I1330" s="13"/>
      <c r="J1330" s="13"/>
      <c r="K1330" s="13"/>
    </row>
    <row r="1331" ht="30.0" customHeight="1">
      <c r="A1331" s="13"/>
      <c r="B1331" s="90" t="s">
        <v>4572</v>
      </c>
      <c r="C1331" s="90"/>
      <c r="D1331" s="91"/>
      <c r="E1331" s="13"/>
      <c r="F1331" s="13"/>
      <c r="G1331" s="13"/>
      <c r="H1331" s="13"/>
      <c r="I1331" s="13"/>
      <c r="J1331" s="13"/>
      <c r="K1331" s="13"/>
    </row>
    <row r="1332">
      <c r="A1332" s="13"/>
      <c r="B1332" s="129"/>
      <c r="C1332" s="13"/>
      <c r="D1332" s="13"/>
      <c r="E1332" s="13"/>
      <c r="F1332" s="128"/>
      <c r="G1332" s="128"/>
      <c r="H1332" s="128"/>
      <c r="I1332" s="128"/>
      <c r="J1332" s="128"/>
      <c r="K1332" s="128"/>
    </row>
    <row r="1333" ht="12.0" customHeight="1">
      <c r="A1333" s="13"/>
      <c r="B1333" s="130"/>
      <c r="C1333" s="131"/>
      <c r="D1333" s="131"/>
      <c r="E1333" s="13"/>
      <c r="F1333" s="13"/>
      <c r="G1333" s="128"/>
      <c r="H1333" s="128"/>
      <c r="I1333" s="128"/>
      <c r="J1333" s="128"/>
      <c r="K1333" s="128"/>
    </row>
    <row r="1334" ht="24.0" customHeight="1">
      <c r="A1334" s="13"/>
      <c r="B1334" s="13"/>
      <c r="C1334" s="127" t="str">
        <f>image("https://i.imgur.com/dtrqpgy.png",3)</f>
        <v>#REF!</v>
      </c>
      <c r="I1334" s="128"/>
      <c r="J1334" s="102"/>
      <c r="K1334" s="13"/>
    </row>
    <row r="1335" ht="24.0" customHeight="1">
      <c r="A1335" s="13"/>
      <c r="B1335" s="13"/>
      <c r="I1335" s="128"/>
      <c r="J1335" s="102"/>
      <c r="K1335" s="13"/>
    </row>
    <row r="1336" ht="24.0" customHeight="1">
      <c r="A1336" s="13"/>
      <c r="B1336" s="128"/>
      <c r="I1336" s="128"/>
      <c r="J1336" s="102"/>
      <c r="K1336" s="13"/>
    </row>
    <row r="1337" ht="24.0" customHeight="1">
      <c r="A1337" s="13"/>
      <c r="B1337" s="128"/>
      <c r="I1337" s="128"/>
      <c r="J1337" s="102"/>
      <c r="K1337" s="13"/>
    </row>
    <row r="1338" ht="24.0" customHeight="1">
      <c r="A1338" s="13"/>
      <c r="B1338" s="128"/>
      <c r="I1338" s="128"/>
      <c r="J1338" s="102"/>
      <c r="K1338" s="13"/>
    </row>
    <row r="1339" ht="24.0" customHeight="1">
      <c r="A1339" s="13"/>
      <c r="B1339" s="128"/>
      <c r="I1339" s="128"/>
      <c r="J1339" s="102"/>
      <c r="K1339" s="13"/>
    </row>
    <row r="1340" ht="24.0" customHeight="1">
      <c r="A1340" s="13"/>
      <c r="B1340" s="128"/>
      <c r="I1340" s="128"/>
      <c r="J1340" s="102"/>
      <c r="K1340" s="13"/>
    </row>
    <row r="1341" ht="24.0" customHeight="1">
      <c r="A1341" s="13"/>
      <c r="B1341" s="128"/>
      <c r="I1341" s="128"/>
      <c r="J1341" s="102"/>
      <c r="K1341" s="13"/>
    </row>
    <row r="1342" ht="24.0" customHeight="1">
      <c r="A1342" s="13"/>
      <c r="B1342" s="128"/>
      <c r="I1342" s="128"/>
      <c r="J1342" s="102"/>
      <c r="K1342" s="13"/>
    </row>
    <row r="1343" ht="24.0" customHeight="1">
      <c r="A1343" s="13"/>
      <c r="B1343" s="128"/>
      <c r="I1343" s="128"/>
      <c r="J1343" s="102"/>
      <c r="K1343" s="13"/>
    </row>
    <row r="1344" ht="24.0" customHeight="1">
      <c r="A1344" s="13"/>
      <c r="B1344" s="128"/>
      <c r="I1344" s="128"/>
      <c r="J1344" s="102"/>
      <c r="K1344" s="13"/>
    </row>
    <row r="1345" ht="24.0" customHeight="1">
      <c r="A1345" s="13"/>
      <c r="B1345" s="128"/>
      <c r="I1345" s="128"/>
      <c r="J1345" s="102"/>
      <c r="K1345" s="13"/>
    </row>
    <row r="1346" ht="24.0" customHeight="1">
      <c r="A1346" s="13"/>
      <c r="B1346" s="128"/>
      <c r="I1346" s="128"/>
      <c r="J1346" s="102"/>
      <c r="K1346" s="13"/>
    </row>
    <row r="1347" ht="24.0" customHeight="1">
      <c r="A1347" s="13"/>
      <c r="B1347" s="128"/>
      <c r="I1347" s="128"/>
      <c r="J1347" s="102"/>
      <c r="K1347" s="13"/>
    </row>
    <row r="1348" ht="24.0" customHeight="1">
      <c r="A1348" s="13"/>
      <c r="B1348" s="128"/>
      <c r="I1348" s="128"/>
      <c r="J1348" s="102"/>
      <c r="K1348" s="13"/>
    </row>
    <row r="1349" ht="24.0" customHeight="1">
      <c r="A1349" s="13"/>
      <c r="B1349" s="128"/>
      <c r="I1349" s="128"/>
      <c r="J1349" s="102"/>
      <c r="K1349" s="13"/>
    </row>
    <row r="1350" ht="24.0" customHeight="1">
      <c r="A1350" s="13"/>
      <c r="B1350" s="128"/>
      <c r="I1350" s="128"/>
      <c r="J1350" s="102"/>
      <c r="K1350" s="13"/>
    </row>
    <row r="1351" ht="24.0" customHeight="1">
      <c r="A1351" s="13"/>
      <c r="B1351" s="128"/>
      <c r="I1351" s="128"/>
      <c r="J1351" s="102"/>
      <c r="K1351" s="13"/>
    </row>
    <row r="1352" ht="24.0" customHeight="1">
      <c r="A1352" s="13"/>
      <c r="B1352" s="128"/>
      <c r="I1352" s="128"/>
      <c r="J1352" s="102"/>
      <c r="K1352" s="13"/>
    </row>
    <row r="1353" ht="24.0" customHeight="1">
      <c r="A1353" s="13"/>
      <c r="B1353" s="128"/>
      <c r="I1353" s="128"/>
      <c r="J1353" s="102"/>
      <c r="K1353" s="13"/>
    </row>
    <row r="1354" ht="24.0" customHeight="1">
      <c r="A1354" s="13"/>
      <c r="B1354" s="128"/>
      <c r="I1354" s="128"/>
      <c r="J1354" s="102"/>
      <c r="K1354" s="13"/>
    </row>
    <row r="1355" ht="24.0" customHeight="1">
      <c r="A1355" s="13"/>
      <c r="B1355" s="128"/>
      <c r="I1355" s="128"/>
      <c r="J1355" s="102"/>
      <c r="K1355" s="13"/>
    </row>
    <row r="1356" ht="24.0" customHeight="1">
      <c r="A1356" s="13"/>
      <c r="B1356" s="128"/>
      <c r="I1356" s="128"/>
      <c r="J1356" s="102"/>
      <c r="K1356" s="13"/>
    </row>
    <row r="1357" ht="24.0" customHeight="1">
      <c r="A1357" s="13"/>
      <c r="B1357" s="128"/>
      <c r="I1357" s="128"/>
      <c r="J1357" s="102"/>
      <c r="K1357" s="13"/>
    </row>
    <row r="1358" ht="24.0" customHeight="1">
      <c r="A1358" s="13"/>
      <c r="B1358" s="128"/>
      <c r="I1358" s="128"/>
      <c r="J1358" s="102"/>
      <c r="K1358" s="13"/>
    </row>
    <row r="1359" ht="24.0" customHeight="1">
      <c r="A1359" s="13"/>
      <c r="B1359" s="128"/>
      <c r="I1359" s="128"/>
      <c r="J1359" s="102"/>
      <c r="K1359" s="13"/>
    </row>
    <row r="1360" ht="24.0" customHeight="1">
      <c r="A1360" s="13"/>
      <c r="B1360" s="128"/>
      <c r="I1360" s="128"/>
      <c r="J1360" s="102"/>
      <c r="K1360" s="13"/>
    </row>
    <row r="1361" ht="24.0" customHeight="1">
      <c r="A1361" s="13"/>
      <c r="B1361" s="128"/>
      <c r="I1361" s="128"/>
      <c r="J1361" s="102"/>
      <c r="K1361" s="13"/>
    </row>
    <row r="1362" ht="24.0" customHeight="1">
      <c r="A1362" s="13"/>
      <c r="B1362" s="128"/>
      <c r="I1362" s="128"/>
      <c r="J1362" s="102"/>
      <c r="K1362" s="13"/>
    </row>
    <row r="1363" ht="24.0" customHeight="1">
      <c r="A1363" s="13"/>
      <c r="B1363" s="128"/>
      <c r="I1363" s="128"/>
      <c r="J1363" s="102"/>
      <c r="K1363" s="13"/>
    </row>
    <row r="1364" ht="24.0" customHeight="1">
      <c r="A1364" s="13"/>
      <c r="B1364" s="128"/>
      <c r="I1364" s="128"/>
      <c r="J1364" s="102"/>
      <c r="K1364" s="13"/>
    </row>
    <row r="1365" ht="24.0" customHeight="1">
      <c r="A1365" s="13"/>
      <c r="B1365" s="128"/>
      <c r="I1365" s="128"/>
      <c r="J1365" s="102"/>
      <c r="K1365" s="13"/>
    </row>
    <row r="1366" ht="24.0" customHeight="1">
      <c r="A1366" s="13"/>
      <c r="B1366" s="128"/>
      <c r="I1366" s="128"/>
      <c r="J1366" s="102"/>
      <c r="K1366" s="13"/>
    </row>
    <row r="1367" ht="24.0" customHeight="1">
      <c r="A1367" s="13"/>
      <c r="B1367" s="128"/>
      <c r="I1367" s="128"/>
      <c r="J1367" s="102"/>
      <c r="K1367" s="13"/>
    </row>
    <row r="1368" ht="24.0" customHeight="1">
      <c r="A1368" s="13"/>
      <c r="B1368" s="128"/>
      <c r="I1368" s="128"/>
      <c r="J1368" s="102"/>
      <c r="K1368" s="13"/>
    </row>
    <row r="1369" ht="24.0" customHeight="1">
      <c r="A1369" s="13"/>
      <c r="B1369" s="128"/>
      <c r="I1369" s="128"/>
      <c r="J1369" s="102"/>
      <c r="K1369" s="13"/>
    </row>
    <row r="1370" ht="24.0" customHeight="1">
      <c r="A1370" s="13"/>
      <c r="B1370" s="128"/>
      <c r="I1370" s="128"/>
      <c r="J1370" s="102"/>
      <c r="K1370" s="13"/>
    </row>
    <row r="1371" ht="24.0" customHeight="1">
      <c r="A1371" s="13"/>
      <c r="B1371" s="128"/>
      <c r="I1371" s="128"/>
      <c r="J1371" s="102"/>
      <c r="K1371" s="13"/>
    </row>
    <row r="1372" ht="24.0" customHeight="1">
      <c r="A1372" s="13"/>
      <c r="B1372" s="128"/>
      <c r="I1372" s="128"/>
      <c r="J1372" s="102"/>
      <c r="K1372" s="13"/>
    </row>
    <row r="1373" ht="24.0" customHeight="1">
      <c r="A1373" s="13"/>
      <c r="B1373" s="128"/>
      <c r="I1373" s="128"/>
      <c r="J1373" s="102"/>
      <c r="K1373" s="13"/>
    </row>
    <row r="1374" ht="24.0" customHeight="1">
      <c r="A1374" s="13"/>
      <c r="B1374" s="128"/>
      <c r="I1374" s="128"/>
      <c r="J1374" s="102"/>
      <c r="K1374" s="13"/>
    </row>
    <row r="1375" ht="24.0" customHeight="1">
      <c r="A1375" s="13"/>
      <c r="B1375" s="128"/>
      <c r="I1375" s="128"/>
      <c r="J1375" s="102"/>
      <c r="K1375" s="13"/>
    </row>
    <row r="1376" ht="24.0" customHeight="1">
      <c r="A1376" s="13"/>
      <c r="B1376" s="128"/>
      <c r="I1376" s="128"/>
      <c r="J1376" s="102"/>
      <c r="K1376" s="13"/>
    </row>
    <row r="1377" ht="24.0" customHeight="1">
      <c r="A1377" s="13"/>
      <c r="B1377" s="128"/>
      <c r="I1377" s="128"/>
      <c r="J1377" s="102"/>
      <c r="K1377" s="13"/>
    </row>
    <row r="1378" ht="24.0" customHeight="1">
      <c r="A1378" s="13"/>
      <c r="B1378" s="128"/>
      <c r="I1378" s="128"/>
      <c r="J1378" s="102"/>
      <c r="K1378" s="13"/>
    </row>
    <row r="1379" ht="24.0" customHeight="1">
      <c r="A1379" s="13"/>
      <c r="B1379" s="128"/>
      <c r="I1379" s="128"/>
      <c r="J1379" s="102"/>
      <c r="K1379" s="13"/>
    </row>
    <row r="1380" ht="24.0" customHeight="1">
      <c r="A1380" s="13"/>
      <c r="B1380" s="128"/>
      <c r="I1380" s="128"/>
      <c r="J1380" s="102"/>
      <c r="K1380" s="13"/>
    </row>
    <row r="1381" ht="24.0" customHeight="1">
      <c r="A1381" s="13"/>
      <c r="B1381" s="128"/>
      <c r="I1381" s="128"/>
      <c r="J1381" s="102"/>
      <c r="K1381" s="13"/>
    </row>
    <row r="1382" ht="24.0" customHeight="1">
      <c r="A1382" s="13"/>
      <c r="B1382" s="128"/>
      <c r="I1382" s="128"/>
      <c r="J1382" s="102"/>
      <c r="K1382" s="13"/>
    </row>
    <row r="1383" ht="24.0" customHeight="1">
      <c r="A1383" s="13"/>
      <c r="B1383" s="128"/>
      <c r="I1383" s="128"/>
      <c r="J1383" s="102"/>
      <c r="K1383" s="13"/>
    </row>
    <row r="1384" ht="24.0" customHeight="1">
      <c r="A1384" s="13"/>
      <c r="B1384" s="128"/>
      <c r="I1384" s="128"/>
      <c r="J1384" s="102"/>
      <c r="K1384" s="13"/>
    </row>
    <row r="1385" ht="24.0" customHeight="1">
      <c r="A1385" s="13"/>
      <c r="B1385" s="128"/>
      <c r="I1385" s="128"/>
      <c r="J1385" s="102"/>
      <c r="K1385" s="13"/>
    </row>
    <row r="1386">
      <c r="A1386" s="13"/>
      <c r="B1386" s="128"/>
      <c r="C1386" s="13"/>
      <c r="D1386" s="13"/>
      <c r="E1386" s="13"/>
      <c r="F1386" s="4"/>
      <c r="G1386" s="4"/>
      <c r="H1386" s="100"/>
      <c r="I1386" s="116"/>
      <c r="J1386" s="116"/>
      <c r="K1386" s="13"/>
    </row>
    <row r="1387" ht="9.0" customHeight="1">
      <c r="A1387" s="117"/>
      <c r="B1387" s="118"/>
      <c r="C1387" s="118"/>
      <c r="D1387" s="118"/>
      <c r="E1387" s="118"/>
      <c r="F1387" s="88"/>
      <c r="G1387" s="118"/>
      <c r="H1387" s="118"/>
      <c r="I1387" s="118"/>
      <c r="J1387" s="118"/>
      <c r="K1387" s="117"/>
    </row>
    <row r="1388" ht="9.0" customHeight="1">
      <c r="A1388" s="13"/>
      <c r="B1388" s="13"/>
      <c r="C1388" s="13"/>
      <c r="D1388" s="13"/>
      <c r="E1388" s="13"/>
      <c r="F1388" s="119"/>
      <c r="G1388" s="13"/>
      <c r="H1388" s="13"/>
      <c r="I1388" s="13"/>
      <c r="J1388" s="13"/>
      <c r="K1388" s="13"/>
    </row>
    <row r="1389" ht="30.0" customHeight="1">
      <c r="A1389" s="13"/>
      <c r="B1389" s="90" t="s">
        <v>4587</v>
      </c>
      <c r="C1389" s="90"/>
      <c r="D1389" s="91"/>
      <c r="E1389" s="13"/>
      <c r="F1389" s="13"/>
      <c r="G1389" s="13"/>
      <c r="H1389" s="13"/>
      <c r="I1389" s="13"/>
      <c r="J1389" s="13"/>
      <c r="K1389" s="13"/>
    </row>
    <row r="1390">
      <c r="A1390" s="13"/>
      <c r="B1390" s="129"/>
      <c r="C1390" s="13"/>
      <c r="D1390" s="13"/>
      <c r="E1390" s="13"/>
      <c r="F1390" s="128"/>
      <c r="G1390" s="128"/>
      <c r="H1390" s="128"/>
      <c r="I1390" s="128"/>
      <c r="J1390" s="128"/>
      <c r="K1390" s="128"/>
    </row>
    <row r="1391" ht="12.0" customHeight="1">
      <c r="A1391" s="13"/>
      <c r="B1391" s="130"/>
      <c r="C1391" s="131"/>
      <c r="D1391" s="131"/>
      <c r="E1391" s="13"/>
      <c r="F1391" s="13"/>
      <c r="G1391" s="128"/>
      <c r="H1391" s="128"/>
      <c r="I1391" s="128"/>
      <c r="J1391" s="128"/>
      <c r="K1391" s="128"/>
    </row>
    <row r="1392" ht="24.0" customHeight="1">
      <c r="A1392" s="13"/>
      <c r="B1392" s="13"/>
      <c r="C1392" s="127" t="str">
        <f>image("https://i.imgur.com/2abGSRC.png",3)</f>
        <v>#REF!</v>
      </c>
      <c r="I1392" s="128"/>
      <c r="J1392" s="102"/>
      <c r="K1392" s="13"/>
    </row>
    <row r="1393" ht="24.0" customHeight="1">
      <c r="A1393" s="13"/>
      <c r="B1393" s="13"/>
      <c r="I1393" s="128"/>
      <c r="J1393" s="102"/>
      <c r="K1393" s="13"/>
    </row>
    <row r="1394" ht="24.0" customHeight="1">
      <c r="A1394" s="13"/>
      <c r="B1394" s="128"/>
      <c r="I1394" s="128"/>
      <c r="J1394" s="102"/>
      <c r="K1394" s="13"/>
    </row>
    <row r="1395" ht="24.0" customHeight="1">
      <c r="A1395" s="13"/>
      <c r="B1395" s="128"/>
      <c r="I1395" s="128"/>
      <c r="J1395" s="102"/>
      <c r="K1395" s="13"/>
    </row>
    <row r="1396" ht="24.0" customHeight="1">
      <c r="A1396" s="13"/>
      <c r="B1396" s="128"/>
      <c r="I1396" s="128"/>
      <c r="J1396" s="102"/>
      <c r="K1396" s="13"/>
    </row>
    <row r="1397" ht="24.0" customHeight="1">
      <c r="A1397" s="13"/>
      <c r="B1397" s="128"/>
      <c r="I1397" s="128"/>
      <c r="J1397" s="102"/>
      <c r="K1397" s="13"/>
    </row>
    <row r="1398" ht="24.0" customHeight="1">
      <c r="A1398" s="13"/>
      <c r="B1398" s="128"/>
      <c r="I1398" s="128"/>
      <c r="J1398" s="102"/>
      <c r="K1398" s="13"/>
    </row>
    <row r="1399" ht="24.0" customHeight="1">
      <c r="A1399" s="13"/>
      <c r="B1399" s="128"/>
      <c r="I1399" s="128"/>
      <c r="J1399" s="102"/>
      <c r="K1399" s="13"/>
    </row>
    <row r="1400" ht="24.0" customHeight="1">
      <c r="A1400" s="13"/>
      <c r="B1400" s="128"/>
      <c r="I1400" s="128"/>
      <c r="J1400" s="102"/>
      <c r="K1400" s="13"/>
    </row>
    <row r="1401" ht="24.0" customHeight="1">
      <c r="A1401" s="13"/>
      <c r="B1401" s="128"/>
      <c r="I1401" s="128"/>
      <c r="J1401" s="102"/>
      <c r="K1401" s="13"/>
    </row>
    <row r="1402" ht="24.0" customHeight="1">
      <c r="A1402" s="13"/>
      <c r="B1402" s="128"/>
      <c r="I1402" s="128"/>
      <c r="J1402" s="102"/>
      <c r="K1402" s="13"/>
    </row>
    <row r="1403" ht="24.0" customHeight="1">
      <c r="A1403" s="13"/>
      <c r="B1403" s="128"/>
      <c r="I1403" s="128"/>
      <c r="J1403" s="102"/>
      <c r="K1403" s="13"/>
    </row>
    <row r="1404" ht="24.0" customHeight="1">
      <c r="A1404" s="13"/>
      <c r="B1404" s="128"/>
      <c r="I1404" s="128"/>
      <c r="J1404" s="102"/>
      <c r="K1404" s="13"/>
    </row>
    <row r="1405" ht="24.0" customHeight="1">
      <c r="A1405" s="13"/>
      <c r="B1405" s="128"/>
      <c r="I1405" s="128"/>
      <c r="J1405" s="102"/>
      <c r="K1405" s="13"/>
    </row>
    <row r="1406" ht="24.0" customHeight="1">
      <c r="A1406" s="13"/>
      <c r="B1406" s="128"/>
      <c r="I1406" s="128"/>
      <c r="J1406" s="102"/>
      <c r="K1406" s="13"/>
    </row>
    <row r="1407" ht="24.0" customHeight="1">
      <c r="A1407" s="13"/>
      <c r="B1407" s="128"/>
      <c r="I1407" s="128"/>
      <c r="J1407" s="102"/>
      <c r="K1407" s="13"/>
    </row>
    <row r="1408" ht="24.0" customHeight="1">
      <c r="A1408" s="13"/>
      <c r="B1408" s="128"/>
      <c r="I1408" s="128"/>
      <c r="J1408" s="102"/>
      <c r="K1408" s="13"/>
    </row>
    <row r="1409" ht="24.0" customHeight="1">
      <c r="A1409" s="13"/>
      <c r="B1409" s="128"/>
      <c r="I1409" s="128"/>
      <c r="J1409" s="102"/>
      <c r="K1409" s="13"/>
    </row>
    <row r="1410" ht="24.0" customHeight="1">
      <c r="A1410" s="13"/>
      <c r="B1410" s="128"/>
      <c r="I1410" s="128"/>
      <c r="J1410" s="102"/>
      <c r="K1410" s="13"/>
    </row>
    <row r="1411" ht="24.0" customHeight="1">
      <c r="A1411" s="13"/>
      <c r="B1411" s="128"/>
      <c r="I1411" s="128"/>
      <c r="J1411" s="102"/>
      <c r="K1411" s="13"/>
    </row>
    <row r="1412" ht="24.0" customHeight="1">
      <c r="A1412" s="13"/>
      <c r="B1412" s="128"/>
      <c r="I1412" s="128"/>
      <c r="J1412" s="102"/>
      <c r="K1412" s="13"/>
    </row>
    <row r="1413" ht="24.0" customHeight="1">
      <c r="A1413" s="13"/>
      <c r="B1413" s="128"/>
      <c r="I1413" s="128"/>
      <c r="J1413" s="102"/>
      <c r="K1413" s="13"/>
    </row>
    <row r="1414" ht="24.0" customHeight="1">
      <c r="A1414" s="13"/>
      <c r="B1414" s="128"/>
      <c r="I1414" s="128"/>
      <c r="J1414" s="102"/>
      <c r="K1414" s="13"/>
    </row>
    <row r="1415" ht="24.0" customHeight="1">
      <c r="A1415" s="13"/>
      <c r="B1415" s="128"/>
      <c r="I1415" s="128"/>
      <c r="J1415" s="102"/>
      <c r="K1415" s="13"/>
    </row>
    <row r="1416" ht="24.0" customHeight="1">
      <c r="A1416" s="13"/>
      <c r="B1416" s="128"/>
      <c r="I1416" s="128"/>
      <c r="J1416" s="102"/>
      <c r="K1416" s="13"/>
    </row>
    <row r="1417" ht="24.0" customHeight="1">
      <c r="A1417" s="13"/>
      <c r="B1417" s="128"/>
      <c r="I1417" s="128"/>
      <c r="J1417" s="102"/>
      <c r="K1417" s="13"/>
    </row>
    <row r="1418" ht="24.0" customHeight="1">
      <c r="A1418" s="13"/>
      <c r="B1418" s="128"/>
      <c r="I1418" s="128"/>
      <c r="J1418" s="102"/>
      <c r="K1418" s="13"/>
    </row>
    <row r="1419" ht="24.0" customHeight="1">
      <c r="A1419" s="13"/>
      <c r="B1419" s="128"/>
      <c r="I1419" s="128"/>
      <c r="J1419" s="102"/>
      <c r="K1419" s="13"/>
    </row>
    <row r="1420">
      <c r="A1420" s="13"/>
      <c r="B1420" s="128"/>
      <c r="C1420" s="13"/>
      <c r="D1420" s="13"/>
      <c r="E1420" s="13"/>
      <c r="F1420" s="4"/>
      <c r="G1420" s="4"/>
      <c r="H1420" s="100"/>
      <c r="I1420" s="116"/>
      <c r="J1420" s="116"/>
      <c r="K1420" s="13"/>
    </row>
    <row r="1421" ht="9.0" customHeight="1">
      <c r="A1421" s="117"/>
      <c r="B1421" s="118"/>
      <c r="C1421" s="118"/>
      <c r="D1421" s="118"/>
      <c r="E1421" s="118"/>
      <c r="F1421" s="88"/>
      <c r="G1421" s="118"/>
      <c r="H1421" s="118"/>
      <c r="I1421" s="118"/>
      <c r="J1421" s="118"/>
      <c r="K1421" s="117"/>
    </row>
    <row r="1422" ht="9.0" customHeight="1">
      <c r="A1422" s="13"/>
      <c r="B1422" s="13"/>
      <c r="C1422" s="13"/>
      <c r="D1422" s="13"/>
      <c r="E1422" s="13"/>
      <c r="F1422" s="119"/>
      <c r="G1422" s="13"/>
      <c r="H1422" s="13"/>
      <c r="I1422" s="13"/>
      <c r="J1422" s="13"/>
      <c r="K1422" s="13"/>
    </row>
    <row r="1423" ht="30.0" customHeight="1">
      <c r="A1423" s="13"/>
      <c r="B1423" s="90" t="s">
        <v>4573</v>
      </c>
      <c r="C1423" s="90"/>
      <c r="D1423" s="91"/>
      <c r="E1423" s="13"/>
      <c r="F1423" s="13"/>
      <c r="G1423" s="13"/>
      <c r="H1423" s="13"/>
      <c r="I1423" s="13"/>
      <c r="J1423" s="13"/>
      <c r="K1423" s="13"/>
    </row>
    <row r="1424">
      <c r="A1424" s="13"/>
      <c r="B1424" s="129"/>
      <c r="C1424" s="13"/>
      <c r="D1424" s="13"/>
      <c r="E1424" s="13"/>
      <c r="F1424" s="128"/>
      <c r="G1424" s="128"/>
      <c r="H1424" s="128"/>
      <c r="I1424" s="128"/>
      <c r="J1424" s="128"/>
      <c r="K1424" s="128"/>
    </row>
    <row r="1425" ht="12.0" customHeight="1">
      <c r="A1425" s="13"/>
      <c r="B1425" s="130"/>
      <c r="C1425" s="131"/>
      <c r="D1425" s="131"/>
      <c r="E1425" s="13"/>
      <c r="F1425" s="13"/>
      <c r="G1425" s="128"/>
      <c r="H1425" s="128"/>
      <c r="I1425" s="128"/>
      <c r="J1425" s="128"/>
      <c r="K1425" s="128"/>
    </row>
    <row r="1426" ht="24.0" customHeight="1">
      <c r="A1426" s="13"/>
      <c r="B1426" s="13"/>
      <c r="C1426" s="127" t="str">
        <f>image("https://i.imgur.com/hDp9s82.png",3)</f>
        <v>#REF!</v>
      </c>
      <c r="I1426" s="128"/>
      <c r="J1426" s="102"/>
      <c r="K1426" s="13"/>
    </row>
    <row r="1427" ht="24.0" customHeight="1">
      <c r="A1427" s="13"/>
      <c r="B1427" s="13"/>
      <c r="I1427" s="128"/>
      <c r="J1427" s="102"/>
      <c r="K1427" s="13"/>
    </row>
    <row r="1428" ht="24.0" customHeight="1">
      <c r="A1428" s="13"/>
      <c r="B1428" s="128"/>
      <c r="I1428" s="128"/>
      <c r="J1428" s="102"/>
      <c r="K1428" s="13"/>
    </row>
    <row r="1429" ht="24.0" customHeight="1">
      <c r="A1429" s="13"/>
      <c r="B1429" s="128"/>
      <c r="I1429" s="128"/>
      <c r="J1429" s="102"/>
      <c r="K1429" s="13"/>
    </row>
    <row r="1430" ht="24.0" customHeight="1">
      <c r="A1430" s="13"/>
      <c r="B1430" s="128"/>
      <c r="I1430" s="128"/>
      <c r="J1430" s="102"/>
      <c r="K1430" s="13"/>
    </row>
    <row r="1431" ht="24.0" customHeight="1">
      <c r="A1431" s="13"/>
      <c r="B1431" s="128"/>
      <c r="I1431" s="128"/>
      <c r="J1431" s="102"/>
      <c r="K1431" s="13"/>
    </row>
    <row r="1432" ht="24.0" customHeight="1">
      <c r="A1432" s="13"/>
      <c r="B1432" s="128"/>
      <c r="I1432" s="128"/>
      <c r="J1432" s="102"/>
      <c r="K1432" s="13"/>
    </row>
    <row r="1433" ht="24.0" customHeight="1">
      <c r="A1433" s="13"/>
      <c r="B1433" s="128"/>
      <c r="I1433" s="128"/>
      <c r="J1433" s="102"/>
      <c r="K1433" s="13"/>
    </row>
    <row r="1434" ht="24.0" customHeight="1">
      <c r="A1434" s="13"/>
      <c r="B1434" s="128"/>
      <c r="I1434" s="128"/>
      <c r="J1434" s="102"/>
      <c r="K1434" s="13"/>
    </row>
    <row r="1435" ht="24.0" customHeight="1">
      <c r="A1435" s="13"/>
      <c r="B1435" s="128"/>
      <c r="I1435" s="128"/>
      <c r="J1435" s="102"/>
      <c r="K1435" s="13"/>
    </row>
    <row r="1436" ht="24.0" customHeight="1">
      <c r="A1436" s="13"/>
      <c r="B1436" s="128"/>
      <c r="I1436" s="128"/>
      <c r="J1436" s="102"/>
      <c r="K1436" s="13"/>
    </row>
    <row r="1437" ht="24.0" customHeight="1">
      <c r="A1437" s="13"/>
      <c r="B1437" s="128"/>
      <c r="I1437" s="128"/>
      <c r="J1437" s="102"/>
      <c r="K1437" s="13"/>
    </row>
    <row r="1438" ht="24.0" customHeight="1">
      <c r="A1438" s="13"/>
      <c r="B1438" s="128"/>
      <c r="I1438" s="128"/>
      <c r="J1438" s="102"/>
      <c r="K1438" s="13"/>
    </row>
    <row r="1439" ht="24.0" customHeight="1">
      <c r="A1439" s="13"/>
      <c r="B1439" s="128"/>
      <c r="I1439" s="128"/>
      <c r="J1439" s="102"/>
      <c r="K1439" s="13"/>
    </row>
    <row r="1440" ht="24.0" customHeight="1">
      <c r="A1440" s="13"/>
      <c r="B1440" s="128"/>
      <c r="I1440" s="128"/>
      <c r="J1440" s="102"/>
      <c r="K1440" s="13"/>
    </row>
    <row r="1441" ht="24.0" customHeight="1">
      <c r="A1441" s="13"/>
      <c r="B1441" s="128"/>
      <c r="I1441" s="128"/>
      <c r="J1441" s="102"/>
      <c r="K1441" s="13"/>
    </row>
    <row r="1442" ht="24.0" customHeight="1">
      <c r="A1442" s="13"/>
      <c r="B1442" s="128"/>
      <c r="I1442" s="128"/>
      <c r="J1442" s="102"/>
      <c r="K1442" s="13"/>
    </row>
    <row r="1443" ht="24.0" customHeight="1">
      <c r="A1443" s="13"/>
      <c r="B1443" s="128"/>
      <c r="I1443" s="128"/>
      <c r="J1443" s="102"/>
      <c r="K1443" s="13"/>
    </row>
    <row r="1444" ht="24.0" customHeight="1">
      <c r="A1444" s="13"/>
      <c r="B1444" s="128"/>
      <c r="I1444" s="128"/>
      <c r="J1444" s="102"/>
      <c r="K1444" s="13"/>
    </row>
    <row r="1445" ht="24.0" customHeight="1">
      <c r="A1445" s="13"/>
      <c r="B1445" s="128"/>
      <c r="I1445" s="128"/>
      <c r="J1445" s="102"/>
      <c r="K1445" s="13"/>
    </row>
    <row r="1446" ht="24.0" customHeight="1">
      <c r="A1446" s="13"/>
      <c r="B1446" s="128"/>
      <c r="I1446" s="128"/>
      <c r="J1446" s="102"/>
      <c r="K1446" s="13"/>
    </row>
    <row r="1447" ht="24.0" customHeight="1">
      <c r="A1447" s="13"/>
      <c r="B1447" s="128"/>
      <c r="I1447" s="128"/>
      <c r="J1447" s="102"/>
      <c r="K1447" s="13"/>
    </row>
    <row r="1448" ht="24.0" customHeight="1">
      <c r="A1448" s="13"/>
      <c r="B1448" s="128"/>
      <c r="I1448" s="128"/>
      <c r="J1448" s="102"/>
      <c r="K1448" s="13"/>
    </row>
    <row r="1449" ht="24.0" customHeight="1">
      <c r="A1449" s="13"/>
      <c r="B1449" s="128"/>
      <c r="I1449" s="128"/>
      <c r="J1449" s="102"/>
      <c r="K1449" s="13"/>
    </row>
    <row r="1450" ht="24.0" customHeight="1">
      <c r="A1450" s="13"/>
      <c r="B1450" s="128"/>
      <c r="I1450" s="128"/>
      <c r="J1450" s="102"/>
      <c r="K1450" s="13"/>
    </row>
    <row r="1451" ht="24.0" customHeight="1">
      <c r="A1451" s="13"/>
      <c r="B1451" s="128"/>
      <c r="I1451" s="128"/>
      <c r="J1451" s="102"/>
      <c r="K1451" s="13"/>
    </row>
    <row r="1452" ht="24.0" customHeight="1">
      <c r="A1452" s="13"/>
      <c r="B1452" s="128"/>
      <c r="I1452" s="128"/>
      <c r="J1452" s="102"/>
      <c r="K1452" s="13"/>
    </row>
    <row r="1453" ht="24.0" customHeight="1">
      <c r="A1453" s="13"/>
      <c r="B1453" s="128"/>
      <c r="I1453" s="128"/>
      <c r="J1453" s="102"/>
      <c r="K1453" s="13"/>
    </row>
    <row r="1454">
      <c r="A1454" s="13"/>
      <c r="B1454" s="128"/>
      <c r="C1454" s="13"/>
      <c r="D1454" s="13"/>
      <c r="E1454" s="13"/>
      <c r="F1454" s="4"/>
      <c r="G1454" s="4"/>
      <c r="H1454" s="100"/>
      <c r="I1454" s="116"/>
      <c r="J1454" s="116"/>
      <c r="K1454" s="13"/>
    </row>
    <row r="1455" ht="9.0" customHeight="1">
      <c r="A1455" s="117"/>
      <c r="B1455" s="118"/>
      <c r="C1455" s="118"/>
      <c r="D1455" s="118"/>
      <c r="E1455" s="118"/>
      <c r="F1455" s="88"/>
      <c r="G1455" s="118"/>
      <c r="H1455" s="118"/>
      <c r="I1455" s="118"/>
      <c r="J1455" s="118"/>
      <c r="K1455" s="117"/>
    </row>
    <row r="1456" ht="9.0" customHeight="1">
      <c r="A1456" s="13"/>
      <c r="B1456" s="13"/>
      <c r="C1456" s="13"/>
      <c r="D1456" s="13"/>
      <c r="E1456" s="13"/>
      <c r="F1456" s="119"/>
      <c r="G1456" s="13"/>
      <c r="H1456" s="13"/>
      <c r="I1456" s="13"/>
      <c r="J1456" s="13"/>
      <c r="K1456" s="13"/>
    </row>
    <row r="1457" ht="30.0" customHeight="1">
      <c r="A1457" s="13"/>
      <c r="B1457" s="90" t="s">
        <v>4574</v>
      </c>
      <c r="C1457" s="90"/>
      <c r="D1457" s="91"/>
      <c r="E1457" s="13"/>
      <c r="F1457" s="13"/>
      <c r="G1457" s="13"/>
      <c r="H1457" s="13"/>
      <c r="I1457" s="13"/>
      <c r="J1457" s="13"/>
      <c r="K1457" s="13"/>
    </row>
    <row r="1458">
      <c r="A1458" s="13"/>
      <c r="B1458" s="129"/>
      <c r="C1458" s="13"/>
      <c r="D1458" s="13"/>
      <c r="E1458" s="13"/>
      <c r="F1458" s="128"/>
      <c r="G1458" s="128"/>
      <c r="H1458" s="128"/>
      <c r="I1458" s="128"/>
      <c r="J1458" s="128"/>
      <c r="K1458" s="128"/>
    </row>
    <row r="1459" ht="12.0" customHeight="1">
      <c r="A1459" s="13"/>
      <c r="B1459" s="130"/>
      <c r="C1459" s="131"/>
      <c r="D1459" s="131"/>
      <c r="E1459" s="13"/>
      <c r="F1459" s="13"/>
      <c r="G1459" s="128"/>
      <c r="H1459" s="128"/>
      <c r="I1459" s="128"/>
      <c r="J1459" s="128"/>
      <c r="K1459" s="128"/>
    </row>
    <row r="1460" ht="24.0" customHeight="1">
      <c r="A1460" s="13"/>
      <c r="B1460" s="13"/>
      <c r="C1460" s="127" t="str">
        <f>image("https://i.imgur.com/CyYkwwE.png",3)</f>
        <v>#REF!</v>
      </c>
      <c r="I1460" s="128"/>
      <c r="J1460" s="102"/>
      <c r="K1460" s="13"/>
    </row>
    <row r="1461" ht="24.0" customHeight="1">
      <c r="A1461" s="13"/>
      <c r="B1461" s="13"/>
      <c r="I1461" s="128"/>
      <c r="J1461" s="102"/>
      <c r="K1461" s="13"/>
    </row>
    <row r="1462" ht="24.0" customHeight="1">
      <c r="A1462" s="13"/>
      <c r="B1462" s="128"/>
      <c r="I1462" s="128"/>
      <c r="J1462" s="102"/>
      <c r="K1462" s="13"/>
    </row>
    <row r="1463" ht="24.0" customHeight="1">
      <c r="A1463" s="13"/>
      <c r="B1463" s="128"/>
      <c r="I1463" s="128"/>
      <c r="J1463" s="102"/>
      <c r="K1463" s="13"/>
    </row>
    <row r="1464" ht="24.0" customHeight="1">
      <c r="A1464" s="13"/>
      <c r="B1464" s="128"/>
      <c r="I1464" s="128"/>
      <c r="J1464" s="102"/>
      <c r="K1464" s="13"/>
    </row>
    <row r="1465" ht="24.0" customHeight="1">
      <c r="A1465" s="13"/>
      <c r="B1465" s="128"/>
      <c r="I1465" s="128"/>
      <c r="J1465" s="102"/>
      <c r="K1465" s="13"/>
    </row>
    <row r="1466" ht="24.0" customHeight="1">
      <c r="A1466" s="13"/>
      <c r="B1466" s="128"/>
      <c r="I1466" s="128"/>
      <c r="J1466" s="102"/>
      <c r="K1466" s="13"/>
    </row>
    <row r="1467" ht="24.0" customHeight="1">
      <c r="A1467" s="13"/>
      <c r="B1467" s="128"/>
      <c r="I1467" s="128"/>
      <c r="J1467" s="102"/>
      <c r="K1467" s="13"/>
    </row>
    <row r="1468" ht="24.0" customHeight="1">
      <c r="A1468" s="13"/>
      <c r="B1468" s="128"/>
      <c r="I1468" s="128"/>
      <c r="J1468" s="102"/>
      <c r="K1468" s="13"/>
    </row>
    <row r="1469" ht="24.0" customHeight="1">
      <c r="A1469" s="13"/>
      <c r="B1469" s="128"/>
      <c r="I1469" s="128"/>
      <c r="J1469" s="102"/>
      <c r="K1469" s="13"/>
    </row>
    <row r="1470" ht="24.0" customHeight="1">
      <c r="A1470" s="13"/>
      <c r="B1470" s="128"/>
      <c r="I1470" s="128"/>
      <c r="J1470" s="102"/>
      <c r="K1470" s="13"/>
    </row>
    <row r="1471" ht="24.0" customHeight="1">
      <c r="A1471" s="13"/>
      <c r="B1471" s="128"/>
      <c r="I1471" s="128"/>
      <c r="J1471" s="102"/>
      <c r="K1471" s="13"/>
    </row>
    <row r="1472" ht="24.0" customHeight="1">
      <c r="A1472" s="13"/>
      <c r="B1472" s="128"/>
      <c r="I1472" s="128"/>
      <c r="J1472" s="102"/>
      <c r="K1472" s="13"/>
    </row>
    <row r="1473" ht="24.0" customHeight="1">
      <c r="A1473" s="13"/>
      <c r="B1473" s="128"/>
      <c r="I1473" s="128"/>
      <c r="J1473" s="102"/>
      <c r="K1473" s="13"/>
    </row>
    <row r="1474" ht="24.0" customHeight="1">
      <c r="A1474" s="13"/>
      <c r="B1474" s="128"/>
      <c r="I1474" s="128"/>
      <c r="J1474" s="102"/>
      <c r="K1474" s="13"/>
    </row>
    <row r="1475" ht="24.0" customHeight="1">
      <c r="A1475" s="13"/>
      <c r="B1475" s="128"/>
      <c r="I1475" s="128"/>
      <c r="J1475" s="102"/>
      <c r="K1475" s="13"/>
    </row>
    <row r="1476" ht="24.0" customHeight="1">
      <c r="A1476" s="13"/>
      <c r="B1476" s="128"/>
      <c r="I1476" s="128"/>
      <c r="J1476" s="102"/>
      <c r="K1476" s="13"/>
    </row>
    <row r="1477" ht="24.0" customHeight="1">
      <c r="A1477" s="13"/>
      <c r="B1477" s="128"/>
      <c r="I1477" s="128"/>
      <c r="J1477" s="102"/>
      <c r="K1477" s="13"/>
    </row>
    <row r="1478" ht="24.0" customHeight="1">
      <c r="A1478" s="13"/>
      <c r="B1478" s="128"/>
      <c r="I1478" s="128"/>
      <c r="J1478" s="102"/>
      <c r="K1478" s="13"/>
    </row>
    <row r="1479" ht="24.0" customHeight="1">
      <c r="A1479" s="13"/>
      <c r="B1479" s="128"/>
      <c r="I1479" s="128"/>
      <c r="J1479" s="102"/>
      <c r="K1479" s="13"/>
    </row>
    <row r="1480" ht="24.0" customHeight="1">
      <c r="A1480" s="13"/>
      <c r="B1480" s="128"/>
      <c r="I1480" s="128"/>
      <c r="J1480" s="102"/>
      <c r="K1480" s="13"/>
    </row>
    <row r="1481" ht="24.0" customHeight="1">
      <c r="A1481" s="13"/>
      <c r="B1481" s="128"/>
      <c r="I1481" s="128"/>
      <c r="J1481" s="102"/>
      <c r="K1481" s="13"/>
    </row>
    <row r="1482" ht="24.0" customHeight="1">
      <c r="A1482" s="13"/>
      <c r="B1482" s="128"/>
      <c r="I1482" s="128"/>
      <c r="J1482" s="102"/>
      <c r="K1482" s="13"/>
    </row>
    <row r="1483" ht="24.0" customHeight="1">
      <c r="A1483" s="13"/>
      <c r="B1483" s="128"/>
      <c r="I1483" s="128"/>
      <c r="J1483" s="102"/>
      <c r="K1483" s="13"/>
    </row>
    <row r="1484" ht="24.0" customHeight="1">
      <c r="A1484" s="13"/>
      <c r="B1484" s="128"/>
      <c r="I1484" s="128"/>
      <c r="J1484" s="102"/>
      <c r="K1484" s="13"/>
    </row>
    <row r="1485" ht="24.0" customHeight="1">
      <c r="A1485" s="13"/>
      <c r="B1485" s="128"/>
      <c r="I1485" s="128"/>
      <c r="J1485" s="102"/>
      <c r="K1485" s="13"/>
    </row>
    <row r="1486" ht="24.0" customHeight="1">
      <c r="A1486" s="13"/>
      <c r="B1486" s="128"/>
      <c r="I1486" s="128"/>
      <c r="J1486" s="102"/>
      <c r="K1486" s="13"/>
    </row>
    <row r="1487" ht="24.0" customHeight="1">
      <c r="A1487" s="13"/>
      <c r="B1487" s="128"/>
      <c r="I1487" s="128"/>
      <c r="J1487" s="102"/>
      <c r="K1487" s="13"/>
    </row>
    <row r="1488" ht="24.0" customHeight="1">
      <c r="A1488" s="13"/>
      <c r="B1488" s="128"/>
      <c r="I1488" s="128"/>
      <c r="J1488" s="102"/>
      <c r="K1488" s="13"/>
    </row>
    <row r="1489" ht="24.0" customHeight="1">
      <c r="A1489" s="13"/>
      <c r="B1489" s="128"/>
      <c r="I1489" s="128"/>
      <c r="J1489" s="102"/>
      <c r="K1489" s="13"/>
    </row>
    <row r="1490" ht="24.0" customHeight="1">
      <c r="A1490" s="13"/>
      <c r="B1490" s="128"/>
      <c r="I1490" s="128"/>
      <c r="J1490" s="102"/>
      <c r="K1490" s="13"/>
    </row>
    <row r="1491" ht="24.0" customHeight="1">
      <c r="A1491" s="13"/>
      <c r="B1491" s="128"/>
      <c r="I1491" s="128"/>
      <c r="J1491" s="102"/>
      <c r="K1491" s="13"/>
    </row>
    <row r="1492">
      <c r="A1492" s="13"/>
      <c r="B1492" s="128"/>
      <c r="C1492" s="13"/>
      <c r="D1492" s="13"/>
      <c r="E1492" s="13"/>
      <c r="F1492" s="4"/>
      <c r="G1492" s="4"/>
      <c r="H1492" s="100"/>
      <c r="I1492" s="116"/>
      <c r="J1492" s="116"/>
      <c r="K1492" s="13"/>
    </row>
    <row r="1493" ht="9.0" customHeight="1">
      <c r="A1493" s="117"/>
      <c r="B1493" s="118"/>
      <c r="C1493" s="118"/>
      <c r="D1493" s="118"/>
      <c r="E1493" s="118"/>
      <c r="F1493" s="88"/>
      <c r="G1493" s="118"/>
      <c r="H1493" s="118"/>
      <c r="I1493" s="118"/>
      <c r="J1493" s="118"/>
      <c r="K1493" s="117"/>
    </row>
    <row r="1494" ht="9.0" customHeight="1">
      <c r="A1494" s="13"/>
      <c r="B1494" s="13"/>
      <c r="C1494" s="13"/>
      <c r="D1494" s="13"/>
      <c r="E1494" s="13"/>
      <c r="F1494" s="119"/>
      <c r="G1494" s="13"/>
      <c r="H1494" s="13"/>
      <c r="I1494" s="13"/>
      <c r="J1494" s="13"/>
      <c r="K1494" s="13"/>
    </row>
    <row r="1495" ht="30.0" customHeight="1">
      <c r="A1495" s="13"/>
      <c r="B1495" s="90" t="s">
        <v>4575</v>
      </c>
      <c r="C1495" s="90"/>
      <c r="D1495" s="91"/>
      <c r="E1495" s="13"/>
      <c r="F1495" s="13"/>
      <c r="G1495" s="13"/>
      <c r="H1495" s="13"/>
      <c r="I1495" s="13"/>
      <c r="J1495" s="13"/>
      <c r="K1495" s="13"/>
    </row>
    <row r="1496">
      <c r="A1496" s="13"/>
      <c r="B1496" s="129"/>
      <c r="C1496" s="13"/>
      <c r="D1496" s="13"/>
      <c r="E1496" s="13"/>
      <c r="F1496" s="128"/>
      <c r="G1496" s="128"/>
      <c r="H1496" s="128"/>
      <c r="I1496" s="128"/>
      <c r="J1496" s="128"/>
      <c r="K1496" s="128"/>
    </row>
    <row r="1497" ht="12.0" customHeight="1">
      <c r="A1497" s="13"/>
      <c r="B1497" s="130"/>
      <c r="C1497" s="131"/>
      <c r="D1497" s="131"/>
      <c r="E1497" s="13"/>
      <c r="F1497" s="13"/>
      <c r="G1497" s="128"/>
      <c r="H1497" s="128"/>
      <c r="I1497" s="128"/>
      <c r="J1497" s="128"/>
      <c r="K1497" s="128"/>
    </row>
    <row r="1498" ht="24.0" customHeight="1">
      <c r="A1498" s="13"/>
      <c r="B1498" s="13"/>
      <c r="C1498" s="127" t="str">
        <f>image("https://i.imgur.com/rswzKSy.png",3)</f>
        <v>#REF!</v>
      </c>
      <c r="I1498" s="128"/>
      <c r="J1498" s="102"/>
      <c r="K1498" s="13"/>
    </row>
    <row r="1499" ht="24.0" customHeight="1">
      <c r="A1499" s="13"/>
      <c r="B1499" s="13"/>
      <c r="I1499" s="128"/>
      <c r="J1499" s="102"/>
      <c r="K1499" s="13"/>
    </row>
    <row r="1500" ht="24.0" customHeight="1">
      <c r="A1500" s="13"/>
      <c r="B1500" s="128"/>
      <c r="I1500" s="128"/>
      <c r="J1500" s="102"/>
      <c r="K1500" s="13"/>
    </row>
    <row r="1501" ht="24.0" customHeight="1">
      <c r="A1501" s="13"/>
      <c r="B1501" s="128"/>
      <c r="I1501" s="128"/>
      <c r="J1501" s="102"/>
      <c r="K1501" s="13"/>
    </row>
    <row r="1502" ht="24.0" customHeight="1">
      <c r="A1502" s="13"/>
      <c r="B1502" s="128"/>
      <c r="I1502" s="128"/>
      <c r="J1502" s="102"/>
      <c r="K1502" s="13"/>
    </row>
    <row r="1503" ht="24.0" customHeight="1">
      <c r="A1503" s="13"/>
      <c r="B1503" s="128"/>
      <c r="I1503" s="128"/>
      <c r="J1503" s="102"/>
      <c r="K1503" s="13"/>
    </row>
    <row r="1504" ht="24.0" customHeight="1">
      <c r="A1504" s="13"/>
      <c r="B1504" s="128"/>
      <c r="I1504" s="128"/>
      <c r="J1504" s="102"/>
      <c r="K1504" s="13"/>
    </row>
    <row r="1505" ht="24.0" customHeight="1">
      <c r="A1505" s="13"/>
      <c r="B1505" s="128"/>
      <c r="I1505" s="128"/>
      <c r="J1505" s="102"/>
      <c r="K1505" s="13"/>
    </row>
    <row r="1506" ht="24.0" customHeight="1">
      <c r="A1506" s="13"/>
      <c r="B1506" s="128"/>
      <c r="I1506" s="128"/>
      <c r="J1506" s="102"/>
      <c r="K1506" s="13"/>
    </row>
    <row r="1507" ht="24.0" customHeight="1">
      <c r="A1507" s="13"/>
      <c r="B1507" s="128"/>
      <c r="I1507" s="128"/>
      <c r="J1507" s="102"/>
      <c r="K1507" s="13"/>
    </row>
    <row r="1508" ht="24.0" customHeight="1">
      <c r="A1508" s="13"/>
      <c r="B1508" s="128"/>
      <c r="I1508" s="128"/>
      <c r="J1508" s="102"/>
      <c r="K1508" s="13"/>
    </row>
    <row r="1509" ht="24.0" customHeight="1">
      <c r="A1509" s="13"/>
      <c r="B1509" s="128"/>
      <c r="I1509" s="128"/>
      <c r="J1509" s="102"/>
      <c r="K1509" s="13"/>
    </row>
    <row r="1510" ht="24.0" customHeight="1">
      <c r="A1510" s="13"/>
      <c r="B1510" s="128"/>
      <c r="I1510" s="128"/>
      <c r="J1510" s="102"/>
      <c r="K1510" s="13"/>
    </row>
    <row r="1511" ht="24.0" customHeight="1">
      <c r="A1511" s="13"/>
      <c r="B1511" s="128"/>
      <c r="I1511" s="128"/>
      <c r="J1511" s="102"/>
      <c r="K1511" s="13"/>
    </row>
    <row r="1512" ht="24.0" customHeight="1">
      <c r="A1512" s="13"/>
      <c r="B1512" s="128"/>
      <c r="I1512" s="128"/>
      <c r="J1512" s="102"/>
      <c r="K1512" s="13"/>
    </row>
    <row r="1513" ht="24.0" customHeight="1">
      <c r="A1513" s="13"/>
      <c r="B1513" s="128"/>
      <c r="I1513" s="128"/>
      <c r="J1513" s="102"/>
      <c r="K1513" s="13"/>
    </row>
    <row r="1514" ht="24.0" customHeight="1">
      <c r="A1514" s="13"/>
      <c r="B1514" s="128"/>
      <c r="I1514" s="128"/>
      <c r="J1514" s="102"/>
      <c r="K1514" s="13"/>
    </row>
    <row r="1515" ht="24.0" customHeight="1">
      <c r="A1515" s="13"/>
      <c r="B1515" s="128"/>
      <c r="I1515" s="128"/>
      <c r="J1515" s="102"/>
      <c r="K1515" s="13"/>
    </row>
    <row r="1516" ht="24.0" customHeight="1">
      <c r="A1516" s="13"/>
      <c r="B1516" s="128"/>
      <c r="I1516" s="128"/>
      <c r="J1516" s="102"/>
      <c r="K1516" s="13"/>
    </row>
    <row r="1517" ht="24.0" customHeight="1">
      <c r="A1517" s="13"/>
      <c r="B1517" s="128"/>
      <c r="I1517" s="128"/>
      <c r="J1517" s="102"/>
      <c r="K1517" s="13"/>
    </row>
    <row r="1518" ht="24.0" customHeight="1">
      <c r="A1518" s="13"/>
      <c r="B1518" s="128"/>
      <c r="I1518" s="128"/>
      <c r="J1518" s="102"/>
      <c r="K1518" s="13"/>
    </row>
    <row r="1519" ht="24.0" customHeight="1">
      <c r="A1519" s="13"/>
      <c r="B1519" s="128"/>
      <c r="I1519" s="128"/>
      <c r="J1519" s="102"/>
      <c r="K1519" s="13"/>
    </row>
    <row r="1520" ht="24.0" customHeight="1">
      <c r="A1520" s="13"/>
      <c r="B1520" s="128"/>
      <c r="I1520" s="128"/>
      <c r="J1520" s="102"/>
      <c r="K1520" s="13"/>
    </row>
    <row r="1521" ht="24.0" customHeight="1">
      <c r="A1521" s="13"/>
      <c r="B1521" s="128"/>
      <c r="I1521" s="128"/>
      <c r="J1521" s="102"/>
      <c r="K1521" s="13"/>
    </row>
    <row r="1522">
      <c r="A1522" s="13"/>
      <c r="B1522" s="128"/>
      <c r="C1522" s="13"/>
      <c r="D1522" s="13"/>
      <c r="E1522" s="13"/>
      <c r="F1522" s="4"/>
      <c r="G1522" s="4"/>
      <c r="H1522" s="100"/>
      <c r="I1522" s="116"/>
      <c r="J1522" s="116"/>
      <c r="K1522" s="13"/>
    </row>
    <row r="1523" ht="9.0" customHeight="1">
      <c r="A1523" s="117"/>
      <c r="B1523" s="118"/>
      <c r="C1523" s="118"/>
      <c r="D1523" s="118"/>
      <c r="E1523" s="118"/>
      <c r="F1523" s="88"/>
      <c r="G1523" s="118"/>
      <c r="H1523" s="118"/>
      <c r="I1523" s="118"/>
      <c r="J1523" s="118"/>
      <c r="K1523" s="117"/>
    </row>
    <row r="1524" ht="9.0" customHeight="1">
      <c r="A1524" s="13"/>
      <c r="B1524" s="13"/>
      <c r="C1524" s="13"/>
      <c r="D1524" s="13"/>
      <c r="E1524" s="13"/>
      <c r="F1524" s="119"/>
      <c r="G1524" s="13"/>
      <c r="H1524" s="13"/>
      <c r="I1524" s="13"/>
      <c r="J1524" s="13"/>
      <c r="K1524" s="13"/>
    </row>
    <row r="1525">
      <c r="A1525" s="13"/>
      <c r="B1525" s="13"/>
      <c r="C1525" s="13"/>
      <c r="D1525" s="13"/>
      <c r="E1525" s="13"/>
      <c r="F1525" s="13"/>
      <c r="G1525" s="13"/>
      <c r="H1525" s="13"/>
      <c r="I1525" s="13"/>
      <c r="J1525" s="13"/>
      <c r="K1525" s="13"/>
    </row>
  </sheetData>
  <mergeCells count="41">
    <mergeCell ref="G11:K11"/>
    <mergeCell ref="C20:H71"/>
    <mergeCell ref="C78:H129"/>
    <mergeCell ref="C136:H155"/>
    <mergeCell ref="C162:H193"/>
    <mergeCell ref="C200:H231"/>
    <mergeCell ref="C238:H289"/>
    <mergeCell ref="C296:H351"/>
    <mergeCell ref="C358:H377"/>
    <mergeCell ref="C384:H399"/>
    <mergeCell ref="C406:H421"/>
    <mergeCell ref="C428:H451"/>
    <mergeCell ref="C458:H505"/>
    <mergeCell ref="C512:H563"/>
    <mergeCell ref="C570:H581"/>
    <mergeCell ref="C588:H615"/>
    <mergeCell ref="C622:H645"/>
    <mergeCell ref="C652:H671"/>
    <mergeCell ref="C678:H725"/>
    <mergeCell ref="C732:H759"/>
    <mergeCell ref="C766:H789"/>
    <mergeCell ref="C796:H815"/>
    <mergeCell ref="C822:H825"/>
    <mergeCell ref="C832:H847"/>
    <mergeCell ref="C854:H881"/>
    <mergeCell ref="C888:H935"/>
    <mergeCell ref="C942:H973"/>
    <mergeCell ref="C980:H1003"/>
    <mergeCell ref="C1272:H1327"/>
    <mergeCell ref="C1334:H1385"/>
    <mergeCell ref="C1392:H1419"/>
    <mergeCell ref="C1426:H1453"/>
    <mergeCell ref="C1460:H1491"/>
    <mergeCell ref="C1498:H1521"/>
    <mergeCell ref="C1010:H1025"/>
    <mergeCell ref="C1032:H1059"/>
    <mergeCell ref="C1066:H1113"/>
    <mergeCell ref="C1120:H1143"/>
    <mergeCell ref="C1150:H1185"/>
    <mergeCell ref="C1192:H1243"/>
    <mergeCell ref="C1250:H1265"/>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3"/>
    <col customWidth="1" min="2" max="2" width="1.75"/>
    <col customWidth="1" min="3" max="3" width="8.75"/>
    <col customWidth="1" min="4" max="4" width="9.0"/>
    <col customWidth="1" min="5" max="5" width="1.13"/>
    <col customWidth="1" min="6" max="6" width="7.63"/>
    <col customWidth="1" min="7" max="7" width="1.75"/>
    <col customWidth="1" min="8" max="8" width="8.75"/>
    <col customWidth="1" min="9" max="9" width="9.0"/>
    <col customWidth="1" min="10" max="10" width="1.13"/>
    <col customWidth="1" min="11" max="11" width="7.63"/>
  </cols>
  <sheetData>
    <row r="1" ht="13.5" customHeight="1">
      <c r="A1" s="58"/>
      <c r="B1" s="59"/>
      <c r="C1" s="60"/>
      <c r="D1" s="60"/>
      <c r="E1" s="60"/>
      <c r="F1" s="60"/>
      <c r="G1" s="60"/>
      <c r="H1" s="60"/>
      <c r="I1" s="60"/>
      <c r="J1" s="60"/>
      <c r="K1" s="58"/>
    </row>
    <row r="2" ht="25.5" customHeight="1">
      <c r="A2" s="61"/>
      <c r="B2" s="62" t="s">
        <v>4588</v>
      </c>
      <c r="C2" s="63"/>
      <c r="D2" s="63"/>
      <c r="E2" s="63"/>
      <c r="F2" s="63"/>
      <c r="G2" s="63"/>
      <c r="H2" s="63"/>
      <c r="I2" s="63"/>
      <c r="J2" s="63"/>
      <c r="K2" s="61"/>
    </row>
    <row r="3">
      <c r="A3" s="64"/>
      <c r="B3" s="64"/>
      <c r="C3" s="64"/>
      <c r="D3" s="64"/>
      <c r="E3" s="64"/>
      <c r="F3" s="64"/>
      <c r="G3" s="64"/>
      <c r="H3" s="64"/>
      <c r="I3" s="64"/>
      <c r="J3" s="64"/>
      <c r="K3" s="64"/>
    </row>
    <row r="4">
      <c r="A4" s="64"/>
      <c r="B4" s="64"/>
      <c r="C4" s="65" t="s">
        <v>4409</v>
      </c>
      <c r="D4" s="66"/>
      <c r="E4" s="67"/>
      <c r="F4" s="67"/>
      <c r="G4" s="67"/>
      <c r="H4" s="67"/>
      <c r="I4" s="67"/>
      <c r="J4" s="67"/>
      <c r="K4" s="64"/>
    </row>
    <row r="5">
      <c r="A5" s="64"/>
      <c r="B5" s="64"/>
      <c r="C5" s="68" t="s">
        <v>4589</v>
      </c>
      <c r="D5" s="69"/>
      <c r="E5" s="67"/>
      <c r="F5" s="67"/>
      <c r="G5" s="67"/>
      <c r="H5" s="67"/>
      <c r="I5" s="67"/>
      <c r="J5" s="67"/>
      <c r="K5" s="64"/>
    </row>
    <row r="6">
      <c r="A6" s="64"/>
      <c r="B6" s="64"/>
      <c r="C6" s="70"/>
      <c r="D6" s="64"/>
      <c r="E6" s="64"/>
      <c r="F6" s="64"/>
      <c r="G6" s="64"/>
      <c r="H6" s="64"/>
      <c r="I6" s="64"/>
      <c r="J6" s="64"/>
      <c r="K6" s="64"/>
    </row>
    <row r="7">
      <c r="A7" s="64"/>
      <c r="B7" s="64"/>
      <c r="C7" s="65" t="s">
        <v>4590</v>
      </c>
      <c r="D7" s="71"/>
      <c r="E7" s="72"/>
      <c r="F7" s="73"/>
      <c r="G7" s="73"/>
      <c r="H7" s="73"/>
      <c r="I7" s="73"/>
      <c r="J7" s="74"/>
      <c r="K7" s="64"/>
    </row>
    <row r="8">
      <c r="A8" s="64"/>
      <c r="B8" s="64"/>
      <c r="C8" s="65" t="s">
        <v>4591</v>
      </c>
      <c r="D8" s="71"/>
      <c r="E8" s="72"/>
      <c r="F8" s="133" t="s">
        <v>4592</v>
      </c>
      <c r="G8" s="73"/>
      <c r="I8" s="73"/>
      <c r="J8" s="74"/>
      <c r="K8" s="64"/>
    </row>
    <row r="9">
      <c r="A9" s="64"/>
      <c r="B9" s="64"/>
      <c r="C9" s="125"/>
      <c r="D9" s="71"/>
      <c r="E9" s="75"/>
      <c r="F9" s="76"/>
      <c r="G9" s="76"/>
      <c r="H9" s="73"/>
      <c r="I9" s="77"/>
      <c r="J9" s="78"/>
      <c r="K9" s="79"/>
    </row>
    <row r="10">
      <c r="A10" s="64"/>
      <c r="B10" s="64"/>
      <c r="C10" s="65" t="s">
        <v>4593</v>
      </c>
      <c r="D10" s="77"/>
      <c r="E10" s="70"/>
      <c r="F10" s="73"/>
      <c r="G10" s="73"/>
      <c r="H10" s="80"/>
      <c r="I10" s="80"/>
      <c r="J10" s="82"/>
      <c r="K10" s="64"/>
    </row>
    <row r="11">
      <c r="A11" s="64"/>
      <c r="B11" s="64"/>
      <c r="C11" s="65" t="s">
        <v>4594</v>
      </c>
      <c r="D11" s="77"/>
      <c r="E11" s="70"/>
      <c r="F11" s="73"/>
      <c r="G11" s="73"/>
      <c r="H11" s="77"/>
      <c r="I11" s="77"/>
      <c r="J11" s="82"/>
      <c r="K11" s="64"/>
    </row>
    <row r="12">
      <c r="A12" s="64"/>
      <c r="B12" s="64"/>
      <c r="C12" s="126"/>
      <c r="D12" s="77"/>
      <c r="E12" s="70"/>
      <c r="F12" s="73"/>
      <c r="G12" s="73"/>
      <c r="H12" s="77"/>
      <c r="I12" s="77"/>
      <c r="J12" s="82"/>
      <c r="K12" s="64"/>
    </row>
    <row r="13">
      <c r="A13" s="64"/>
      <c r="B13" s="64"/>
      <c r="C13" s="65" t="s">
        <v>4595</v>
      </c>
      <c r="D13" s="77"/>
      <c r="E13" s="70"/>
      <c r="F13" s="73"/>
      <c r="G13" s="73"/>
      <c r="H13" s="77"/>
      <c r="I13" s="77"/>
      <c r="J13" s="82"/>
      <c r="K13" s="64"/>
    </row>
    <row r="14">
      <c r="A14" s="64"/>
      <c r="B14" s="64"/>
      <c r="C14" s="64"/>
      <c r="D14" s="64"/>
      <c r="E14" s="64"/>
      <c r="F14" s="83"/>
      <c r="G14" s="83"/>
      <c r="H14" s="84"/>
      <c r="I14" s="85"/>
      <c r="J14" s="85"/>
      <c r="K14" s="64"/>
    </row>
    <row r="15" ht="9.0" customHeight="1">
      <c r="A15" s="86"/>
      <c r="B15" s="87"/>
      <c r="C15" s="87"/>
      <c r="D15" s="87"/>
      <c r="E15" s="87"/>
      <c r="F15" s="88"/>
      <c r="G15" s="87"/>
      <c r="H15" s="87"/>
      <c r="I15" s="87"/>
      <c r="J15" s="87"/>
      <c r="K15" s="86"/>
    </row>
    <row r="16" ht="9.0" customHeight="1">
      <c r="F16" s="89"/>
    </row>
    <row r="17" ht="30.0" customHeight="1">
      <c r="A17" s="13"/>
      <c r="B17" s="90" t="s">
        <v>4596</v>
      </c>
      <c r="C17" s="90"/>
      <c r="D17" s="91"/>
      <c r="E17" s="13"/>
      <c r="F17" s="13"/>
      <c r="G17" s="13"/>
      <c r="H17" s="13"/>
      <c r="I17" s="13"/>
      <c r="J17" s="13"/>
      <c r="K17" s="13"/>
    </row>
    <row r="18">
      <c r="A18" s="13"/>
      <c r="B18" s="94"/>
      <c r="C18" s="95"/>
      <c r="D18" s="95"/>
      <c r="E18" s="95"/>
      <c r="F18" s="95"/>
      <c r="G18" s="95"/>
      <c r="H18" s="95"/>
      <c r="I18" s="95"/>
      <c r="J18" s="95"/>
      <c r="K18" s="13"/>
    </row>
    <row r="19" ht="12.0" customHeight="1">
      <c r="A19" s="13"/>
      <c r="B19" s="97"/>
      <c r="C19" s="13"/>
      <c r="D19" s="13"/>
      <c r="E19" s="13"/>
      <c r="F19" s="13"/>
      <c r="G19" s="13"/>
      <c r="H19" s="13"/>
      <c r="I19" s="13"/>
      <c r="J19" s="98"/>
      <c r="K19" s="13"/>
    </row>
    <row r="20" ht="12.0" customHeight="1">
      <c r="A20" s="13"/>
      <c r="B20" s="99"/>
      <c r="C20" s="127"/>
      <c r="E20" s="127"/>
      <c r="F20" s="134"/>
      <c r="G20" s="127"/>
      <c r="H20" s="127"/>
      <c r="I20" s="128"/>
      <c r="J20" s="102"/>
      <c r="K20" s="13"/>
    </row>
    <row r="21" ht="30.0" customHeight="1">
      <c r="A21" s="13"/>
      <c r="B21" s="99"/>
      <c r="C21" s="127"/>
      <c r="E21" s="127"/>
      <c r="F21" s="135" t="s">
        <v>4597</v>
      </c>
      <c r="G21" s="127"/>
      <c r="H21" s="127"/>
      <c r="I21" s="127"/>
      <c r="J21" s="102"/>
      <c r="K21" s="13"/>
    </row>
    <row r="22" ht="18.0" customHeight="1">
      <c r="A22" s="13"/>
      <c r="B22" s="107"/>
      <c r="C22" s="127"/>
      <c r="D22" s="127"/>
      <c r="E22" s="127"/>
      <c r="F22" s="136" t="s">
        <v>4598</v>
      </c>
      <c r="G22" s="127"/>
      <c r="H22" s="127"/>
      <c r="I22" s="128"/>
      <c r="J22" s="106"/>
      <c r="K22" s="13"/>
    </row>
    <row r="23" ht="18.0" customHeight="1">
      <c r="A23" s="13"/>
      <c r="B23" s="99"/>
      <c r="C23" s="127"/>
      <c r="D23" s="127"/>
      <c r="E23" s="127"/>
      <c r="F23" s="127"/>
      <c r="G23" s="127"/>
      <c r="H23" s="127"/>
      <c r="I23" s="128"/>
      <c r="J23" s="106"/>
      <c r="K23" s="13"/>
    </row>
    <row r="24" ht="12.0" customHeight="1">
      <c r="A24" s="13"/>
      <c r="B24" s="99"/>
      <c r="C24" s="127"/>
      <c r="E24" s="127"/>
      <c r="F24" s="134"/>
      <c r="G24" s="127"/>
      <c r="H24" s="127"/>
      <c r="I24" s="128"/>
      <c r="J24" s="102"/>
      <c r="K24" s="13"/>
    </row>
    <row r="25" ht="30.0" customHeight="1">
      <c r="A25" s="13"/>
      <c r="B25" s="99"/>
      <c r="C25" s="127"/>
      <c r="E25" s="127"/>
      <c r="F25" s="137" t="s">
        <v>4599</v>
      </c>
      <c r="G25" s="127"/>
      <c r="H25" s="127"/>
      <c r="I25" s="127"/>
      <c r="J25" s="102"/>
      <c r="K25" s="13"/>
    </row>
    <row r="26" ht="18.0" customHeight="1">
      <c r="A26" s="13"/>
      <c r="B26" s="107"/>
      <c r="C26" s="127"/>
      <c r="D26" s="127"/>
      <c r="E26" s="127"/>
      <c r="F26" s="136" t="s">
        <v>4600</v>
      </c>
      <c r="G26" s="127"/>
      <c r="H26" s="127"/>
      <c r="I26" s="128"/>
      <c r="J26" s="106"/>
      <c r="K26" s="13"/>
    </row>
    <row r="27" ht="18.0" customHeight="1">
      <c r="A27" s="13"/>
      <c r="B27" s="99"/>
      <c r="C27" s="127"/>
      <c r="D27" s="127"/>
      <c r="E27" s="127"/>
      <c r="F27" s="127"/>
      <c r="G27" s="127"/>
      <c r="H27" s="127"/>
      <c r="I27" s="128"/>
      <c r="J27" s="106"/>
      <c r="K27" s="13"/>
    </row>
    <row r="28" ht="12.0" customHeight="1">
      <c r="A28" s="13"/>
      <c r="B28" s="99"/>
      <c r="C28" s="127"/>
      <c r="E28" s="127"/>
      <c r="F28" s="134"/>
      <c r="G28" s="127"/>
      <c r="H28" s="127"/>
      <c r="I28" s="128"/>
      <c r="J28" s="102"/>
      <c r="K28" s="13"/>
    </row>
    <row r="29" ht="30.0" customHeight="1">
      <c r="A29" s="13"/>
      <c r="B29" s="99"/>
      <c r="C29" s="127"/>
      <c r="E29" s="127"/>
      <c r="F29" s="135" t="s">
        <v>4601</v>
      </c>
      <c r="G29" s="127"/>
      <c r="H29" s="127"/>
      <c r="I29" s="127"/>
      <c r="J29" s="102"/>
      <c r="K29" s="13"/>
    </row>
    <row r="30" ht="18.0" customHeight="1">
      <c r="A30" s="13"/>
      <c r="B30" s="107"/>
      <c r="C30" s="127"/>
      <c r="D30" s="127"/>
      <c r="E30" s="127"/>
      <c r="F30" s="136" t="s">
        <v>4602</v>
      </c>
      <c r="G30" s="127"/>
      <c r="H30" s="127"/>
      <c r="I30" s="128"/>
      <c r="J30" s="106"/>
      <c r="K30" s="13"/>
    </row>
    <row r="31" ht="18.0" customHeight="1">
      <c r="A31" s="13"/>
      <c r="B31" s="99"/>
      <c r="C31" s="127"/>
      <c r="D31" s="127"/>
      <c r="E31" s="127"/>
      <c r="F31" s="127"/>
      <c r="G31" s="127"/>
      <c r="H31" s="127"/>
      <c r="I31" s="128"/>
      <c r="J31" s="106"/>
      <c r="K31" s="13"/>
    </row>
    <row r="32" ht="12.0" customHeight="1">
      <c r="A32" s="13"/>
      <c r="B32" s="99"/>
      <c r="C32" s="127"/>
      <c r="E32" s="127"/>
      <c r="F32" s="134"/>
      <c r="G32" s="127"/>
      <c r="H32" s="127"/>
      <c r="I32" s="128"/>
      <c r="J32" s="102"/>
      <c r="K32" s="13"/>
    </row>
    <row r="33" ht="30.0" customHeight="1">
      <c r="A33" s="13"/>
      <c r="B33" s="99"/>
      <c r="C33" s="127"/>
      <c r="E33" s="127"/>
      <c r="F33" s="135" t="s">
        <v>4603</v>
      </c>
      <c r="G33" s="127"/>
      <c r="H33" s="127"/>
      <c r="I33" s="127"/>
      <c r="J33" s="102"/>
      <c r="K33" s="13"/>
    </row>
    <row r="34" ht="18.0" customHeight="1">
      <c r="A34" s="13"/>
      <c r="B34" s="107"/>
      <c r="C34" s="127"/>
      <c r="D34" s="127"/>
      <c r="E34" s="127"/>
      <c r="F34" s="136" t="s">
        <v>4604</v>
      </c>
      <c r="G34" s="127"/>
      <c r="H34" s="127"/>
      <c r="I34" s="128"/>
      <c r="J34" s="106"/>
      <c r="K34" s="13"/>
    </row>
    <row r="35" ht="18.0" customHeight="1">
      <c r="A35" s="13"/>
      <c r="B35" s="99"/>
      <c r="C35" s="127"/>
      <c r="D35" s="127"/>
      <c r="E35" s="127"/>
      <c r="F35" s="127"/>
      <c r="G35" s="127"/>
      <c r="H35" s="127"/>
      <c r="I35" s="128"/>
      <c r="J35" s="106"/>
      <c r="K35" s="13"/>
    </row>
    <row r="36" ht="12.0" customHeight="1">
      <c r="A36" s="13"/>
      <c r="B36" s="99"/>
      <c r="C36" s="127"/>
      <c r="E36" s="127"/>
      <c r="F36" s="134"/>
      <c r="G36" s="127"/>
      <c r="H36" s="127"/>
      <c r="I36" s="128"/>
      <c r="J36" s="102"/>
      <c r="K36" s="13"/>
    </row>
    <row r="37" ht="30.0" customHeight="1">
      <c r="A37" s="13"/>
      <c r="B37" s="99"/>
      <c r="C37" s="127"/>
      <c r="E37" s="127"/>
      <c r="F37" s="135" t="s">
        <v>4605</v>
      </c>
      <c r="G37" s="127"/>
      <c r="H37" s="127"/>
      <c r="I37" s="127"/>
      <c r="J37" s="102"/>
      <c r="K37" s="13"/>
    </row>
    <row r="38" ht="18.0" customHeight="1">
      <c r="A38" s="13"/>
      <c r="B38" s="107"/>
      <c r="C38" s="127"/>
      <c r="D38" s="127"/>
      <c r="E38" s="127"/>
      <c r="F38" s="136" t="s">
        <v>4606</v>
      </c>
      <c r="G38" s="127"/>
      <c r="H38" s="127"/>
      <c r="I38" s="128"/>
      <c r="J38" s="106"/>
      <c r="K38" s="13"/>
    </row>
    <row r="39" ht="18.0" customHeight="1">
      <c r="A39" s="13"/>
      <c r="B39" s="99"/>
      <c r="C39" s="127"/>
      <c r="D39" s="127"/>
      <c r="E39" s="127"/>
      <c r="F39" s="127"/>
      <c r="G39" s="127"/>
      <c r="H39" s="127"/>
      <c r="I39" s="128"/>
      <c r="J39" s="106"/>
      <c r="K39" s="13"/>
    </row>
    <row r="40" ht="12.0" customHeight="1">
      <c r="A40" s="13"/>
      <c r="B40" s="99"/>
      <c r="C40" s="127"/>
      <c r="E40" s="127"/>
      <c r="F40" s="134"/>
      <c r="G40" s="127"/>
      <c r="H40" s="127"/>
      <c r="I40" s="128"/>
      <c r="J40" s="102"/>
      <c r="K40" s="13"/>
    </row>
    <row r="41" ht="30.0" customHeight="1">
      <c r="A41" s="13"/>
      <c r="B41" s="99"/>
      <c r="C41" s="127"/>
      <c r="E41" s="127"/>
      <c r="F41" s="135" t="s">
        <v>4607</v>
      </c>
      <c r="G41" s="127"/>
      <c r="H41" s="127"/>
      <c r="I41" s="127"/>
      <c r="J41" s="102"/>
      <c r="K41" s="13"/>
    </row>
    <row r="42" ht="18.0" customHeight="1">
      <c r="A42" s="13"/>
      <c r="B42" s="107"/>
      <c r="C42" s="127"/>
      <c r="D42" s="127"/>
      <c r="E42" s="127"/>
      <c r="F42" s="136" t="s">
        <v>4608</v>
      </c>
      <c r="G42" s="127"/>
      <c r="H42" s="127"/>
      <c r="I42" s="128"/>
      <c r="J42" s="106"/>
      <c r="K42" s="13"/>
    </row>
    <row r="43" ht="18.0" customHeight="1">
      <c r="A43" s="13"/>
      <c r="B43" s="99"/>
      <c r="C43" s="127"/>
      <c r="D43" s="127"/>
      <c r="E43" s="127"/>
      <c r="F43" s="127"/>
      <c r="G43" s="127"/>
      <c r="H43" s="127"/>
      <c r="I43" s="128"/>
      <c r="J43" s="106"/>
      <c r="K43" s="13"/>
    </row>
    <row r="44" ht="12.75" customHeight="1">
      <c r="A44" s="13"/>
      <c r="B44" s="114"/>
      <c r="C44" s="13"/>
      <c r="D44" s="13"/>
      <c r="E44" s="13"/>
      <c r="F44" s="13"/>
      <c r="G44" s="13"/>
      <c r="H44" s="105"/>
      <c r="I44" s="106"/>
      <c r="J44" s="106"/>
      <c r="K44" s="13"/>
    </row>
    <row r="45" ht="14.25" customHeight="1">
      <c r="A45" s="13"/>
      <c r="B45" s="13"/>
      <c r="C45" s="13"/>
      <c r="D45" s="13"/>
      <c r="E45" s="13"/>
      <c r="F45" s="4"/>
      <c r="G45" s="4"/>
      <c r="H45" s="100"/>
      <c r="I45" s="116"/>
      <c r="J45" s="116"/>
      <c r="K45" s="13"/>
    </row>
    <row r="46" ht="9.0" customHeight="1">
      <c r="A46" s="117"/>
      <c r="B46" s="118"/>
      <c r="C46" s="118"/>
      <c r="D46" s="118"/>
      <c r="E46" s="118"/>
      <c r="F46" s="88"/>
      <c r="G46" s="118"/>
      <c r="H46" s="118"/>
      <c r="I46" s="118"/>
      <c r="J46" s="118"/>
      <c r="K46" s="117"/>
    </row>
    <row r="47" ht="9.0" customHeight="1">
      <c r="A47" s="13"/>
      <c r="B47" s="13"/>
      <c r="C47" s="13"/>
      <c r="D47" s="13"/>
      <c r="E47" s="13"/>
      <c r="F47" s="119"/>
      <c r="G47" s="13"/>
      <c r="H47" s="13"/>
      <c r="I47" s="13"/>
      <c r="J47" s="13"/>
      <c r="K47" s="13"/>
    </row>
    <row r="48">
      <c r="F48" s="57"/>
      <c r="G48" s="57"/>
      <c r="H48" s="123"/>
      <c r="I48" s="124"/>
      <c r="J48" s="124"/>
    </row>
  </sheetData>
  <hyperlinks>
    <hyperlink r:id="rId1" ref="F8"/>
  </hyperlinks>
  <drawing r:id="rId2"/>
</worksheet>
</file>