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24" i="1"/>
  <c r="H25" i="1"/>
  <c r="H26" i="1"/>
  <c r="H27" i="1"/>
  <c r="H28" i="1"/>
  <c r="G24" i="1"/>
  <c r="G4" i="1"/>
  <c r="G29" i="1" s="1"/>
  <c r="G25" i="1"/>
  <c r="G26" i="1"/>
  <c r="G27" i="1"/>
  <c r="G28" i="1"/>
  <c r="H8" i="1" l="1"/>
  <c r="H7" i="1"/>
  <c r="H6" i="1"/>
  <c r="G8" i="1"/>
  <c r="G7" i="1"/>
  <c r="G6" i="1"/>
  <c r="H5" i="1"/>
  <c r="G5" i="1"/>
  <c r="H4" i="1"/>
  <c r="H9" i="1" s="1"/>
  <c r="G9" i="1"/>
  <c r="C34" i="1" l="1"/>
  <c r="H18" i="1" l="1"/>
  <c r="H19" i="1"/>
  <c r="D34" i="1"/>
  <c r="I18" i="1" l="1"/>
  <c r="J18" i="1" s="1"/>
  <c r="I19" i="1"/>
  <c r="J19" i="1" s="1"/>
</calcChain>
</file>

<file path=xl/comments1.xml><?xml version="1.0" encoding="utf-8"?>
<comments xmlns="http://schemas.openxmlformats.org/spreadsheetml/2006/main">
  <authors>
    <author>LE AN</author>
  </authors>
  <commentList>
    <comment ref="H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Tính theo công thức 1/2 lương mặc định * 80%.
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Số ngày làm việc trong tháng
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1 giờ làm việc trong ngày
</t>
        </r>
      </text>
    </comment>
  </commentList>
</comments>
</file>

<file path=xl/sharedStrings.xml><?xml version="1.0" encoding="utf-8"?>
<sst xmlns="http://schemas.openxmlformats.org/spreadsheetml/2006/main" count="34" uniqueCount="20">
  <si>
    <t>ANLT</t>
  </si>
  <si>
    <t xml:space="preserve">Ngày </t>
  </si>
  <si>
    <t>ANHDT</t>
  </si>
  <si>
    <t xml:space="preserve">SPRINT </t>
  </si>
  <si>
    <t xml:space="preserve">ANLT </t>
  </si>
  <si>
    <t xml:space="preserve">Lương </t>
  </si>
  <si>
    <t xml:space="preserve">ACCOUNT </t>
  </si>
  <si>
    <t xml:space="preserve">Trên Tháng </t>
  </si>
  <si>
    <t xml:space="preserve">Trên Giờ </t>
  </si>
  <si>
    <t xml:space="preserve">Trên Ngày </t>
  </si>
  <si>
    <t>Giai đoạn</t>
  </si>
  <si>
    <t>Thời gian làm việc từ 01/04 đến 30/04</t>
  </si>
  <si>
    <t>Chia theo Tuần</t>
  </si>
  <si>
    <t>TUẦN 1</t>
  </si>
  <si>
    <t xml:space="preserve">Lũy kế từ T3 </t>
  </si>
  <si>
    <t>TUẦN 2</t>
  </si>
  <si>
    <t>TUẦN 3</t>
  </si>
  <si>
    <t>TUẦN 4</t>
  </si>
  <si>
    <t>Lũy Kế Tháng 5</t>
  </si>
  <si>
    <t>TUẦN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</si>
</sst>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Font="1" applyBorder="1"/>
    <xf numFmtId="1" fontId="0" fillId="0" borderId="0" xfId="0" applyNumberFormat="1" applyAlignment="1">
      <alignment horizontal="left" vertical="center"/>
    </xf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 vertical="top"/>
    </xf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" fontId="0" fillId="3" borderId="0" xfId="0" applyNumberFormat="1" applyFill="1"/>
    <xf numFmtId="1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25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numFmt numFmtId="3" formatCode="#,##0"/>
    </dxf>
    <dxf>
      <numFmt numFmtId="3" formatCode="#,##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3" formatCode="#,##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9" formatCode="dd/mm/yyyy"/>
    </dxf>
    <dxf>
      <numFmt numFmtId="3" formatCode="#,##0"/>
    </dxf>
    <dxf>
      <numFmt numFmtId="3" formatCode="#,##0"/>
    </dxf>
    <dxf>
      <numFmt numFmtId="1" formatCode="0"/>
    </dxf>
    <dxf>
      <numFmt numFmtId="19" formatCode="dd/mm/yyyy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34" totalsRowCount="1" headerRowDxfId="24">
  <autoFilter ref="A3:D33"/>
  <tableColumns count="4">
    <tableColumn id="1" name="SPRINT "/>
    <tableColumn id="2" name="Ngày " dataDxfId="23" totalsRowDxfId="19"/>
    <tableColumn id="3" name="ANLT" totalsRowFunction="custom" dataDxfId="22" totalsRowDxfId="18">
      <totalsRowFormula>SUM(Table1[ANLT])</totalsRowFormula>
    </tableColumn>
    <tableColumn id="5" name="ANHDT" totalsRowFunction="custom" totalsRowDxfId="17">
      <totalsRowFormula>SUM(Table1[ANHDT])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F17:J19" totalsRowShown="0">
  <autoFilter ref="F17:J19"/>
  <tableColumns count="5">
    <tableColumn id="1" name="ACCOUNT "/>
    <tableColumn id="2" name="Lương " dataDxfId="13"/>
    <tableColumn id="3" name="Trên Tháng " dataDxfId="21">
      <calculatedColumnFormula>(G18/2)*0.8</calculatedColumnFormula>
    </tableColumn>
    <tableColumn id="4" name="Trên Ngày " dataDxfId="15">
      <calculatedColumnFormula>H18/(30-4)</calculatedColumnFormula>
    </tableColumn>
    <tableColumn id="5" name="Trên Giờ " dataDxfId="20">
      <calculatedColumnFormula>I18/4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F3:H9" totalsRowShown="0">
  <autoFilter ref="F3:H9"/>
  <tableColumns count="3">
    <tableColumn id="1" name="Chia theo Tuần"/>
    <tableColumn id="2" name="ANLT" dataDxfId="12"/>
    <tableColumn id="3" name="ANHDT" dataDxfId="1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F23:H29" totalsRowCount="1">
  <autoFilter ref="F23:H29"/>
  <tableColumns count="3">
    <tableColumn id="1" name="Giai đoạn" dataDxfId="14" totalsRowDxfId="9"/>
    <tableColumn id="2" name="ANLT" totalsRowFunction="custom" dataDxfId="11" totalsRowDxfId="8">
      <calculatedColumnFormula>IF(G4&gt;=28,(G4-4)*$J$18,IF(G4&lt;=24,G4 *$J$18,24*$J$18 ))</calculatedColumnFormula>
      <totalsRowFormula>SUM(Table3[ANLT])</totalsRowFormula>
    </tableColumn>
    <tableColumn id="3" name="ANHDT" totalsRowFunction="custom" dataDxfId="10" totalsRowDxfId="7">
      <calculatedColumnFormula>IF(H4&gt;=28,(H4-4)*$J$19,IF(H4&lt;=24,H4 *$J$19,24*$J$19 ))</calculatedColumnFormula>
      <totalsRowFormula>SUM(Table3[ANHDT])</totalsRow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L3:M4" totalsRowShown="0" dataDxfId="4">
  <autoFilter ref="L3:M4"/>
  <tableColumns count="2">
    <tableColumn id="1" name="ANLT" dataDxfId="6"/>
    <tableColumn id="2" name="ANHDT" dataDxfId="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J3:K4" totalsRowShown="0" headerRowDxfId="0" dataDxfId="1">
  <autoFilter ref="J3:K4"/>
  <tableColumns count="2">
    <tableColumn id="1" name="ANLT " dataDxfId="3"/>
    <tableColumn id="2" name="ANHDT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tabSelected="1" topLeftCell="A4" workbookViewId="0">
      <selection activeCell="I25" sqref="I25"/>
    </sheetView>
  </sheetViews>
  <sheetFormatPr defaultRowHeight="15" x14ac:dyDescent="0.25"/>
  <cols>
    <col min="1" max="1" width="12.140625" customWidth="1"/>
    <col min="2" max="2" width="10.7109375" bestFit="1" customWidth="1"/>
    <col min="3" max="3" width="9" style="5" customWidth="1"/>
    <col min="4" max="4" width="9.42578125" customWidth="1"/>
    <col min="5" max="5" width="11.7109375" customWidth="1"/>
    <col min="6" max="6" width="17.42578125" customWidth="1"/>
    <col min="7" max="7" width="11.5703125" style="6" customWidth="1"/>
    <col min="8" max="8" width="13.28515625" customWidth="1"/>
    <col min="9" max="9" width="12.28515625" customWidth="1"/>
    <col min="10" max="10" width="11.140625" customWidth="1"/>
    <col min="11" max="11" width="9.42578125" customWidth="1"/>
    <col min="12" max="12" width="9.140625" customWidth="1"/>
    <col min="13" max="13" width="9.42578125" customWidth="1"/>
  </cols>
  <sheetData>
    <row r="1" spans="1:16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16" ht="15" customHeight="1" x14ac:dyDescent="0.25">
      <c r="J2" t="s">
        <v>14</v>
      </c>
      <c r="K2" s="7"/>
      <c r="L2" s="8" t="s">
        <v>18</v>
      </c>
      <c r="M2" s="8"/>
      <c r="N2" s="7"/>
      <c r="O2" s="7"/>
      <c r="P2" s="7"/>
    </row>
    <row r="3" spans="1:16" s="2" customFormat="1" x14ac:dyDescent="0.25">
      <c r="A3" s="2" t="s">
        <v>3</v>
      </c>
      <c r="B3" s="2" t="s">
        <v>1</v>
      </c>
      <c r="C3" s="4" t="s">
        <v>0</v>
      </c>
      <c r="D3" s="2" t="s">
        <v>2</v>
      </c>
      <c r="F3" s="2" t="s">
        <v>12</v>
      </c>
      <c r="G3" s="18" t="s">
        <v>0</v>
      </c>
      <c r="H3" s="7" t="s">
        <v>2</v>
      </c>
      <c r="I3" s="7"/>
      <c r="J3" s="7" t="s">
        <v>4</v>
      </c>
      <c r="K3" s="7" t="s">
        <v>2</v>
      </c>
      <c r="L3" s="7" t="s">
        <v>0</v>
      </c>
      <c r="M3" s="2" t="s">
        <v>2</v>
      </c>
    </row>
    <row r="4" spans="1:16" x14ac:dyDescent="0.25">
      <c r="A4" s="10">
        <v>3</v>
      </c>
      <c r="B4" s="11">
        <v>41730</v>
      </c>
      <c r="C4" s="12">
        <v>4</v>
      </c>
      <c r="D4" s="10"/>
      <c r="F4" t="s">
        <v>13</v>
      </c>
      <c r="G4" s="18">
        <f>SUM(C4:C9)</f>
        <v>24</v>
      </c>
      <c r="H4" s="16">
        <f>SUM(D4:D9)+K4</f>
        <v>14</v>
      </c>
      <c r="I4" s="7"/>
      <c r="J4" s="7">
        <v>4</v>
      </c>
      <c r="K4" s="7">
        <v>2</v>
      </c>
      <c r="L4" s="7">
        <v>0</v>
      </c>
      <c r="M4" s="7">
        <v>0</v>
      </c>
    </row>
    <row r="5" spans="1:16" x14ac:dyDescent="0.25">
      <c r="A5" s="10">
        <v>3</v>
      </c>
      <c r="B5" s="11">
        <v>41731</v>
      </c>
      <c r="C5" s="12">
        <v>4</v>
      </c>
      <c r="D5" s="10">
        <v>4</v>
      </c>
      <c r="F5" t="s">
        <v>15</v>
      </c>
      <c r="G5" s="18">
        <f>SUM(C10:C16)</f>
        <v>19</v>
      </c>
      <c r="H5" s="16">
        <f>SUM(D10:D16)</f>
        <v>4</v>
      </c>
      <c r="I5" s="7"/>
      <c r="J5" s="7"/>
      <c r="K5" s="7"/>
      <c r="L5" s="7"/>
    </row>
    <row r="6" spans="1:16" x14ac:dyDescent="0.25">
      <c r="A6" s="10">
        <v>3</v>
      </c>
      <c r="B6" s="11">
        <v>41732</v>
      </c>
      <c r="C6" s="12">
        <v>5</v>
      </c>
      <c r="D6" s="10"/>
      <c r="F6" t="s">
        <v>16</v>
      </c>
      <c r="G6" s="19">
        <f>SUM(C17:C23)</f>
        <v>39</v>
      </c>
      <c r="H6" s="17">
        <f>SUM(D17:D23)</f>
        <v>28</v>
      </c>
      <c r="K6" s="7"/>
      <c r="L6" s="7"/>
      <c r="M6" s="7"/>
      <c r="N6" s="7"/>
      <c r="O6" s="7"/>
      <c r="P6" s="7"/>
    </row>
    <row r="7" spans="1:16" x14ac:dyDescent="0.25">
      <c r="A7" s="10">
        <v>3</v>
      </c>
      <c r="B7" s="11">
        <v>41733</v>
      </c>
      <c r="C7" s="12">
        <v>4</v>
      </c>
      <c r="D7" s="10"/>
      <c r="F7" t="s">
        <v>17</v>
      </c>
      <c r="G7" s="19">
        <f>SUM(C24:C30)</f>
        <v>33</v>
      </c>
      <c r="H7" s="17">
        <f>SUM(D24:D30)</f>
        <v>0</v>
      </c>
      <c r="K7" s="7"/>
      <c r="L7" s="7"/>
      <c r="M7" s="7"/>
      <c r="N7" s="7"/>
      <c r="O7" s="7"/>
      <c r="P7" s="7"/>
    </row>
    <row r="8" spans="1:16" x14ac:dyDescent="0.25">
      <c r="A8" s="10">
        <v>3</v>
      </c>
      <c r="B8" s="11">
        <v>41734</v>
      </c>
      <c r="C8" s="12">
        <v>4</v>
      </c>
      <c r="D8" s="10"/>
      <c r="F8" t="s">
        <v>19</v>
      </c>
      <c r="G8" s="19">
        <f>SUM(C31:C33)</f>
        <v>20</v>
      </c>
      <c r="H8" s="17">
        <f>SUM(D31:D33)</f>
        <v>0</v>
      </c>
      <c r="I8" s="5"/>
      <c r="K8" s="7"/>
      <c r="L8" s="7"/>
      <c r="M8" s="7"/>
      <c r="N8" s="7"/>
      <c r="O8" s="7"/>
      <c r="P8" s="7"/>
    </row>
    <row r="9" spans="1:16" x14ac:dyDescent="0.25">
      <c r="A9" s="10">
        <v>3</v>
      </c>
      <c r="B9" s="11">
        <v>41735</v>
      </c>
      <c r="C9" s="12">
        <v>3</v>
      </c>
      <c r="D9" s="10">
        <v>8</v>
      </c>
      <c r="G9" s="19">
        <f>SUM(G4:G8)-J4-L4</f>
        <v>131</v>
      </c>
      <c r="H9" s="17">
        <f>SUM(H4:H8)-K4-M4</f>
        <v>44</v>
      </c>
      <c r="I9" s="5"/>
      <c r="K9" s="7"/>
      <c r="L9" s="7"/>
      <c r="M9" s="7"/>
      <c r="N9" s="7"/>
      <c r="O9" s="7"/>
      <c r="P9" s="7"/>
    </row>
    <row r="10" spans="1:16" x14ac:dyDescent="0.25">
      <c r="A10" s="13">
        <v>4</v>
      </c>
      <c r="B10" s="14">
        <v>41736</v>
      </c>
      <c r="C10" s="15">
        <v>3</v>
      </c>
      <c r="D10" s="13"/>
      <c r="H10" s="5"/>
      <c r="I10" s="5"/>
      <c r="K10" s="7"/>
      <c r="L10" s="7"/>
      <c r="M10" s="7"/>
      <c r="N10" s="7"/>
      <c r="O10" s="7"/>
      <c r="P10" s="7"/>
    </row>
    <row r="11" spans="1:16" x14ac:dyDescent="0.25">
      <c r="A11" s="13">
        <v>4</v>
      </c>
      <c r="B11" s="14">
        <v>41737</v>
      </c>
      <c r="C11" s="15">
        <v>4</v>
      </c>
      <c r="D11" s="13">
        <v>4</v>
      </c>
      <c r="H11" s="5"/>
      <c r="I11" s="5"/>
    </row>
    <row r="12" spans="1:16" x14ac:dyDescent="0.25">
      <c r="A12" s="13">
        <v>4</v>
      </c>
      <c r="B12" s="14">
        <v>41738</v>
      </c>
      <c r="C12" s="15">
        <v>4</v>
      </c>
      <c r="D12" s="13"/>
      <c r="H12" s="5"/>
      <c r="I12" s="5"/>
    </row>
    <row r="13" spans="1:16" x14ac:dyDescent="0.25">
      <c r="A13" s="13">
        <v>4</v>
      </c>
      <c r="B13" s="14">
        <v>41739</v>
      </c>
      <c r="C13" s="15">
        <v>4</v>
      </c>
      <c r="D13" s="13"/>
      <c r="H13" s="5"/>
      <c r="I13" s="5"/>
    </row>
    <row r="14" spans="1:16" x14ac:dyDescent="0.25">
      <c r="A14" s="13">
        <v>4</v>
      </c>
      <c r="B14" s="14">
        <v>41740</v>
      </c>
      <c r="C14" s="15">
        <v>4</v>
      </c>
      <c r="D14" s="13"/>
      <c r="H14" s="5"/>
      <c r="I14" s="5"/>
    </row>
    <row r="15" spans="1:16" x14ac:dyDescent="0.25">
      <c r="A15" s="13">
        <v>4</v>
      </c>
      <c r="B15" s="14">
        <v>41741</v>
      </c>
      <c r="C15" s="15"/>
      <c r="D15" s="13"/>
      <c r="H15" s="5"/>
      <c r="I15" s="5"/>
    </row>
    <row r="16" spans="1:16" x14ac:dyDescent="0.25">
      <c r="A16" s="13">
        <v>4</v>
      </c>
      <c r="B16" s="14">
        <v>41742</v>
      </c>
      <c r="C16" s="15"/>
      <c r="D16" s="13"/>
    </row>
    <row r="17" spans="1:12" x14ac:dyDescent="0.25">
      <c r="A17" s="10">
        <v>4</v>
      </c>
      <c r="B17" s="11">
        <v>41743</v>
      </c>
      <c r="C17" s="12">
        <v>4</v>
      </c>
      <c r="D17" s="10">
        <v>8</v>
      </c>
      <c r="F17" t="s">
        <v>6</v>
      </c>
      <c r="G17" s="6" t="s">
        <v>5</v>
      </c>
      <c r="H17" t="s">
        <v>7</v>
      </c>
      <c r="I17" t="s">
        <v>9</v>
      </c>
      <c r="J17" t="s">
        <v>8</v>
      </c>
    </row>
    <row r="18" spans="1:12" x14ac:dyDescent="0.25">
      <c r="A18" s="10">
        <v>4</v>
      </c>
      <c r="B18" s="11">
        <v>41744</v>
      </c>
      <c r="C18" s="12">
        <v>4</v>
      </c>
      <c r="D18" s="10"/>
      <c r="F18" t="s">
        <v>0</v>
      </c>
      <c r="G18" s="6">
        <v>11000000</v>
      </c>
      <c r="H18" s="6">
        <f>(G18/2)*0.8</f>
        <v>4400000</v>
      </c>
      <c r="I18" s="6">
        <f t="shared" ref="I18" si="0">H18/(30-4)</f>
        <v>169230.76923076922</v>
      </c>
      <c r="J18" s="6">
        <f t="shared" ref="J18" si="1">I18/4</f>
        <v>42307.692307692305</v>
      </c>
      <c r="L18" s="6"/>
    </row>
    <row r="19" spans="1:12" x14ac:dyDescent="0.25">
      <c r="A19" s="10">
        <v>4</v>
      </c>
      <c r="B19" s="11">
        <v>41745</v>
      </c>
      <c r="C19" s="12">
        <v>4</v>
      </c>
      <c r="D19" s="10">
        <v>4</v>
      </c>
      <c r="F19" s="6" t="s">
        <v>2</v>
      </c>
      <c r="G19" s="6">
        <v>7000000</v>
      </c>
      <c r="H19" s="6">
        <f>(G19/2)*0.8</f>
        <v>2800000</v>
      </c>
      <c r="I19" s="6">
        <f>H19/(30-4)</f>
        <v>107692.30769230769</v>
      </c>
      <c r="J19" s="6">
        <f>I19/4</f>
        <v>26923.076923076922</v>
      </c>
    </row>
    <row r="20" spans="1:12" x14ac:dyDescent="0.25">
      <c r="A20" s="10">
        <v>4</v>
      </c>
      <c r="B20" s="11">
        <v>41746</v>
      </c>
      <c r="C20" s="12">
        <v>4</v>
      </c>
      <c r="D20" s="10">
        <v>4</v>
      </c>
    </row>
    <row r="21" spans="1:12" x14ac:dyDescent="0.25">
      <c r="A21" s="10">
        <v>4</v>
      </c>
      <c r="B21" s="11">
        <v>41747</v>
      </c>
      <c r="C21" s="12">
        <v>5</v>
      </c>
      <c r="D21" s="10">
        <v>4</v>
      </c>
    </row>
    <row r="22" spans="1:12" x14ac:dyDescent="0.25">
      <c r="A22" s="10">
        <v>4</v>
      </c>
      <c r="B22" s="11">
        <v>41748</v>
      </c>
      <c r="C22" s="12">
        <v>8</v>
      </c>
      <c r="D22" s="10">
        <v>4</v>
      </c>
    </row>
    <row r="23" spans="1:12" x14ac:dyDescent="0.25">
      <c r="A23" s="10">
        <v>4</v>
      </c>
      <c r="B23" s="11">
        <v>41749</v>
      </c>
      <c r="C23" s="12">
        <v>10</v>
      </c>
      <c r="D23" s="10">
        <v>4</v>
      </c>
      <c r="F23" t="s">
        <v>10</v>
      </c>
      <c r="G23" s="6" t="s">
        <v>0</v>
      </c>
      <c r="H23" t="s">
        <v>2</v>
      </c>
    </row>
    <row r="24" spans="1:12" x14ac:dyDescent="0.25">
      <c r="A24" s="13">
        <v>5</v>
      </c>
      <c r="B24" s="14">
        <v>41750</v>
      </c>
      <c r="C24" s="15">
        <v>4</v>
      </c>
      <c r="D24" s="13"/>
      <c r="F24" s="3" t="s">
        <v>13</v>
      </c>
      <c r="G24" s="6">
        <f>IF(G4&gt;=28,(G4-4)*$J$18,IF(G4&lt;=24,G4 *$J$18,24*$J$18 ))</f>
        <v>1015384.6153846153</v>
      </c>
      <c r="H24" s="6">
        <f t="shared" ref="H24:H28" si="2">IF(H4&gt;=28,(H4-4)*$J$19,IF(H4&lt;=24,H4 *$J$19,24*$J$19 ))</f>
        <v>376923.07692307688</v>
      </c>
    </row>
    <row r="25" spans="1:12" x14ac:dyDescent="0.25">
      <c r="A25" s="13">
        <v>5</v>
      </c>
      <c r="B25" s="14">
        <v>41751</v>
      </c>
      <c r="C25" s="15">
        <v>4</v>
      </c>
      <c r="D25" s="13"/>
      <c r="F25" s="3" t="s">
        <v>15</v>
      </c>
      <c r="G25" s="6">
        <f t="shared" ref="G25:G28" si="3">IF(G5&gt;=28,(G5-4)*$J$18,IF(G5&lt;=24,G5 *$J$18,24*$J$18 ))</f>
        <v>803846.15384615376</v>
      </c>
      <c r="H25" s="6">
        <f t="shared" si="2"/>
        <v>107692.30769230769</v>
      </c>
    </row>
    <row r="26" spans="1:12" x14ac:dyDescent="0.25">
      <c r="A26" s="13">
        <v>5</v>
      </c>
      <c r="B26" s="14">
        <v>41752</v>
      </c>
      <c r="C26" s="15">
        <v>4</v>
      </c>
      <c r="D26" s="13"/>
      <c r="F26" s="3" t="s">
        <v>16</v>
      </c>
      <c r="G26" s="6">
        <f t="shared" si="3"/>
        <v>1480769.2307692308</v>
      </c>
      <c r="H26" s="6">
        <f t="shared" si="2"/>
        <v>646153.84615384613</v>
      </c>
    </row>
    <row r="27" spans="1:12" x14ac:dyDescent="0.25">
      <c r="A27" s="13">
        <v>5</v>
      </c>
      <c r="B27" s="14">
        <v>41753</v>
      </c>
      <c r="C27" s="15">
        <v>4</v>
      </c>
      <c r="D27" s="13"/>
      <c r="F27" s="3" t="s">
        <v>17</v>
      </c>
      <c r="G27" s="6">
        <f t="shared" si="3"/>
        <v>1226923.0769230768</v>
      </c>
      <c r="H27" s="6">
        <f t="shared" si="2"/>
        <v>0</v>
      </c>
    </row>
    <row r="28" spans="1:12" x14ac:dyDescent="0.25">
      <c r="A28" s="13">
        <v>5</v>
      </c>
      <c r="B28" s="14">
        <v>41754</v>
      </c>
      <c r="C28" s="15">
        <v>5</v>
      </c>
      <c r="D28" s="13"/>
      <c r="F28" s="3" t="s">
        <v>19</v>
      </c>
      <c r="G28" s="6">
        <f t="shared" si="3"/>
        <v>846153.84615384613</v>
      </c>
      <c r="H28" s="6">
        <f t="shared" si="2"/>
        <v>0</v>
      </c>
    </row>
    <row r="29" spans="1:12" x14ac:dyDescent="0.25">
      <c r="A29" s="13">
        <v>5</v>
      </c>
      <c r="B29" s="14">
        <v>41755</v>
      </c>
      <c r="C29" s="15">
        <v>2</v>
      </c>
      <c r="D29" s="13"/>
      <c r="F29" s="3"/>
      <c r="G29" s="6">
        <f>SUM(Table3[ANLT])</f>
        <v>5373076.923076923</v>
      </c>
      <c r="H29" s="6">
        <f>SUM(Table3[ANHDT])</f>
        <v>1130769.2307692308</v>
      </c>
    </row>
    <row r="30" spans="1:12" x14ac:dyDescent="0.25">
      <c r="A30" s="13">
        <v>5</v>
      </c>
      <c r="B30" s="14">
        <v>41756</v>
      </c>
      <c r="C30" s="15">
        <v>10</v>
      </c>
      <c r="D30" s="13"/>
      <c r="F30" s="6"/>
    </row>
    <row r="31" spans="1:12" x14ac:dyDescent="0.25">
      <c r="A31" s="10">
        <v>5</v>
      </c>
      <c r="B31" s="11">
        <v>41757</v>
      </c>
      <c r="C31" s="12">
        <v>10</v>
      </c>
      <c r="D31" s="10"/>
    </row>
    <row r="32" spans="1:12" x14ac:dyDescent="0.25">
      <c r="A32" s="10">
        <v>5</v>
      </c>
      <c r="B32" s="11">
        <v>41758</v>
      </c>
      <c r="C32" s="12">
        <v>6</v>
      </c>
      <c r="D32" s="10"/>
    </row>
    <row r="33" spans="1:4" x14ac:dyDescent="0.25">
      <c r="A33" s="10">
        <v>5</v>
      </c>
      <c r="B33" s="11">
        <v>41759</v>
      </c>
      <c r="C33" s="12">
        <v>4</v>
      </c>
      <c r="D33" s="10"/>
    </row>
    <row r="34" spans="1:4" x14ac:dyDescent="0.25">
      <c r="B34" s="1"/>
      <c r="C34" s="5">
        <f>SUM(Table1[ANLT])</f>
        <v>135</v>
      </c>
      <c r="D34" s="5">
        <f>SUM(Table1[ANHDT])</f>
        <v>44</v>
      </c>
    </row>
  </sheetData>
  <mergeCells count="2">
    <mergeCell ref="A1:I1"/>
    <mergeCell ref="L2:M2"/>
  </mergeCells>
  <pageMargins left="0.7" right="0.7" top="0.75" bottom="0.75" header="0.3" footer="0.3"/>
  <pageSetup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2014-03-30T14:07:57Z</dcterms:created>
  <dcterms:modified xsi:type="dcterms:W3CDTF">2014-05-01T17:26:22Z</dcterms:modified>
</cp:coreProperties>
</file>