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I20" i="1"/>
  <c r="J20" i="1" s="1"/>
  <c r="K20" i="1" s="1"/>
  <c r="I7" i="1"/>
  <c r="I6" i="1"/>
  <c r="I5" i="1"/>
  <c r="I4" i="1"/>
  <c r="J7" i="1"/>
  <c r="J6" i="1"/>
  <c r="J5" i="1"/>
  <c r="J4" i="1"/>
  <c r="H5" i="1"/>
  <c r="H7" i="1"/>
  <c r="H6" i="1"/>
  <c r="H4" i="1"/>
  <c r="J29" i="1" l="1"/>
  <c r="J25" i="1"/>
  <c r="J28" i="1"/>
  <c r="J27" i="1"/>
  <c r="J26" i="1"/>
  <c r="I18" i="1"/>
  <c r="J18" i="1" s="1"/>
  <c r="H9" i="1" l="1"/>
  <c r="J9" i="1"/>
  <c r="C35" i="1"/>
  <c r="I19" i="1" l="1"/>
  <c r="J19" i="1" s="1"/>
  <c r="E35" i="1"/>
  <c r="K18" i="1" l="1"/>
  <c r="K19" i="1"/>
  <c r="H25" i="1" l="1"/>
  <c r="H26" i="1"/>
  <c r="H27" i="1"/>
  <c r="I25" i="1"/>
  <c r="I28" i="1"/>
  <c r="I27" i="1"/>
  <c r="I26" i="1"/>
  <c r="H28" i="1"/>
  <c r="H30" i="1" l="1"/>
  <c r="I30" i="1"/>
</calcChain>
</file>

<file path=xl/comments1.xml><?xml version="1.0" encoding="utf-8"?>
<comments xmlns="http://schemas.openxmlformats.org/spreadsheetml/2006/main">
  <authors>
    <author>LE AN</author>
    <author>ANLT LE THANH AN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  <comment ref="A28" authorId="1">
      <text>
        <r>
          <rPr>
            <b/>
            <sz val="9"/>
            <color indexed="81"/>
            <rFont val="Tahoma"/>
            <charset val="1"/>
          </rPr>
          <t>ANLT LE THANH AN:</t>
        </r>
        <r>
          <rPr>
            <sz val="9"/>
            <color indexed="81"/>
            <rFont val="Tahoma"/>
            <charset val="1"/>
          </rPr>
          <t xml:space="preserve">
Chưa tính do chưa làm </t>
        </r>
      </text>
    </comment>
    <comment ref="H29" authorId="1">
      <text>
        <r>
          <rPr>
            <b/>
            <sz val="9"/>
            <color indexed="81"/>
            <rFont val="Tahoma"/>
            <charset val="1"/>
          </rPr>
          <t>ANLT LE THANH AN:</t>
        </r>
        <r>
          <rPr>
            <sz val="9"/>
            <color indexed="81"/>
            <rFont val="Tahoma"/>
            <charset val="1"/>
          </rPr>
          <t xml:space="preserve">
Cộng dồn tháng 7 cho dễ nhìn
</t>
        </r>
      </text>
    </comment>
  </commentList>
</comments>
</file>

<file path=xl/sharedStrings.xml><?xml version="1.0" encoding="utf-8"?>
<sst xmlns="http://schemas.openxmlformats.org/spreadsheetml/2006/main" count="31" uniqueCount="18">
  <si>
    <t>ANLT</t>
  </si>
  <si>
    <t xml:space="preserve">Ngày </t>
  </si>
  <si>
    <t>ANHDT</t>
  </si>
  <si>
    <t xml:space="preserve">SPRINT 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</si>
  <si>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</si>
  <si>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</si>
  <si>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</si>
  <si>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</si>
  <si>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</si>
  <si>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</si>
  <si>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Chia theo Tuần</t>
  </si>
  <si>
    <t>TUẦN 1</t>
  </si>
  <si>
    <t>TUẦN 2</t>
  </si>
  <si>
    <t>TUẦN 3</t>
  </si>
  <si>
    <t>TUẦN 4</t>
  </si>
  <si>
    <t>Thời gian làm việc từ 01/06 đến 30/06</t>
  </si>
  <si>
    <t>VAN</t>
  </si>
  <si>
    <t>Lũy kế tháng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</si>
</sst>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164" fontId="0" fillId="2" borderId="0" xfId="0" applyNumberFormat="1" applyFill="1"/>
    <xf numFmtId="0" fontId="7" fillId="0" borderId="1" xfId="0" applyFont="1" applyBorder="1"/>
    <xf numFmtId="165" fontId="0" fillId="0" borderId="0" xfId="1" applyNumberFormat="1" applyFont="1"/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2">
    <cellStyle name="Comma" xfId="1" builtinId="3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</dxf>
    <dxf>
      <numFmt numFmtId="1" formatCode="0"/>
      <fill>
        <patternFill patternType="solid">
          <fgColor indexed="64"/>
          <bgColor theme="0"/>
        </patternFill>
      </fill>
    </dxf>
    <dxf>
      <numFmt numFmtId="19" formatCode="dd/mm/yyyy"/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35" totalsRowCount="1" headerRowDxfId="25" dataDxfId="24">
  <autoFilter ref="A3:E34"/>
  <tableColumns count="5">
    <tableColumn id="1" name="SPRINT " dataDxfId="23"/>
    <tableColumn id="2" name="Ngày " dataDxfId="22" totalsRowDxfId="21"/>
    <tableColumn id="3" name="ANLT" totalsRowFunction="custom" dataDxfId="20" totalsRowDxfId="19">
      <totalsRowFormula>SUM(Table1[ANLT])</totalsRowFormula>
    </tableColumn>
    <tableColumn id="4" name="VAN" dataDxfId="18" totalsRowDxfId="17"/>
    <tableColumn id="5" name="ANHDT" totalsRowFunction="custom" dataDxfId="16" totalsRowDxfId="15">
      <totalsRowFormula>SUM(Table1[ANHDT])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G17:K20" totalsRowShown="0">
  <autoFilter ref="G17:K20"/>
  <tableColumns count="5">
    <tableColumn id="1" name="ACCOUNT "/>
    <tableColumn id="2" name="Lương " dataDxfId="14"/>
    <tableColumn id="3" name="Trên Tháng " dataDxfId="13">
      <calculatedColumnFormula>(H18/2)*0.8</calculatedColumnFormula>
    </tableColumn>
    <tableColumn id="4" name="Trên Ngày " dataDxfId="12">
      <calculatedColumnFormula>I18/(31-5)</calculatedColumnFormula>
    </tableColumn>
    <tableColumn id="5" name="Trên Giờ " dataDxfId="11">
      <calculatedColumnFormula>J18/4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G3:J9" totalsRowShown="0">
  <autoFilter ref="G3:J9"/>
  <tableColumns count="4">
    <tableColumn id="1" name="Chia theo Tuần"/>
    <tableColumn id="2" name="ANLT" dataDxfId="10"/>
    <tableColumn id="3" name="VAN" dataDxfId="9"/>
    <tableColumn id="4" name="ANHDT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G23:J30" totalsRowCount="1">
  <autoFilter ref="G23:J29"/>
  <tableColumns count="4">
    <tableColumn id="1" name="Giai đoạn" dataDxfId="7" totalsRowDxfId="3"/>
    <tableColumn id="2" name="ANLT" totalsRowFunction="custom" dataDxfId="6" totalsRowDxfId="2">
      <calculatedColumnFormula>IF(#REF!&gt;=28,(#REF!-4)*$K$18,IF(#REF!&lt;=24,#REF! *$K$18,24*$K$18 ))</calculatedColumnFormula>
      <totalsRowFormula>SUM(Table3[ANLT])</totalsRowFormula>
    </tableColumn>
    <tableColumn id="3" name="ANHDT" totalsRowFunction="custom" dataDxfId="5" totalsRowDxfId="1">
      <calculatedColumnFormula>IF(#REF!&gt;=28,(#REF!-4)*$K$19,IF(#REF!&lt;=24,#REF! *$K$19,24*$K$19 ))</calculatedColumnFormula>
      <totalsRowFormula>SUM(Table3[ANHDT])</totalsRowFormula>
    </tableColumn>
    <tableColumn id="4" name="VAN" totalsRowFunction="custom" dataDxfId="4" totalsRowDxfId="0" dataCellStyle="Comma">
      <calculatedColumnFormula>IF(I3&gt;=28,(I3-4)*$K$20,IF(I3&lt;=24,I3 *$K$20,24*$K$20 ))</calculatedColumnFormula>
      <totalsRowFormula>SUM(Table3[VAN])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abSelected="1" topLeftCell="A16" workbookViewId="0">
      <selection activeCell="H29" sqref="H29"/>
    </sheetView>
  </sheetViews>
  <sheetFormatPr defaultRowHeight="15" x14ac:dyDescent="0.25"/>
  <cols>
    <col min="1" max="1" width="12.140625" customWidth="1"/>
    <col min="2" max="2" width="11.28515625" bestFit="1" customWidth="1"/>
    <col min="3" max="4" width="9" style="5" customWidth="1"/>
    <col min="5" max="5" width="9.42578125" customWidth="1"/>
    <col min="6" max="6" width="11.7109375" customWidth="1"/>
    <col min="7" max="7" width="17.42578125" customWidth="1"/>
    <col min="8" max="8" width="11.5703125" style="6" customWidth="1"/>
    <col min="9" max="9" width="13.28515625" customWidth="1"/>
    <col min="10" max="10" width="12.28515625" customWidth="1"/>
    <col min="11" max="11" width="11.140625" customWidth="1"/>
    <col min="12" max="12" width="9.42578125" customWidth="1"/>
    <col min="13" max="13" width="9.140625" customWidth="1"/>
    <col min="14" max="14" width="9.42578125" customWidth="1"/>
  </cols>
  <sheetData>
    <row r="1" spans="1:17" x14ac:dyDescent="0.25">
      <c r="A1" s="24" t="s">
        <v>15</v>
      </c>
      <c r="B1" s="24"/>
      <c r="C1" s="24"/>
      <c r="D1" s="24"/>
      <c r="E1" s="24"/>
      <c r="F1" s="24"/>
      <c r="G1" s="24"/>
      <c r="H1" s="24"/>
      <c r="I1" s="24"/>
      <c r="J1" s="24"/>
    </row>
    <row r="2" spans="1:17" ht="15" customHeight="1" x14ac:dyDescent="0.25">
      <c r="L2" s="7"/>
      <c r="M2" s="25"/>
      <c r="N2" s="25"/>
      <c r="O2" s="7"/>
      <c r="P2" s="7"/>
      <c r="Q2" s="7"/>
    </row>
    <row r="3" spans="1:17" s="2" customFormat="1" x14ac:dyDescent="0.25">
      <c r="A3" s="2" t="s">
        <v>3</v>
      </c>
      <c r="B3" s="2" t="s">
        <v>1</v>
      </c>
      <c r="C3" s="4" t="s">
        <v>0</v>
      </c>
      <c r="D3" s="4" t="s">
        <v>16</v>
      </c>
      <c r="E3" s="2" t="s">
        <v>2</v>
      </c>
      <c r="G3" s="2" t="s">
        <v>10</v>
      </c>
      <c r="H3" s="9" t="s">
        <v>0</v>
      </c>
      <c r="I3" s="7" t="s">
        <v>16</v>
      </c>
      <c r="J3" s="7" t="s">
        <v>2</v>
      </c>
      <c r="K3" s="7"/>
      <c r="L3" s="7"/>
      <c r="M3" s="7"/>
    </row>
    <row r="4" spans="1:17" x14ac:dyDescent="0.25">
      <c r="A4" s="14"/>
      <c r="B4" s="15">
        <v>41852</v>
      </c>
      <c r="C4" s="16"/>
      <c r="D4" s="16"/>
      <c r="E4" s="14"/>
      <c r="G4" t="s">
        <v>11</v>
      </c>
      <c r="H4" s="9">
        <f>SUM(C4:C6)</f>
        <v>14</v>
      </c>
      <c r="I4" s="9">
        <f>SUM(D4:D6)</f>
        <v>0</v>
      </c>
      <c r="J4" s="9">
        <f>SUM(E4:E6)</f>
        <v>16</v>
      </c>
      <c r="K4" s="7"/>
      <c r="L4" s="7"/>
      <c r="M4" s="7"/>
      <c r="N4" s="7"/>
    </row>
    <row r="5" spans="1:17" x14ac:dyDescent="0.25">
      <c r="A5" s="14"/>
      <c r="B5" s="15">
        <v>41853</v>
      </c>
      <c r="C5" s="16"/>
      <c r="D5" s="16"/>
      <c r="E5" s="14"/>
      <c r="G5" t="s">
        <v>12</v>
      </c>
      <c r="H5" s="10">
        <f>SUM(C7:C13)</f>
        <v>9</v>
      </c>
      <c r="I5" s="8">
        <f>SUM(D7:D13)</f>
        <v>5.5</v>
      </c>
      <c r="J5" s="8">
        <f>SUM(E7:E13)</f>
        <v>12</v>
      </c>
      <c r="K5" s="7"/>
      <c r="L5" s="7"/>
      <c r="M5" s="7"/>
    </row>
    <row r="6" spans="1:17" x14ac:dyDescent="0.25">
      <c r="A6" s="14"/>
      <c r="B6" s="15">
        <v>41854</v>
      </c>
      <c r="C6" s="16">
        <v>14</v>
      </c>
      <c r="D6" s="16"/>
      <c r="E6" s="14">
        <v>16</v>
      </c>
      <c r="G6" t="s">
        <v>13</v>
      </c>
      <c r="H6" s="10">
        <f>SUM(C14:C20)</f>
        <v>24</v>
      </c>
      <c r="I6" s="8">
        <f>SUM(D14:D20)</f>
        <v>4</v>
      </c>
      <c r="J6" s="8">
        <f>SUM(E14:E20)</f>
        <v>2</v>
      </c>
      <c r="L6" s="7"/>
      <c r="M6" s="7"/>
      <c r="N6" s="7"/>
      <c r="O6" s="7"/>
      <c r="P6" s="7"/>
      <c r="Q6" s="7"/>
    </row>
    <row r="7" spans="1:17" x14ac:dyDescent="0.25">
      <c r="A7" s="17"/>
      <c r="B7" s="18">
        <v>41855</v>
      </c>
      <c r="C7" s="19"/>
      <c r="D7" s="19"/>
      <c r="E7" s="17"/>
      <c r="G7" t="s">
        <v>14</v>
      </c>
      <c r="H7" s="10">
        <f>SUM(C21:C27)</f>
        <v>19</v>
      </c>
      <c r="I7" s="8">
        <f>SUM(D21:D27)</f>
        <v>0</v>
      </c>
      <c r="J7" s="8">
        <f>SUM(E21:E27)</f>
        <v>0</v>
      </c>
      <c r="L7" s="7"/>
      <c r="M7" s="7"/>
      <c r="N7" s="7"/>
      <c r="O7" s="7"/>
      <c r="P7" s="7"/>
      <c r="Q7" s="7"/>
    </row>
    <row r="8" spans="1:17" x14ac:dyDescent="0.25">
      <c r="A8" s="17"/>
      <c r="B8" s="18">
        <v>41856</v>
      </c>
      <c r="C8" s="19"/>
      <c r="D8" s="19"/>
      <c r="E8" s="17"/>
      <c r="H8" s="10"/>
      <c r="I8" s="8"/>
      <c r="J8" s="8"/>
      <c r="L8" s="7"/>
      <c r="M8" s="7"/>
      <c r="N8" s="7"/>
      <c r="O8" s="7"/>
      <c r="P8" s="7"/>
      <c r="Q8" s="7"/>
    </row>
    <row r="9" spans="1:17" x14ac:dyDescent="0.25">
      <c r="A9" s="17"/>
      <c r="B9" s="18">
        <v>41857</v>
      </c>
      <c r="C9" s="19">
        <v>9</v>
      </c>
      <c r="D9" s="19">
        <v>3</v>
      </c>
      <c r="E9" s="17"/>
      <c r="H9" s="10">
        <f>SUM(H4:H7)-K4-M4</f>
        <v>66</v>
      </c>
      <c r="I9" s="8"/>
      <c r="J9" s="8">
        <f>SUM(J4:J7)-L4-N4</f>
        <v>30</v>
      </c>
      <c r="L9" s="7"/>
      <c r="M9" s="7"/>
      <c r="N9" s="7"/>
      <c r="O9" s="7"/>
      <c r="P9" s="7"/>
      <c r="Q9" s="7"/>
    </row>
    <row r="10" spans="1:17" x14ac:dyDescent="0.25">
      <c r="A10" s="17"/>
      <c r="B10" s="18">
        <v>41858</v>
      </c>
      <c r="C10" s="19"/>
      <c r="D10" s="20">
        <v>2.5</v>
      </c>
      <c r="E10" s="17">
        <v>4</v>
      </c>
      <c r="I10" s="5"/>
      <c r="J10" s="5"/>
      <c r="L10" s="7"/>
      <c r="M10" s="7"/>
      <c r="N10" s="7"/>
      <c r="O10" s="7"/>
      <c r="P10" s="7"/>
      <c r="Q10" s="7"/>
    </row>
    <row r="11" spans="1:17" x14ac:dyDescent="0.25">
      <c r="A11" s="17"/>
      <c r="B11" s="18">
        <v>41859</v>
      </c>
      <c r="C11" s="19"/>
      <c r="D11" s="19"/>
      <c r="E11" s="17"/>
      <c r="I11" s="5"/>
      <c r="J11" s="5"/>
    </row>
    <row r="12" spans="1:17" x14ac:dyDescent="0.25">
      <c r="A12" s="17"/>
      <c r="B12" s="18">
        <v>41860</v>
      </c>
      <c r="C12" s="19"/>
      <c r="D12" s="19"/>
      <c r="E12" s="17"/>
      <c r="I12" s="5"/>
      <c r="J12" s="5"/>
    </row>
    <row r="13" spans="1:17" x14ac:dyDescent="0.25">
      <c r="A13" s="17"/>
      <c r="B13" s="18">
        <v>41861</v>
      </c>
      <c r="C13" s="19"/>
      <c r="D13" s="19"/>
      <c r="E13" s="17">
        <v>8</v>
      </c>
      <c r="I13" s="5"/>
      <c r="J13" s="5"/>
    </row>
    <row r="14" spans="1:17" x14ac:dyDescent="0.25">
      <c r="A14" s="14"/>
      <c r="B14" s="15">
        <v>41862</v>
      </c>
      <c r="C14" s="16"/>
      <c r="D14" s="16"/>
      <c r="E14" s="14"/>
      <c r="I14" s="5"/>
      <c r="J14" s="5"/>
    </row>
    <row r="15" spans="1:17" x14ac:dyDescent="0.25">
      <c r="A15" s="14"/>
      <c r="B15" s="15">
        <v>41863</v>
      </c>
      <c r="C15" s="16"/>
      <c r="D15" s="16"/>
      <c r="E15" s="14">
        <v>2</v>
      </c>
      <c r="I15" s="5"/>
      <c r="J15" s="5"/>
    </row>
    <row r="16" spans="1:17" x14ac:dyDescent="0.25">
      <c r="A16" s="14"/>
      <c r="B16" s="15">
        <v>41864</v>
      </c>
      <c r="C16" s="16"/>
      <c r="D16" s="21">
        <v>2.5</v>
      </c>
      <c r="E16" s="14"/>
    </row>
    <row r="17" spans="1:13" x14ac:dyDescent="0.25">
      <c r="A17" s="14"/>
      <c r="B17" s="15">
        <v>41865</v>
      </c>
      <c r="C17" s="16"/>
      <c r="D17" s="21">
        <v>1.5</v>
      </c>
      <c r="E17" s="14"/>
      <c r="G17" t="s">
        <v>5</v>
      </c>
      <c r="H17" s="6" t="s">
        <v>4</v>
      </c>
      <c r="I17" t="s">
        <v>6</v>
      </c>
      <c r="J17" t="s">
        <v>8</v>
      </c>
      <c r="K17" t="s">
        <v>7</v>
      </c>
    </row>
    <row r="18" spans="1:13" x14ac:dyDescent="0.25">
      <c r="A18" s="14"/>
      <c r="B18" s="15">
        <v>41866</v>
      </c>
      <c r="C18" s="16">
        <v>16</v>
      </c>
      <c r="D18" s="16"/>
      <c r="E18" s="14"/>
      <c r="G18" t="s">
        <v>0</v>
      </c>
      <c r="H18" s="6">
        <v>11000000</v>
      </c>
      <c r="I18" s="6">
        <f>(H18/2)*0.8</f>
        <v>4400000</v>
      </c>
      <c r="J18" s="6">
        <f t="shared" ref="J18:J19" si="0">I18/(31-5)</f>
        <v>169230.76923076922</v>
      </c>
      <c r="K18" s="6">
        <f t="shared" ref="K18" si="1">J18/4</f>
        <v>42307.692307692305</v>
      </c>
      <c r="M18" s="6"/>
    </row>
    <row r="19" spans="1:13" x14ac:dyDescent="0.25">
      <c r="A19" s="14"/>
      <c r="B19" s="15">
        <v>41867</v>
      </c>
      <c r="C19" s="16"/>
      <c r="D19" s="16"/>
      <c r="E19" s="14"/>
      <c r="G19" s="6" t="s">
        <v>2</v>
      </c>
      <c r="H19" s="6">
        <v>7000000</v>
      </c>
      <c r="I19" s="6">
        <f>(H19/2)*0.8</f>
        <v>2800000</v>
      </c>
      <c r="J19" s="6">
        <f t="shared" si="0"/>
        <v>107692.30769230769</v>
      </c>
      <c r="K19" s="6">
        <f>J19/4</f>
        <v>26923.076923076922</v>
      </c>
    </row>
    <row r="20" spans="1:13" x14ac:dyDescent="0.25">
      <c r="A20" s="14"/>
      <c r="B20" s="15">
        <v>41868</v>
      </c>
      <c r="C20" s="16">
        <v>8</v>
      </c>
      <c r="D20" s="16"/>
      <c r="E20" s="14"/>
      <c r="G20" t="s">
        <v>16</v>
      </c>
      <c r="H20" s="6">
        <v>3000000</v>
      </c>
      <c r="I20" s="6">
        <f>(H20/2)*0.8</f>
        <v>1200000</v>
      </c>
      <c r="J20" s="6">
        <f>I20/(31-5)</f>
        <v>46153.846153846156</v>
      </c>
      <c r="K20" s="6">
        <f>J20/4</f>
        <v>11538.461538461539</v>
      </c>
    </row>
    <row r="21" spans="1:13" x14ac:dyDescent="0.25">
      <c r="A21" s="17"/>
      <c r="B21" s="18">
        <v>41869</v>
      </c>
      <c r="C21" s="19"/>
      <c r="D21" s="19"/>
      <c r="E21" s="17"/>
    </row>
    <row r="22" spans="1:13" x14ac:dyDescent="0.25">
      <c r="A22" s="17"/>
      <c r="B22" s="18">
        <v>41870</v>
      </c>
      <c r="C22" s="19">
        <v>3</v>
      </c>
      <c r="D22" s="19"/>
      <c r="E22" s="17"/>
    </row>
    <row r="23" spans="1:13" x14ac:dyDescent="0.25">
      <c r="A23" s="17"/>
      <c r="B23" s="18">
        <v>41871</v>
      </c>
      <c r="C23" s="19"/>
      <c r="D23" s="19"/>
      <c r="E23" s="17"/>
      <c r="G23" t="s">
        <v>9</v>
      </c>
      <c r="H23" s="6" t="s">
        <v>0</v>
      </c>
      <c r="I23" t="s">
        <v>2</v>
      </c>
      <c r="J23" t="s">
        <v>16</v>
      </c>
    </row>
    <row r="24" spans="1:13" x14ac:dyDescent="0.25">
      <c r="A24" s="17"/>
      <c r="B24" s="18">
        <v>41872</v>
      </c>
      <c r="C24" s="19"/>
      <c r="D24" s="19"/>
      <c r="E24" s="17"/>
      <c r="G24" s="3"/>
      <c r="I24" s="6"/>
      <c r="J24" s="6"/>
    </row>
    <row r="25" spans="1:13" x14ac:dyDescent="0.25">
      <c r="A25" s="17"/>
      <c r="B25" s="18">
        <v>41873</v>
      </c>
      <c r="C25" s="19"/>
      <c r="D25" s="19"/>
      <c r="E25" s="17"/>
      <c r="G25" s="3" t="s">
        <v>11</v>
      </c>
      <c r="H25" s="6">
        <f>IF(H4&gt;=28,(H4-4)*$K$18,IF(H4&lt;=24,H4 *$K$18,24*$K$18 ))</f>
        <v>592307.69230769225</v>
      </c>
      <c r="I25" s="6">
        <f>IF(J4&gt;=28,(J4-4)*$K$19,IF(J4&lt;=24,J4 *$K$19,24*$K$19 ))</f>
        <v>430769.23076923075</v>
      </c>
      <c r="J25" s="6">
        <f t="shared" ref="J25:J29" si="2">IF(I4&gt;=28,(I4-4)*$K$20,IF(I4&lt;=24,I4 *$K$20,24*$K$20 ))</f>
        <v>0</v>
      </c>
    </row>
    <row r="26" spans="1:13" x14ac:dyDescent="0.25">
      <c r="A26" s="17"/>
      <c r="B26" s="18">
        <v>41874</v>
      </c>
      <c r="C26" s="19">
        <v>4</v>
      </c>
      <c r="D26" s="19"/>
      <c r="E26" s="17"/>
      <c r="G26" s="3" t="s">
        <v>12</v>
      </c>
      <c r="H26" s="6">
        <f>IF(H5&gt;=28,(H5-4)*$K$18,IF(H5&lt;=24,H5 *$K$18,24*$K$18 ))</f>
        <v>380769.23076923075</v>
      </c>
      <c r="I26" s="6">
        <f>IF(J5&gt;=28,(J5-4)*$K$19,IF(J5&lt;=24,J5 *$K$19,24*$K$19 ))</f>
        <v>323076.92307692306</v>
      </c>
      <c r="J26" s="6">
        <f t="shared" si="2"/>
        <v>63461.538461538468</v>
      </c>
    </row>
    <row r="27" spans="1:13" x14ac:dyDescent="0.25">
      <c r="A27" s="17"/>
      <c r="B27" s="18">
        <v>41875</v>
      </c>
      <c r="C27" s="19">
        <v>12</v>
      </c>
      <c r="D27" s="19"/>
      <c r="E27" s="17"/>
      <c r="G27" s="3" t="s">
        <v>13</v>
      </c>
      <c r="H27" s="6">
        <f>IF(H6&gt;=28,(H6-4)*$K$18,IF(H6&lt;=24,H6 *$K$18,24*$K$18 ))</f>
        <v>1015384.6153846153</v>
      </c>
      <c r="I27" s="6">
        <f>IF(J6&gt;=28,(J6-4)*$K$19,IF(J6&lt;=24,J6 *$K$19,24*$K$19 ))</f>
        <v>53846.153846153844</v>
      </c>
      <c r="J27" s="6">
        <f t="shared" si="2"/>
        <v>46153.846153846156</v>
      </c>
    </row>
    <row r="28" spans="1:13" x14ac:dyDescent="0.25">
      <c r="A28" s="11"/>
      <c r="B28" s="12"/>
      <c r="C28" s="13"/>
      <c r="D28" s="13"/>
      <c r="E28" s="11"/>
      <c r="G28" s="3" t="s">
        <v>14</v>
      </c>
      <c r="H28" s="6">
        <f>IF(H7&gt;=28,(H7-4)*$K$18,IF(H7&lt;=24,H7 *$K$18,24*$K$18 ))</f>
        <v>803846.15384615376</v>
      </c>
      <c r="I28" s="6">
        <f>IF(J7&gt;=28,(J7-4)*$K$19,IF(J7&lt;=24,J7 *$K$19,24*$K$19 ))</f>
        <v>0</v>
      </c>
      <c r="J28" s="6">
        <f t="shared" si="2"/>
        <v>0</v>
      </c>
    </row>
    <row r="29" spans="1:13" x14ac:dyDescent="0.25">
      <c r="A29" s="11"/>
      <c r="B29" s="12"/>
      <c r="C29" s="13"/>
      <c r="D29" s="13"/>
      <c r="E29" s="11"/>
      <c r="G29" t="s">
        <v>17</v>
      </c>
      <c r="H29" s="6">
        <v>2445000</v>
      </c>
      <c r="I29" s="6">
        <v>1711000</v>
      </c>
      <c r="J29" s="6">
        <f t="shared" si="2"/>
        <v>0</v>
      </c>
    </row>
    <row r="30" spans="1:13" x14ac:dyDescent="0.25">
      <c r="A30" s="11"/>
      <c r="B30" s="12"/>
      <c r="C30" s="13"/>
      <c r="D30" s="13"/>
      <c r="E30" s="11"/>
      <c r="G30" s="22"/>
      <c r="H30" s="6">
        <f>SUM(Table3[ANLT])</f>
        <v>5237307.692307692</v>
      </c>
      <c r="I30" s="6">
        <f>SUM(Table3[ANHDT])</f>
        <v>2518692.3076923075</v>
      </c>
      <c r="J30" s="23">
        <f>SUM(Table3[VAN])</f>
        <v>109615.38461538462</v>
      </c>
    </row>
    <row r="31" spans="1:13" x14ac:dyDescent="0.25">
      <c r="A31" s="11"/>
      <c r="B31" s="12"/>
      <c r="C31" s="13"/>
      <c r="D31" s="13"/>
      <c r="E31" s="11"/>
      <c r="G31" s="6"/>
    </row>
    <row r="32" spans="1:13" x14ac:dyDescent="0.25">
      <c r="A32" s="11"/>
      <c r="B32" s="12"/>
      <c r="C32" s="13"/>
      <c r="D32" s="13"/>
      <c r="E32" s="11"/>
    </row>
    <row r="33" spans="1:5" x14ac:dyDescent="0.25">
      <c r="A33" s="11"/>
      <c r="B33" s="12"/>
      <c r="C33" s="13"/>
      <c r="D33" s="13"/>
      <c r="E33" s="11"/>
    </row>
    <row r="34" spans="1:5" x14ac:dyDescent="0.25">
      <c r="A34" s="11"/>
      <c r="B34" s="12"/>
      <c r="C34" s="13"/>
      <c r="D34" s="13"/>
      <c r="E34" s="11"/>
    </row>
    <row r="35" spans="1:5" x14ac:dyDescent="0.25">
      <c r="B35" s="1"/>
      <c r="C35" s="5">
        <f>SUM(Table1[ANLT])</f>
        <v>66</v>
      </c>
      <c r="E35" s="5">
        <f>SUM(Table1[ANHDT])</f>
        <v>30</v>
      </c>
    </row>
  </sheetData>
  <mergeCells count="2">
    <mergeCell ref="A1:J1"/>
    <mergeCell ref="M2:N2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2014-03-30T14:07:57Z</dcterms:created>
  <dcterms:modified xsi:type="dcterms:W3CDTF">2014-08-24T14:50:28Z</dcterms:modified>
</cp:coreProperties>
</file>