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e-로봇" sheetId="1" state="visible" r:id="rId2"/>
  </sheets>
  <definedNames>
    <definedName function="false" hidden="false" localSheetId="0" name="_xlnm.Print_Titles" vbProcedure="false">'e-로봇'!$1:$6</definedName>
    <definedName function="false" hidden="false" name="cause" vbProcedure="false">#REF!</definedName>
    <definedName function="false" hidden="false" name="Comments" vbProcedure="false">#REF!</definedName>
    <definedName function="false" hidden="false" name="Ltst_TestLog" vbProcedure="false">"'Test log'"</definedName>
    <definedName function="false" hidden="false" name="Severity" vbProcedure="false">#REF!</definedName>
    <definedName function="false" hidden="false" name="State_of_Origin" vbProcedure="false">#REF!</definedName>
    <definedName function="false" hidden="false" name="_2007_12_12" vbProcedure="false">#REF!</definedName>
    <definedName function="false" hidden="false" name="가중치_전체" vbProcedure="false">#REF!</definedName>
    <definedName function="false" hidden="false" localSheetId="0" name="cause" vbProcedure="false">#REF!</definedName>
    <definedName function="false" hidden="false" localSheetId="0" name="Comments" vbProcedure="false">#REF!</definedName>
    <definedName function="false" hidden="false" localSheetId="0" name="Severity" vbProcedure="false">#REF!</definedName>
    <definedName function="false" hidden="false" localSheetId="0" name="State_of_Origin" vbProcedure="false">#REF!</definedName>
    <definedName function="false" hidden="false" localSheetId="0" name="_2007_12_12" vbProcedure="false">'e-로봇'!xep1048574</definedName>
    <definedName function="false" hidden="false" localSheetId="0" name="_xlnm.Print_Titles" vbProcedure="false">'e-로봇'!$1:$6</definedName>
    <definedName function="false" hidden="false" localSheetId="0" name="_xlnm._FilterDatabase" vbProcedure="false">'e-로봇'!$B$5:$P$15</definedName>
    <definedName function="false" hidden="false" localSheetId="0" name="가중치_전체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<sst xmlns="http://schemas.openxmlformats.org/spreadsheetml/2006/main" count="349" uniqueCount="279">
  <si>
    <r>
      <rPr>
        <b val="true"/>
        <sz val="26"/>
        <rFont val="나눔고딕"/>
        <family val="2"/>
      </rPr>
      <t xml:space="preserve">넥스트 </t>
    </r>
    <r>
      <rPr>
        <b val="true"/>
        <sz val="26"/>
        <rFont val="맑은 고딕"/>
        <family val="3"/>
        <charset val="129"/>
      </rPr>
      <t xml:space="preserve">IT "</t>
    </r>
    <r>
      <rPr>
        <b val="true"/>
        <sz val="26"/>
        <rFont val="나눔고딕"/>
        <family val="2"/>
      </rPr>
      <t xml:space="preserve">팀명</t>
    </r>
    <r>
      <rPr>
        <b val="true"/>
        <sz val="26"/>
        <rFont val="맑은 고딕"/>
        <family val="3"/>
        <charset val="129"/>
      </rPr>
      <t xml:space="preserve">" WBS (2015.06.01 ~2015.06.28)</t>
    </r>
  </si>
  <si>
    <t xml:space="preserve">기준일</t>
  </si>
  <si>
    <t xml:space="preserve">Level1</t>
  </si>
  <si>
    <t xml:space="preserve">Level2</t>
  </si>
  <si>
    <t xml:space="preserve">Level3</t>
  </si>
  <si>
    <t xml:space="preserve">Level4</t>
  </si>
  <si>
    <t xml:space="preserve">Level5</t>
  </si>
  <si>
    <r>
      <rPr>
        <b val="true"/>
        <sz val="10"/>
        <rFont val="나눔고딕"/>
        <family val="2"/>
      </rPr>
      <t xml:space="preserve">계획율</t>
    </r>
    <r>
      <rPr>
        <b val="true"/>
        <sz val="10"/>
        <rFont val="맑은 고딕"/>
        <family val="3"/>
        <charset val="129"/>
      </rPr>
      <t xml:space="preserve">(%)</t>
    </r>
  </si>
  <si>
    <t xml:space="preserve">계획 시작일</t>
  </si>
  <si>
    <t xml:space="preserve">계획 종료일</t>
  </si>
  <si>
    <t xml:space="preserve">산출물</t>
  </si>
  <si>
    <r>
      <rPr>
        <b val="true"/>
        <sz val="10"/>
        <rFont val="맑은 고딕"/>
        <family val="3"/>
        <charset val="129"/>
      </rPr>
      <t xml:space="preserve">6</t>
    </r>
    <r>
      <rPr>
        <b val="true"/>
        <sz val="10"/>
        <rFont val="나눔고딕"/>
        <family val="2"/>
      </rPr>
      <t xml:space="preserve">월</t>
    </r>
  </si>
  <si>
    <r>
      <rPr>
        <b val="true"/>
        <sz val="10"/>
        <rFont val="맑은 고딕"/>
        <family val="3"/>
        <charset val="129"/>
      </rPr>
      <t xml:space="preserve">7</t>
    </r>
    <r>
      <rPr>
        <b val="true"/>
        <sz val="10"/>
        <rFont val="나눔고딕"/>
        <family val="2"/>
      </rPr>
      <t xml:space="preserve">월</t>
    </r>
  </si>
  <si>
    <r>
      <rPr>
        <b val="true"/>
        <sz val="10"/>
        <rFont val="맑은 고딕"/>
        <family val="3"/>
        <charset val="129"/>
      </rPr>
      <t xml:space="preserve">8</t>
    </r>
    <r>
      <rPr>
        <b val="true"/>
        <sz val="10"/>
        <rFont val="나눔고딕"/>
        <family val="2"/>
      </rPr>
      <t xml:space="preserve">월</t>
    </r>
  </si>
  <si>
    <r>
      <rPr>
        <b val="true"/>
        <sz val="10"/>
        <rFont val="맑은 고딕"/>
        <family val="3"/>
        <charset val="129"/>
      </rPr>
      <t xml:space="preserve">9</t>
    </r>
    <r>
      <rPr>
        <b val="true"/>
        <sz val="10"/>
        <rFont val="나눔고딕"/>
        <family val="2"/>
      </rPr>
      <t xml:space="preserve">월</t>
    </r>
  </si>
  <si>
    <r>
      <rPr>
        <b val="true"/>
        <sz val="10"/>
        <rFont val="맑은 고딕"/>
        <family val="3"/>
        <charset val="129"/>
      </rPr>
      <t xml:space="preserve">10</t>
    </r>
    <r>
      <rPr>
        <b val="true"/>
        <sz val="10"/>
        <rFont val="나눔고딕"/>
        <family val="2"/>
      </rPr>
      <t xml:space="preserve">월</t>
    </r>
  </si>
  <si>
    <r>
      <rPr>
        <b val="true"/>
        <sz val="10"/>
        <rFont val="맑은 고딕"/>
        <family val="3"/>
        <charset val="129"/>
      </rPr>
      <t xml:space="preserve">11</t>
    </r>
    <r>
      <rPr>
        <b val="true"/>
        <sz val="10"/>
        <rFont val="나눔고딕"/>
        <family val="2"/>
      </rPr>
      <t xml:space="preserve">월</t>
    </r>
  </si>
  <si>
    <r>
      <rPr>
        <b val="true"/>
        <sz val="10"/>
        <rFont val="맑은 고딕"/>
        <family val="3"/>
        <charset val="129"/>
      </rPr>
      <t xml:space="preserve">12</t>
    </r>
    <r>
      <rPr>
        <b val="true"/>
        <sz val="10"/>
        <rFont val="나눔고딕"/>
        <family val="2"/>
      </rPr>
      <t xml:space="preserve">월</t>
    </r>
  </si>
  <si>
    <r>
      <rPr>
        <b val="true"/>
        <sz val="10"/>
        <rFont val="맑은 고딕"/>
        <family val="3"/>
        <charset val="129"/>
      </rPr>
      <t xml:space="preserve">1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</si>
  <si>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2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</si>
  <si>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3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</si>
  <si>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4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</si>
  <si>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5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</si>
  <si>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6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</si>
  <si>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7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</si>
  <si>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8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</si>
  <si>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9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</si>
  <si>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10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</si>
  <si>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11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</si>
  <si>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12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</si>
  <si>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13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</si>
  <si>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14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</si>
  <si>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15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</si>
  <si>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16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</si>
  <si>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17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</si>
  <si>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18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</si>
  <si>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19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</si>
  <si>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20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</si>
  <si>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21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</si>
  <si>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22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</si>
  <si>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23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</si>
  <si>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25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</si>
  <si>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26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</si>
  <si>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27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</si>
  <si>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28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</si>
  <si>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29</t>
    </r>
    <r>
      <rPr>
        <b val="true"/>
        <sz val="10"/>
        <rFont val="나눔고딕"/>
        <family val="2"/>
      </rPr>
      <t xml:space="preserve">주</t>
    </r>
  </si>
  <si>
    <r>
      <rPr>
        <b val="true"/>
        <sz val="10"/>
        <rFont val="맑은 고딕"/>
        <family val="3"/>
        <charset val="129"/>
      </rPr>
      <t xml:space="preserve">30</t>
    </r>
    <r>
      <rPr>
        <b val="true"/>
        <sz val="10"/>
        <rFont val="나눔고딕"/>
        <family val="2"/>
      </rPr>
      <t xml:space="preserve">주</t>
    </r>
  </si>
  <si>
    <t xml:space="preserve">담당자</t>
  </si>
  <si>
    <t xml:space="preserve">가중치</t>
  </si>
  <si>
    <r>
      <rPr>
        <b val="true"/>
        <sz val="10"/>
        <rFont val="나눔고딕"/>
        <family val="2"/>
      </rPr>
      <t xml:space="preserve">완료율</t>
    </r>
    <r>
      <rPr>
        <b val="true"/>
        <sz val="10"/>
        <rFont val="맑은 고딕"/>
        <family val="3"/>
        <charset val="129"/>
      </rPr>
      <t xml:space="preserve">(%)
(</t>
    </r>
    <r>
      <rPr>
        <b val="true"/>
        <sz val="10"/>
        <rFont val="나눔고딕"/>
        <family val="2"/>
      </rPr>
      <t xml:space="preserve">누계실적</t>
    </r>
    <r>
      <rPr>
        <b val="true"/>
        <sz val="10"/>
        <rFont val="맑은 고딕"/>
        <family val="3"/>
        <charset val="129"/>
      </rPr>
      <t xml:space="preserve">)</t>
    </r>
  </si>
  <si>
    <t xml:space="preserve">진행
계획율</t>
  </si>
  <si>
    <t xml:space="preserve">진척율</t>
  </si>
  <si>
    <r>
      <rPr>
        <b val="true"/>
        <sz val="10"/>
        <rFont val="나눔고딕"/>
        <family val="2"/>
      </rPr>
      <t xml:space="preserve">상태
</t>
    </r>
    <r>
      <rPr>
        <b val="true"/>
        <sz val="10"/>
        <rFont val="맑은 고딕"/>
        <family val="3"/>
        <charset val="129"/>
      </rPr>
      <t xml:space="preserve">(</t>
    </r>
    <r>
      <rPr>
        <b val="true"/>
        <sz val="10"/>
        <rFont val="나눔고딕"/>
        <family val="2"/>
      </rPr>
      <t xml:space="preserve">계획대비실적</t>
    </r>
    <r>
      <rPr>
        <b val="true"/>
        <sz val="10"/>
        <rFont val="맑은 고딕"/>
        <family val="3"/>
        <charset val="129"/>
      </rPr>
      <t xml:space="preserve">)</t>
    </r>
  </si>
  <si>
    <t xml:space="preserve">프 로 젝 트 전 체   공 정 율</t>
  </si>
  <si>
    <r>
      <rPr>
        <sz val="10"/>
        <rFont val="맑은 고딕"/>
        <family val="3"/>
        <charset val="129"/>
      </rPr>
      <t xml:space="preserve">1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</si>
  <si>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2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</si>
  <si>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3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</si>
  <si>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4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</si>
  <si>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5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</si>
  <si>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6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</si>
  <si>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7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</si>
  <si>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8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</si>
  <si>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9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</si>
  <si>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10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</si>
  <si>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11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</si>
  <si>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12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</si>
  <si>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13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</si>
  <si>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14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</si>
  <si>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15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</si>
  <si>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17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</si>
  <si>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18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</si>
  <si>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19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</si>
  <si>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20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</si>
  <si>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21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</si>
  <si>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22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</si>
  <si>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23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</si>
  <si>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24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</si>
  <si>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25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</si>
  <si>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26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</si>
  <si>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27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</si>
  <si>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28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</si>
  <si>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29</t>
    </r>
    <r>
      <rPr>
        <sz val="10"/>
        <rFont val="나눔고딕"/>
        <family val="2"/>
      </rPr>
      <t xml:space="preserve">주</t>
    </r>
  </si>
  <si>
    <r>
      <rPr>
        <sz val="10"/>
        <rFont val="맑은 고딕"/>
        <family val="3"/>
        <charset val="129"/>
      </rPr>
      <t xml:space="preserve">30</t>
    </r>
    <r>
      <rPr>
        <sz val="10"/>
        <rFont val="나눔고딕"/>
        <family val="2"/>
      </rPr>
      <t xml:space="preserve">주</t>
    </r>
  </si>
  <si>
    <t xml:space="preserve">사업관리</t>
  </si>
  <si>
    <t xml:space="preserve">프로젝트 착수</t>
  </si>
  <si>
    <t xml:space="preserve">프로젝트 조직 구성</t>
  </si>
  <si>
    <t xml:space="preserve">프로젝트 환경구성</t>
  </si>
  <si>
    <t xml:space="preserve">고객요구사항 검토</t>
  </si>
  <si>
    <t xml:space="preserve">프로젝트 계획수립</t>
  </si>
  <si>
    <t xml:space="preserve">프로젝트 수행계획 수립</t>
  </si>
  <si>
    <t xml:space="preserve">프로젝트 수행계획 검토</t>
  </si>
  <si>
    <r>
      <rPr>
        <sz val="10"/>
        <color rgb="FF000000"/>
        <rFont val="나눔고딕"/>
        <family val="2"/>
      </rPr>
      <t xml:space="preserve">프로젝트 수행계획 승인</t>
    </r>
    <r>
      <rPr>
        <sz val="10"/>
        <color rgb="FF000000"/>
        <rFont val="맑은 고딕"/>
        <family val="3"/>
        <charset val="129"/>
      </rPr>
      <t xml:space="preserve">(PM &amp; </t>
    </r>
    <r>
      <rPr>
        <sz val="10"/>
        <color rgb="FF000000"/>
        <rFont val="나눔고딕"/>
        <family val="2"/>
      </rPr>
      <t xml:space="preserve">고객</t>
    </r>
    <r>
      <rPr>
        <sz val="10"/>
        <color rgb="FF000000"/>
        <rFont val="맑은 고딕"/>
        <family val="3"/>
        <charset val="129"/>
      </rPr>
      <t xml:space="preserve">)</t>
    </r>
  </si>
  <si>
    <t xml:space="preserve">사업수행계획서</t>
  </si>
  <si>
    <t xml:space="preserve">프로젝트 일정수립</t>
  </si>
  <si>
    <t xml:space="preserve">WBS</t>
  </si>
  <si>
    <t xml:space="preserve">프로젝트 표준정의</t>
  </si>
  <si>
    <r>
      <rPr>
        <sz val="10"/>
        <color rgb="FF000000"/>
        <rFont val="나눔고딕"/>
        <family val="2"/>
      </rPr>
      <t xml:space="preserve">방법론</t>
    </r>
    <r>
      <rPr>
        <sz val="10"/>
        <color rgb="FF000000"/>
        <rFont val="맑은 고딕"/>
        <family val="3"/>
        <charset val="129"/>
      </rPr>
      <t xml:space="preserve">(</t>
    </r>
    <r>
      <rPr>
        <sz val="10"/>
        <color rgb="FF000000"/>
        <rFont val="나눔고딕"/>
        <family val="2"/>
      </rPr>
      <t xml:space="preserve">산출물</t>
    </r>
    <r>
      <rPr>
        <sz val="10"/>
        <color rgb="FF000000"/>
        <rFont val="맑은 고딕"/>
        <family val="3"/>
        <charset val="129"/>
      </rPr>
      <t xml:space="preserve">) </t>
    </r>
    <r>
      <rPr>
        <sz val="10"/>
        <color rgb="FF000000"/>
        <rFont val="나눔고딕"/>
        <family val="2"/>
      </rPr>
      <t xml:space="preserve">및 프로세스 테일러링</t>
    </r>
  </si>
  <si>
    <t xml:space="preserve">산출물작성표준지침서</t>
  </si>
  <si>
    <t xml:space="preserve">산출물목록 및 표준양식 정의</t>
  </si>
  <si>
    <t xml:space="preserve">개발표준 정의</t>
  </si>
  <si>
    <t xml:space="preserve">개발표준정의서</t>
  </si>
  <si>
    <t xml:space="preserve">품질활동</t>
  </si>
  <si>
    <t xml:space="preserve">품질보증 오리엔테이션</t>
  </si>
  <si>
    <r>
      <rPr>
        <sz val="10"/>
        <color rgb="FF000000"/>
        <rFont val="나눔고딕"/>
        <family val="2"/>
      </rPr>
      <t xml:space="preserve">프로세스이행점검</t>
    </r>
    <r>
      <rPr>
        <sz val="10"/>
        <color rgb="FF000000"/>
        <rFont val="맑은 고딕"/>
        <family val="3"/>
        <charset val="129"/>
      </rPr>
      <t xml:space="preserve">(</t>
    </r>
    <r>
      <rPr>
        <sz val="10"/>
        <color rgb="FF000000"/>
        <rFont val="나눔고딕"/>
        <family val="2"/>
      </rPr>
      <t xml:space="preserve">중간</t>
    </r>
    <r>
      <rPr>
        <sz val="10"/>
        <color rgb="FF000000"/>
        <rFont val="맑은 고딕"/>
        <family val="3"/>
        <charset val="129"/>
      </rPr>
      <t xml:space="preserve">)</t>
    </r>
  </si>
  <si>
    <r>
      <rPr>
        <sz val="10"/>
        <color rgb="FF000000"/>
        <rFont val="나눔고딕"/>
        <family val="2"/>
      </rPr>
      <t xml:space="preserve">프로세스이행점검</t>
    </r>
    <r>
      <rPr>
        <sz val="10"/>
        <color rgb="FF000000"/>
        <rFont val="맑은 고딕"/>
        <family val="3"/>
        <charset val="129"/>
      </rPr>
      <t xml:space="preserve">(</t>
    </r>
    <r>
      <rPr>
        <sz val="10"/>
        <color rgb="FF000000"/>
        <rFont val="나눔고딕"/>
        <family val="2"/>
      </rPr>
      <t xml:space="preserve">종료</t>
    </r>
    <r>
      <rPr>
        <sz val="10"/>
        <color rgb="FF000000"/>
        <rFont val="맑은 고딕"/>
        <family val="3"/>
        <charset val="129"/>
      </rPr>
      <t xml:space="preserve">)</t>
    </r>
  </si>
  <si>
    <t xml:space="preserve">프로젝트 진행관리</t>
  </si>
  <si>
    <t xml:space="preserve">주간보고</t>
  </si>
  <si>
    <t xml:space="preserve">주간보고서</t>
  </si>
  <si>
    <r>
      <rPr>
        <sz val="10"/>
        <color rgb="FF000000"/>
        <rFont val="맑은 고딕"/>
        <family val="3"/>
        <charset val="129"/>
      </rPr>
      <t xml:space="preserve">1-5</t>
    </r>
    <r>
      <rPr>
        <sz val="10"/>
        <color rgb="FF000000"/>
        <rFont val="나눔고딕"/>
        <family val="2"/>
      </rPr>
      <t xml:space="preserve">주차</t>
    </r>
  </si>
  <si>
    <t xml:space="preserve">2015.06.11 ~ 2015.07.09</t>
  </si>
  <si>
    <r>
      <rPr>
        <sz val="10"/>
        <color rgb="FF000000"/>
        <rFont val="맑은 고딕"/>
        <family val="3"/>
        <charset val="129"/>
      </rPr>
      <t xml:space="preserve">6-10</t>
    </r>
    <r>
      <rPr>
        <sz val="10"/>
        <color rgb="FF000000"/>
        <rFont val="나눔고딕"/>
        <family val="2"/>
      </rPr>
      <t xml:space="preserve">주차</t>
    </r>
  </si>
  <si>
    <t xml:space="preserve">2015.07.10 ~ 2015.08.13</t>
  </si>
  <si>
    <r>
      <rPr>
        <sz val="10"/>
        <color rgb="FF000000"/>
        <rFont val="맑은 고딕"/>
        <family val="3"/>
        <charset val="129"/>
      </rPr>
      <t xml:space="preserve">11-15</t>
    </r>
    <r>
      <rPr>
        <sz val="10"/>
        <color rgb="FF000000"/>
        <rFont val="나눔고딕"/>
        <family val="2"/>
      </rPr>
      <t xml:space="preserve">주차</t>
    </r>
  </si>
  <si>
    <t xml:space="preserve">2015.08.14 ~ 2015.09.17</t>
  </si>
  <si>
    <r>
      <rPr>
        <sz val="10"/>
        <color rgb="FF000000"/>
        <rFont val="맑은 고딕"/>
        <family val="3"/>
        <charset val="129"/>
      </rPr>
      <t xml:space="preserve">16-20</t>
    </r>
    <r>
      <rPr>
        <sz val="10"/>
        <color rgb="FF000000"/>
        <rFont val="나눔고딕"/>
        <family val="2"/>
      </rPr>
      <t xml:space="preserve">주차</t>
    </r>
  </si>
  <si>
    <t xml:space="preserve">2015.09.18 ~ 2015.10.22</t>
  </si>
  <si>
    <r>
      <rPr>
        <sz val="10"/>
        <color rgb="FF000000"/>
        <rFont val="맑은 고딕"/>
        <family val="3"/>
        <charset val="129"/>
      </rPr>
      <t xml:space="preserve">21-25</t>
    </r>
    <r>
      <rPr>
        <sz val="10"/>
        <color rgb="FF000000"/>
        <rFont val="나눔고딕"/>
        <family val="2"/>
      </rPr>
      <t xml:space="preserve">주차</t>
    </r>
  </si>
  <si>
    <t xml:space="preserve">2015.10.23 ~ 2015.11.26</t>
  </si>
  <si>
    <r>
      <rPr>
        <sz val="10"/>
        <color rgb="FF000000"/>
        <rFont val="맑은 고딕"/>
        <family val="3"/>
        <charset val="129"/>
      </rPr>
      <t xml:space="preserve">26-30</t>
    </r>
    <r>
      <rPr>
        <sz val="10"/>
        <color rgb="FF000000"/>
        <rFont val="나눔고딕"/>
        <family val="2"/>
      </rPr>
      <t xml:space="preserve">주차</t>
    </r>
  </si>
  <si>
    <t xml:space="preserve">2015.11.27 ~ 2015.12.28</t>
  </si>
  <si>
    <t xml:space="preserve">월간보고</t>
  </si>
  <si>
    <t xml:space="preserve">월간보고서</t>
  </si>
  <si>
    <r>
      <rPr>
        <sz val="10"/>
        <color rgb="FF000000"/>
        <rFont val="맑은 고딕"/>
        <family val="3"/>
        <charset val="129"/>
      </rPr>
      <t xml:space="preserve">1</t>
    </r>
    <r>
      <rPr>
        <sz val="10"/>
        <color rgb="FF000000"/>
        <rFont val="나눔고딕"/>
        <family val="2"/>
      </rPr>
      <t xml:space="preserve">월차</t>
    </r>
  </si>
  <si>
    <t xml:space="preserve">2015.06</t>
  </si>
  <si>
    <r>
      <rPr>
        <sz val="10"/>
        <color rgb="FF000000"/>
        <rFont val="맑은 고딕"/>
        <family val="3"/>
        <charset val="129"/>
      </rPr>
      <t xml:space="preserve">2</t>
    </r>
    <r>
      <rPr>
        <sz val="10"/>
        <color rgb="FF000000"/>
        <rFont val="나눔고딕"/>
        <family val="2"/>
      </rPr>
      <t xml:space="preserve">월차</t>
    </r>
  </si>
  <si>
    <t xml:space="preserve">2015.07</t>
  </si>
  <si>
    <r>
      <rPr>
        <sz val="10"/>
        <color rgb="FF000000"/>
        <rFont val="맑은 고딕"/>
        <family val="3"/>
        <charset val="129"/>
      </rPr>
      <t xml:space="preserve">3</t>
    </r>
    <r>
      <rPr>
        <sz val="10"/>
        <color rgb="FF000000"/>
        <rFont val="나눔고딕"/>
        <family val="2"/>
      </rPr>
      <t xml:space="preserve">월차</t>
    </r>
  </si>
  <si>
    <t xml:space="preserve">2015.08</t>
  </si>
  <si>
    <r>
      <rPr>
        <sz val="10"/>
        <color rgb="FF000000"/>
        <rFont val="맑은 고딕"/>
        <family val="3"/>
        <charset val="129"/>
      </rPr>
      <t xml:space="preserve">4</t>
    </r>
    <r>
      <rPr>
        <sz val="10"/>
        <color rgb="FF000000"/>
        <rFont val="나눔고딕"/>
        <family val="2"/>
      </rPr>
      <t xml:space="preserve">월차</t>
    </r>
  </si>
  <si>
    <t xml:space="preserve">2015.09</t>
  </si>
  <si>
    <r>
      <rPr>
        <sz val="10"/>
        <color rgb="FF000000"/>
        <rFont val="맑은 고딕"/>
        <family val="3"/>
        <charset val="129"/>
      </rPr>
      <t xml:space="preserve">5</t>
    </r>
    <r>
      <rPr>
        <sz val="10"/>
        <color rgb="FF000000"/>
        <rFont val="나눔고딕"/>
        <family val="2"/>
      </rPr>
      <t xml:space="preserve">월차</t>
    </r>
  </si>
  <si>
    <t xml:space="preserve">2015.10</t>
  </si>
  <si>
    <r>
      <rPr>
        <sz val="10"/>
        <color rgb="FF000000"/>
        <rFont val="맑은 고딕"/>
        <family val="3"/>
        <charset val="129"/>
      </rPr>
      <t xml:space="preserve">6</t>
    </r>
    <r>
      <rPr>
        <sz val="10"/>
        <color rgb="FF000000"/>
        <rFont val="나눔고딕"/>
        <family val="2"/>
      </rPr>
      <t xml:space="preserve">월차</t>
    </r>
  </si>
  <si>
    <t xml:space="preserve">2015.11</t>
  </si>
  <si>
    <r>
      <rPr>
        <sz val="10"/>
        <color rgb="FF000000"/>
        <rFont val="맑은 고딕"/>
        <family val="3"/>
        <charset val="129"/>
      </rPr>
      <t xml:space="preserve">7</t>
    </r>
    <r>
      <rPr>
        <sz val="10"/>
        <color rgb="FF000000"/>
        <rFont val="나눔고딕"/>
        <family val="2"/>
      </rPr>
      <t xml:space="preserve">월차</t>
    </r>
  </si>
  <si>
    <t xml:space="preserve">2015.12</t>
  </si>
  <si>
    <r>
      <rPr>
        <b val="true"/>
        <sz val="10"/>
        <color rgb="FF376092"/>
        <rFont val="나눔고딕"/>
        <family val="2"/>
      </rPr>
      <t xml:space="preserve">위험</t>
    </r>
    <r>
      <rPr>
        <b val="true"/>
        <sz val="10"/>
        <color rgb="FF376092"/>
        <rFont val="맑은 고딕"/>
        <family val="3"/>
        <charset val="129"/>
      </rPr>
      <t xml:space="preserve">/</t>
    </r>
    <r>
      <rPr>
        <b val="true"/>
        <sz val="10"/>
        <color rgb="FF376092"/>
        <rFont val="나눔고딕"/>
        <family val="2"/>
      </rPr>
      <t xml:space="preserve">이슈</t>
    </r>
    <r>
      <rPr>
        <b val="true"/>
        <sz val="10"/>
        <color rgb="FF376092"/>
        <rFont val="맑은 고딕"/>
        <family val="3"/>
        <charset val="129"/>
      </rPr>
      <t xml:space="preserve">/Action Item </t>
    </r>
    <r>
      <rPr>
        <b val="true"/>
        <sz val="10"/>
        <color rgb="FF376092"/>
        <rFont val="나눔고딕"/>
        <family val="2"/>
      </rPr>
      <t xml:space="preserve">관리</t>
    </r>
  </si>
  <si>
    <r>
      <rPr>
        <sz val="10"/>
        <rFont val="나눔고딕"/>
        <family val="2"/>
      </rPr>
      <t xml:space="preserve">위험</t>
    </r>
    <r>
      <rPr>
        <sz val="10"/>
        <rFont val="맑은 고딕"/>
        <family val="3"/>
        <charset val="129"/>
      </rPr>
      <t xml:space="preserve">/</t>
    </r>
    <r>
      <rPr>
        <sz val="10"/>
        <rFont val="나눔고딕"/>
        <family val="2"/>
      </rPr>
      <t xml:space="preserve">이슈관리기록서</t>
    </r>
  </si>
  <si>
    <t xml:space="preserve">변경관리</t>
  </si>
  <si>
    <t xml:space="preserve">변경관리기록서</t>
  </si>
  <si>
    <t xml:space="preserve">인력관리</t>
  </si>
  <si>
    <t xml:space="preserve">인력투입현황</t>
  </si>
  <si>
    <r>
      <rPr>
        <b val="true"/>
        <sz val="10"/>
        <color rgb="FF376092"/>
        <rFont val="나눔고딕"/>
        <family val="2"/>
      </rPr>
      <t xml:space="preserve">공식검토</t>
    </r>
    <r>
      <rPr>
        <b val="true"/>
        <sz val="10"/>
        <color rgb="FF376092"/>
        <rFont val="맑은 고딕"/>
        <family val="3"/>
        <charset val="129"/>
      </rPr>
      <t xml:space="preserve">(Formal Review)</t>
    </r>
  </si>
  <si>
    <t xml:space="preserve">프로젝트 예정공정 검토</t>
  </si>
  <si>
    <t xml:space="preserve">설계검토</t>
  </si>
  <si>
    <r>
      <rPr>
        <sz val="10"/>
        <color rgb="FF000000"/>
        <rFont val="나눔고딕"/>
        <family val="2"/>
      </rPr>
      <t xml:space="preserve">개발</t>
    </r>
    <r>
      <rPr>
        <sz val="10"/>
        <color rgb="FF000000"/>
        <rFont val="맑은 고딕"/>
        <family val="3"/>
        <charset val="129"/>
      </rPr>
      <t xml:space="preserve">/</t>
    </r>
    <r>
      <rPr>
        <sz val="10"/>
        <color rgb="FF000000"/>
        <rFont val="나눔고딕"/>
        <family val="2"/>
      </rPr>
      <t xml:space="preserve">구현 완료 검토</t>
    </r>
  </si>
  <si>
    <t xml:space="preserve">요구사항 관리</t>
  </si>
  <si>
    <r>
      <rPr>
        <sz val="10"/>
        <rFont val="나눔고딕"/>
        <family val="2"/>
      </rPr>
      <t xml:space="preserve">요구사항추적매트릭스</t>
    </r>
    <r>
      <rPr>
        <sz val="10"/>
        <rFont val="맑은 고딕"/>
        <family val="3"/>
        <charset val="129"/>
      </rPr>
      <t xml:space="preserve">(</t>
    </r>
    <r>
      <rPr>
        <sz val="10"/>
        <rFont val="나눔고딕"/>
        <family val="2"/>
      </rPr>
      <t xml:space="preserve">통합</t>
    </r>
    <r>
      <rPr>
        <sz val="10"/>
        <rFont val="맑은 고딕"/>
        <family val="3"/>
        <charset val="129"/>
      </rPr>
      <t xml:space="preserve">)</t>
    </r>
  </si>
  <si>
    <r>
      <rPr>
        <sz val="10"/>
        <color rgb="FF000000"/>
        <rFont val="맑은 고딕"/>
        <family val="3"/>
        <charset val="129"/>
      </rPr>
      <t xml:space="preserve">1</t>
    </r>
    <r>
      <rPr>
        <sz val="10"/>
        <color rgb="FF000000"/>
        <rFont val="나눔고딕"/>
        <family val="2"/>
      </rPr>
      <t xml:space="preserve">차 요구사항 변경관리</t>
    </r>
    <r>
      <rPr>
        <sz val="10"/>
        <color rgb="FF000000"/>
        <rFont val="맑은 고딕"/>
        <family val="3"/>
        <charset val="129"/>
      </rPr>
      <t xml:space="preserve">(</t>
    </r>
    <r>
      <rPr>
        <sz val="10"/>
        <color rgb="FF000000"/>
        <rFont val="나눔고딕"/>
        <family val="2"/>
      </rPr>
      <t xml:space="preserve">점검</t>
    </r>
    <r>
      <rPr>
        <sz val="10"/>
        <color rgb="FF000000"/>
        <rFont val="맑은 고딕"/>
        <family val="3"/>
        <charset val="129"/>
      </rPr>
      <t xml:space="preserve">)</t>
    </r>
  </si>
  <si>
    <r>
      <rPr>
        <sz val="10"/>
        <color rgb="FF000000"/>
        <rFont val="맑은 고딕"/>
        <family val="3"/>
        <charset val="129"/>
      </rPr>
      <t xml:space="preserve">2</t>
    </r>
    <r>
      <rPr>
        <sz val="10"/>
        <color rgb="FF000000"/>
        <rFont val="나눔고딕"/>
        <family val="2"/>
      </rPr>
      <t xml:space="preserve">차 요구사항 변경관리</t>
    </r>
    <r>
      <rPr>
        <sz val="10"/>
        <color rgb="FF000000"/>
        <rFont val="맑은 고딕"/>
        <family val="3"/>
        <charset val="129"/>
      </rPr>
      <t xml:space="preserve">(</t>
    </r>
    <r>
      <rPr>
        <sz val="10"/>
        <color rgb="FF000000"/>
        <rFont val="나눔고딕"/>
        <family val="2"/>
      </rPr>
      <t xml:space="preserve">점검</t>
    </r>
    <r>
      <rPr>
        <sz val="10"/>
        <color rgb="FF000000"/>
        <rFont val="맑은 고딕"/>
        <family val="3"/>
        <charset val="129"/>
      </rPr>
      <t xml:space="preserve">)</t>
    </r>
  </si>
  <si>
    <r>
      <rPr>
        <sz val="10"/>
        <color rgb="FF000000"/>
        <rFont val="맑은 고딕"/>
        <family val="3"/>
        <charset val="129"/>
      </rPr>
      <t xml:space="preserve">1</t>
    </r>
    <r>
      <rPr>
        <sz val="10"/>
        <color rgb="FF000000"/>
        <rFont val="나눔고딕"/>
        <family val="2"/>
      </rPr>
      <t xml:space="preserve">차 요구사항 추적관리</t>
    </r>
    <r>
      <rPr>
        <sz val="10"/>
        <color rgb="FF000000"/>
        <rFont val="맑은 고딕"/>
        <family val="3"/>
        <charset val="129"/>
      </rPr>
      <t xml:space="preserve">(</t>
    </r>
    <r>
      <rPr>
        <sz val="10"/>
        <color rgb="FF000000"/>
        <rFont val="나눔고딕"/>
        <family val="2"/>
      </rPr>
      <t xml:space="preserve">점검</t>
    </r>
    <r>
      <rPr>
        <sz val="10"/>
        <color rgb="FF000000"/>
        <rFont val="맑은 고딕"/>
        <family val="3"/>
        <charset val="129"/>
      </rPr>
      <t xml:space="preserve">)</t>
    </r>
  </si>
  <si>
    <r>
      <rPr>
        <sz val="10"/>
        <color rgb="FF000000"/>
        <rFont val="맑은 고딕"/>
        <family val="3"/>
        <charset val="129"/>
      </rPr>
      <t xml:space="preserve">2</t>
    </r>
    <r>
      <rPr>
        <sz val="10"/>
        <color rgb="FF000000"/>
        <rFont val="나눔고딕"/>
        <family val="2"/>
      </rPr>
      <t xml:space="preserve">차 요구사항 추적관리</t>
    </r>
    <r>
      <rPr>
        <sz val="10"/>
        <color rgb="FF000000"/>
        <rFont val="맑은 고딕"/>
        <family val="3"/>
        <charset val="129"/>
      </rPr>
      <t xml:space="preserve">(</t>
    </r>
    <r>
      <rPr>
        <sz val="10"/>
        <color rgb="FF000000"/>
        <rFont val="나눔고딕"/>
        <family val="2"/>
      </rPr>
      <t xml:space="preserve">점검</t>
    </r>
    <r>
      <rPr>
        <sz val="10"/>
        <color rgb="FF000000"/>
        <rFont val="맑은 고딕"/>
        <family val="3"/>
        <charset val="129"/>
      </rPr>
      <t xml:space="preserve">)</t>
    </r>
  </si>
  <si>
    <t xml:space="preserve">형상관리</t>
  </si>
  <si>
    <r>
      <rPr>
        <sz val="10"/>
        <color rgb="FF000000"/>
        <rFont val="맑은 고딕"/>
        <family val="3"/>
        <charset val="129"/>
      </rPr>
      <t xml:space="preserve">Baseline </t>
    </r>
    <r>
      <rPr>
        <sz val="10"/>
        <color rgb="FF000000"/>
        <rFont val="나눔고딕"/>
        <family val="2"/>
      </rPr>
      <t xml:space="preserve">관리 요구분석</t>
    </r>
  </si>
  <si>
    <r>
      <rPr>
        <sz val="10"/>
        <color rgb="FF000000"/>
        <rFont val="맑은 고딕"/>
        <family val="3"/>
        <charset val="129"/>
      </rPr>
      <t xml:space="preserve">Baseline </t>
    </r>
    <r>
      <rPr>
        <sz val="10"/>
        <color rgb="FF000000"/>
        <rFont val="나눔고딕"/>
        <family val="2"/>
      </rPr>
      <t xml:space="preserve">관리 설계</t>
    </r>
  </si>
  <si>
    <r>
      <rPr>
        <sz val="10"/>
        <color rgb="FF000000"/>
        <rFont val="맑은 고딕"/>
        <family val="3"/>
        <charset val="129"/>
      </rPr>
      <t xml:space="preserve">Baseline </t>
    </r>
    <r>
      <rPr>
        <sz val="10"/>
        <color rgb="FF000000"/>
        <rFont val="나눔고딕"/>
        <family val="2"/>
      </rPr>
      <t xml:space="preserve">관리 개발</t>
    </r>
  </si>
  <si>
    <r>
      <rPr>
        <sz val="10"/>
        <color rgb="FF000000"/>
        <rFont val="맑은 고딕"/>
        <family val="3"/>
        <charset val="129"/>
      </rPr>
      <t xml:space="preserve">1</t>
    </r>
    <r>
      <rPr>
        <sz val="10"/>
        <color rgb="FF000000"/>
        <rFont val="나눔고딕"/>
        <family val="2"/>
      </rPr>
      <t xml:space="preserve">차 변경관리</t>
    </r>
    <r>
      <rPr>
        <sz val="10"/>
        <color rgb="FF000000"/>
        <rFont val="맑은 고딕"/>
        <family val="3"/>
        <charset val="129"/>
      </rPr>
      <t xml:space="preserve">(</t>
    </r>
    <r>
      <rPr>
        <sz val="10"/>
        <color rgb="FF000000"/>
        <rFont val="나눔고딕"/>
        <family val="2"/>
      </rPr>
      <t xml:space="preserve">점검</t>
    </r>
    <r>
      <rPr>
        <sz val="10"/>
        <color rgb="FF000000"/>
        <rFont val="맑은 고딕"/>
        <family val="3"/>
        <charset val="129"/>
      </rPr>
      <t xml:space="preserve">)</t>
    </r>
  </si>
  <si>
    <r>
      <rPr>
        <sz val="10"/>
        <color rgb="FF000000"/>
        <rFont val="맑은 고딕"/>
        <family val="3"/>
        <charset val="129"/>
      </rPr>
      <t xml:space="preserve">2</t>
    </r>
    <r>
      <rPr>
        <sz val="10"/>
        <color rgb="FF000000"/>
        <rFont val="나눔고딕"/>
        <family val="2"/>
      </rPr>
      <t xml:space="preserve">차 변경관리</t>
    </r>
    <r>
      <rPr>
        <sz val="10"/>
        <color rgb="FF000000"/>
        <rFont val="맑은 고딕"/>
        <family val="3"/>
        <charset val="129"/>
      </rPr>
      <t xml:space="preserve">(</t>
    </r>
    <r>
      <rPr>
        <sz val="10"/>
        <color rgb="FF000000"/>
        <rFont val="나눔고딕"/>
        <family val="2"/>
      </rPr>
      <t xml:space="preserve">점검</t>
    </r>
    <r>
      <rPr>
        <sz val="10"/>
        <color rgb="FF000000"/>
        <rFont val="맑은 고딕"/>
        <family val="3"/>
        <charset val="129"/>
      </rPr>
      <t xml:space="preserve">)</t>
    </r>
  </si>
  <si>
    <t xml:space="preserve">보고회</t>
  </si>
  <si>
    <t xml:space="preserve">착수보고회</t>
  </si>
  <si>
    <t xml:space="preserve">착수보고서</t>
  </si>
  <si>
    <r>
      <rPr>
        <sz val="10"/>
        <color rgb="FF000000"/>
        <rFont val="나눔고딕"/>
        <family val="2"/>
      </rPr>
      <t xml:space="preserve">중간보고회 </t>
    </r>
    <r>
      <rPr>
        <sz val="10"/>
        <color rgb="FF000000"/>
        <rFont val="맑은 고딕"/>
        <family val="3"/>
        <charset val="129"/>
      </rPr>
      <t xml:space="preserve">- (</t>
    </r>
    <r>
      <rPr>
        <sz val="10"/>
        <color rgb="FF000000"/>
        <rFont val="나눔고딕"/>
        <family val="2"/>
      </rPr>
      <t xml:space="preserve">설계완료</t>
    </r>
    <r>
      <rPr>
        <sz val="10"/>
        <color rgb="FF000000"/>
        <rFont val="맑은 고딕"/>
        <family val="3"/>
        <charset val="129"/>
      </rPr>
      <t xml:space="preserve">)</t>
    </r>
  </si>
  <si>
    <t xml:space="preserve">중간보고서</t>
  </si>
  <si>
    <t xml:space="preserve">프로젝트 완료보고</t>
  </si>
  <si>
    <t xml:space="preserve">완료보고서</t>
  </si>
  <si>
    <t xml:space="preserve">감리</t>
  </si>
  <si>
    <t xml:space="preserve">중간감리</t>
  </si>
  <si>
    <t xml:space="preserve">감리대응 문서 준비</t>
  </si>
  <si>
    <t xml:space="preserve">감리 수검</t>
  </si>
  <si>
    <t xml:space="preserve">감리 시정조치 계획 및 수행</t>
  </si>
  <si>
    <t xml:space="preserve">시정조치 확인</t>
  </si>
  <si>
    <t xml:space="preserve">최종감리</t>
  </si>
  <si>
    <t xml:space="preserve">행사</t>
  </si>
  <si>
    <t xml:space="preserve">워크숍</t>
  </si>
  <si>
    <r>
      <rPr>
        <sz val="10"/>
        <color rgb="FF000000"/>
        <rFont val="나눔고딕"/>
        <family val="2"/>
      </rPr>
      <t xml:space="preserve">워크숍</t>
    </r>
    <r>
      <rPr>
        <sz val="10"/>
        <color rgb="FF000000"/>
        <rFont val="맑은 고딕"/>
        <family val="3"/>
        <charset val="129"/>
      </rPr>
      <t xml:space="preserve">1</t>
    </r>
    <r>
      <rPr>
        <sz val="10"/>
        <color rgb="FF000000"/>
        <rFont val="나눔고딕"/>
        <family val="2"/>
      </rPr>
      <t xml:space="preserve">차</t>
    </r>
  </si>
  <si>
    <r>
      <rPr>
        <sz val="10"/>
        <color rgb="FF000000"/>
        <rFont val="나눔고딕"/>
        <family val="2"/>
      </rPr>
      <t xml:space="preserve">워크숍</t>
    </r>
    <r>
      <rPr>
        <sz val="10"/>
        <color rgb="FF000000"/>
        <rFont val="맑은 고딕"/>
        <family val="3"/>
        <charset val="129"/>
      </rPr>
      <t xml:space="preserve">2</t>
    </r>
    <r>
      <rPr>
        <sz val="10"/>
        <color rgb="FF000000"/>
        <rFont val="나눔고딕"/>
        <family val="2"/>
      </rPr>
      <t xml:space="preserve">차</t>
    </r>
  </si>
  <si>
    <t xml:space="preserve">도입솔루션</t>
  </si>
  <si>
    <r>
      <rPr>
        <b val="true"/>
        <sz val="10"/>
        <color rgb="FF376092"/>
        <rFont val="나눔고딕"/>
        <family val="2"/>
      </rPr>
      <t xml:space="preserve">도입</t>
    </r>
    <r>
      <rPr>
        <b val="true"/>
        <sz val="10"/>
        <color rgb="FF376092"/>
        <rFont val="맑은 고딕"/>
        <family val="3"/>
        <charset val="129"/>
      </rPr>
      <t xml:space="preserve">.</t>
    </r>
    <r>
      <rPr>
        <b val="true"/>
        <sz val="10"/>
        <color rgb="FF376092"/>
        <rFont val="나눔고딕"/>
        <family val="2"/>
      </rPr>
      <t xml:space="preserve">착수</t>
    </r>
  </si>
  <si>
    <r>
      <rPr>
        <sz val="10"/>
        <color rgb="FF000000"/>
        <rFont val="나눔고딕"/>
        <family val="2"/>
      </rPr>
      <t xml:space="preserve">웹정보수집기</t>
    </r>
    <r>
      <rPr>
        <sz val="10"/>
        <color rgb="FF000000"/>
        <rFont val="맑은 고딕"/>
        <family val="3"/>
        <charset val="129"/>
      </rPr>
      <t xml:space="preserve">(I-Spider4)</t>
    </r>
  </si>
  <si>
    <r>
      <rPr>
        <sz val="10"/>
        <color rgb="FF000000"/>
        <rFont val="나눔고딕"/>
        <family val="2"/>
      </rPr>
      <t xml:space="preserve">통합검색엔진</t>
    </r>
    <r>
      <rPr>
        <sz val="10"/>
        <color rgb="FF000000"/>
        <rFont val="맑은 고딕"/>
        <family val="3"/>
        <charset val="129"/>
      </rPr>
      <t xml:space="preserve">(Mariner4)</t>
    </r>
  </si>
  <si>
    <r>
      <rPr>
        <sz val="10"/>
        <color rgb="FF000000"/>
        <rFont val="나눔고딕"/>
        <family val="2"/>
      </rPr>
      <t xml:space="preserve">자동분류기</t>
    </r>
    <r>
      <rPr>
        <sz val="10"/>
        <color rgb="FF000000"/>
        <rFont val="맑은 고딕"/>
        <family val="3"/>
        <charset val="129"/>
      </rPr>
      <t xml:space="preserve">(DQCAT)</t>
    </r>
  </si>
  <si>
    <r>
      <rPr>
        <sz val="10"/>
        <color rgb="FF000000"/>
        <rFont val="나눔고딕"/>
        <family val="2"/>
      </rPr>
      <t xml:space="preserve">연관도분석기</t>
    </r>
    <r>
      <rPr>
        <sz val="10"/>
        <color rgb="FF000000"/>
        <rFont val="맑은 고딕"/>
        <family val="3"/>
        <charset val="129"/>
      </rPr>
      <t xml:space="preserve">(DRAMA)</t>
    </r>
  </si>
  <si>
    <r>
      <rPr>
        <sz val="10"/>
        <color rgb="FF000000"/>
        <rFont val="나눔고딕"/>
        <family val="2"/>
      </rPr>
      <t xml:space="preserve">빅데이터플랫폼</t>
    </r>
    <r>
      <rPr>
        <sz val="10"/>
        <color rgb="FF000000"/>
        <rFont val="맑은 고딕"/>
        <family val="3"/>
        <charset val="129"/>
      </rPr>
      <t xml:space="preserve">(Flamingo2.0)</t>
    </r>
  </si>
  <si>
    <t xml:space="preserve">License</t>
  </si>
  <si>
    <t xml:space="preserve">종료</t>
  </si>
  <si>
    <t xml:space="preserve">검수준비</t>
  </si>
  <si>
    <t xml:space="preserve">종료계획서</t>
  </si>
  <si>
    <t xml:space="preserve">용역완료 내역 확인</t>
  </si>
  <si>
    <t xml:space="preserve">인수인계수행</t>
  </si>
  <si>
    <t xml:space="preserve">검수요청</t>
  </si>
  <si>
    <t xml:space="preserve">검수요청서</t>
  </si>
  <si>
    <t xml:space="preserve">검수확인</t>
  </si>
  <si>
    <t xml:space="preserve">검수확인서</t>
  </si>
  <si>
    <t xml:space="preserve">종료처리</t>
  </si>
  <si>
    <r>
      <rPr>
        <sz val="10"/>
        <color rgb="FF000000"/>
        <rFont val="나눔고딕"/>
        <family val="2"/>
      </rPr>
      <t xml:space="preserve">프로젝트 평가 및 </t>
    </r>
    <r>
      <rPr>
        <sz val="10"/>
        <color rgb="FF000000"/>
        <rFont val="맑은 고딕"/>
        <family val="3"/>
        <charset val="129"/>
      </rPr>
      <t xml:space="preserve">Lessons learned</t>
    </r>
  </si>
  <si>
    <t xml:space="preserve">사업비 정산</t>
  </si>
  <si>
    <r>
      <rPr>
        <sz val="10"/>
        <color rgb="FF000000"/>
        <rFont val="나눔고딕"/>
        <family val="2"/>
      </rPr>
      <t xml:space="preserve">자원반납</t>
    </r>
    <r>
      <rPr>
        <sz val="10"/>
        <color rgb="FF000000"/>
        <rFont val="맑은 고딕"/>
        <family val="3"/>
        <charset val="129"/>
      </rPr>
      <t xml:space="preserve">.</t>
    </r>
    <r>
      <rPr>
        <sz val="10"/>
        <color rgb="FF000000"/>
        <rFont val="나눔고딕"/>
        <family val="2"/>
      </rPr>
      <t xml:space="preserve">팀 해체</t>
    </r>
  </si>
  <si>
    <t xml:space="preserve">팀 프로젝트명</t>
  </si>
  <si>
    <r>
      <rPr>
        <b val="true"/>
        <sz val="10"/>
        <color rgb="FF17375E"/>
        <rFont val="맑은 고딕"/>
        <family val="3"/>
        <charset val="129"/>
      </rPr>
      <t xml:space="preserve">e-</t>
    </r>
    <r>
      <rPr>
        <b val="true"/>
        <sz val="10"/>
        <color rgb="FF17375E"/>
        <rFont val="나눔고딕"/>
        <family val="2"/>
      </rPr>
      <t xml:space="preserve">로봇</t>
    </r>
    <r>
      <rPr>
        <b val="true"/>
        <sz val="10"/>
        <color rgb="FF17375E"/>
        <rFont val="맑은 고딕"/>
        <family val="3"/>
        <charset val="129"/>
      </rPr>
      <t xml:space="preserve">- </t>
    </r>
    <r>
      <rPr>
        <b val="true"/>
        <sz val="10"/>
        <color rgb="FF17375E"/>
        <rFont val="나눔고딕"/>
        <family val="2"/>
      </rPr>
      <t xml:space="preserve">포털및연계
</t>
    </r>
    <r>
      <rPr>
        <b val="true"/>
        <sz val="10"/>
        <color rgb="FF17375E"/>
        <rFont val="맑은 고딕"/>
        <family val="3"/>
        <charset val="129"/>
      </rPr>
      <t xml:space="preserve">2015-06-15 ~ 2015-12-28</t>
    </r>
  </si>
  <si>
    <t xml:space="preserve">분석</t>
  </si>
  <si>
    <r>
      <rPr>
        <b val="true"/>
        <sz val="10"/>
        <color rgb="FF000000"/>
        <rFont val="나눔고딕"/>
        <family val="2"/>
      </rPr>
      <t xml:space="preserve">분석
</t>
    </r>
    <r>
      <rPr>
        <b val="true"/>
        <sz val="10"/>
        <color rgb="FF000000"/>
        <rFont val="맑은 고딕"/>
        <family val="3"/>
        <charset val="129"/>
      </rPr>
      <t xml:space="preserve">2015.06.15~2015-07-12</t>
    </r>
  </si>
  <si>
    <t xml:space="preserve">요구사항정의</t>
  </si>
  <si>
    <r>
      <rPr>
        <sz val="10"/>
        <rFont val="나눔고딕"/>
        <family val="2"/>
      </rPr>
      <t xml:space="preserve">요구사항정의서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</rPr>
      <t xml:space="preserve">요구사항추적매트릭스</t>
    </r>
  </si>
  <si>
    <t xml:space="preserve">2015-06-15 ~ 2015-07-05</t>
  </si>
  <si>
    <r>
      <rPr>
        <b val="true"/>
        <sz val="10"/>
        <color rgb="FF10243E"/>
        <rFont val="나눔고딕"/>
        <family val="2"/>
      </rPr>
      <t xml:space="preserve">요구사항정의서</t>
    </r>
    <r>
      <rPr>
        <b val="true"/>
        <sz val="10"/>
        <color rgb="FF10243E"/>
        <rFont val="맑은 고딕"/>
        <family val="3"/>
        <charset val="129"/>
      </rPr>
      <t xml:space="preserve">, </t>
    </r>
    <r>
      <rPr>
        <b val="true"/>
        <sz val="10"/>
        <color rgb="FF10243E"/>
        <rFont val="나눔고딕"/>
        <family val="2"/>
      </rPr>
      <t xml:space="preserve">요구사항추적매트릭스</t>
    </r>
  </si>
  <si>
    <t xml:space="preserve">포털요구사항정의</t>
  </si>
  <si>
    <t xml:space="preserve">연계요구사항정의</t>
  </si>
  <si>
    <t xml:space="preserve">현행업무분석</t>
  </si>
  <si>
    <r>
      <rPr>
        <sz val="10"/>
        <rFont val="나눔고딕"/>
        <family val="2"/>
      </rPr>
      <t xml:space="preserve">업무흐름도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</rPr>
      <t xml:space="preserve">기능차트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</rPr>
      <t xml:space="preserve">프로세스정의서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</rPr>
      <t xml:space="preserve">용어정의서</t>
    </r>
  </si>
  <si>
    <t xml:space="preserve">2015-06-15 ~ 2015-07-12</t>
  </si>
  <si>
    <r>
      <rPr>
        <b val="true"/>
        <sz val="10"/>
        <color rgb="FF10243E"/>
        <rFont val="나눔고딕"/>
        <family val="2"/>
      </rPr>
      <t xml:space="preserve">업무흐름도</t>
    </r>
    <r>
      <rPr>
        <b val="true"/>
        <sz val="10"/>
        <color rgb="FF10243E"/>
        <rFont val="맑은 고딕"/>
        <family val="3"/>
        <charset val="129"/>
      </rPr>
      <t xml:space="preserve">, </t>
    </r>
    <r>
      <rPr>
        <b val="true"/>
        <sz val="10"/>
        <color rgb="FF10243E"/>
        <rFont val="나눔고딕"/>
        <family val="2"/>
      </rPr>
      <t xml:space="preserve">기능차트</t>
    </r>
    <r>
      <rPr>
        <b val="true"/>
        <sz val="10"/>
        <color rgb="FF10243E"/>
        <rFont val="맑은 고딕"/>
        <family val="3"/>
        <charset val="129"/>
      </rPr>
      <t xml:space="preserve">, </t>
    </r>
    <r>
      <rPr>
        <b val="true"/>
        <sz val="10"/>
        <color rgb="FF10243E"/>
        <rFont val="나눔고딕"/>
        <family val="2"/>
      </rPr>
      <t xml:space="preserve">프로세스정의서</t>
    </r>
    <r>
      <rPr>
        <b val="true"/>
        <sz val="10"/>
        <color rgb="FF10243E"/>
        <rFont val="맑은 고딕"/>
        <family val="3"/>
        <charset val="129"/>
      </rPr>
      <t xml:space="preserve">, </t>
    </r>
    <r>
      <rPr>
        <b val="true"/>
        <sz val="10"/>
        <color rgb="FF10243E"/>
        <rFont val="나눔고딕"/>
        <family val="2"/>
      </rPr>
      <t xml:space="preserve">용어정의서</t>
    </r>
  </si>
  <si>
    <t xml:space="preserve">포털프로세스정의</t>
  </si>
  <si>
    <t xml:space="preserve">연계프로세스정의</t>
  </si>
  <si>
    <t xml:space="preserve">설계</t>
  </si>
  <si>
    <r>
      <rPr>
        <b val="true"/>
        <sz val="10"/>
        <color rgb="FF000000"/>
        <rFont val="나눔고딕"/>
        <family val="2"/>
      </rPr>
      <t xml:space="preserve">설계
</t>
    </r>
    <r>
      <rPr>
        <b val="true"/>
        <sz val="10"/>
        <color rgb="FF000000"/>
        <rFont val="맑은 고딕"/>
        <family val="3"/>
        <charset val="129"/>
      </rPr>
      <t xml:space="preserve">2015-07-03 ~ 2015-08-30</t>
    </r>
  </si>
  <si>
    <t xml:space="preserve">개발표준정의</t>
  </si>
  <si>
    <r>
      <rPr>
        <sz val="10"/>
        <rFont val="나눔고딕"/>
        <family val="2"/>
      </rPr>
      <t xml:space="preserve">아키텍처정의서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</rPr>
      <t xml:space="preserve">목표시스템구성도</t>
    </r>
  </si>
  <si>
    <t xml:space="preserve">2015-07-03 ~ 2015-07-15</t>
  </si>
  <si>
    <r>
      <rPr>
        <b val="true"/>
        <sz val="10"/>
        <color rgb="FF10243E"/>
        <rFont val="나눔고딕"/>
        <family val="2"/>
      </rPr>
      <t xml:space="preserve">아키텍처정의서</t>
    </r>
    <r>
      <rPr>
        <b val="true"/>
        <sz val="10"/>
        <color rgb="FF10243E"/>
        <rFont val="맑은 고딕"/>
        <family val="3"/>
        <charset val="129"/>
      </rPr>
      <t xml:space="preserve">, </t>
    </r>
    <r>
      <rPr>
        <b val="true"/>
        <sz val="10"/>
        <color rgb="FF10243E"/>
        <rFont val="나눔고딕"/>
        <family val="2"/>
      </rPr>
      <t xml:space="preserve">목표시스템구성도</t>
    </r>
  </si>
  <si>
    <r>
      <rPr>
        <sz val="12"/>
        <color rgb="FF000000"/>
        <rFont val="나눔고딕"/>
        <family val="2"/>
      </rPr>
      <t xml:space="preserve">아키텍쳐설계</t>
    </r>
    <r>
      <rPr>
        <sz val="12"/>
        <color rgb="FF000000"/>
        <rFont val="맑은 고딕"/>
        <family val="3"/>
        <charset val="129"/>
      </rPr>
      <t xml:space="preserve">(</t>
    </r>
    <r>
      <rPr>
        <sz val="12"/>
        <color rgb="FF000000"/>
        <rFont val="나눔고딕"/>
        <family val="2"/>
      </rPr>
      <t xml:space="preserve">통합</t>
    </r>
    <r>
      <rPr>
        <sz val="12"/>
        <color rgb="FF000000"/>
        <rFont val="맑은 고딕"/>
        <family val="3"/>
        <charset val="129"/>
      </rPr>
      <t xml:space="preserve">)</t>
    </r>
  </si>
  <si>
    <t xml:space="preserve">데이터베이스설계</t>
  </si>
  <si>
    <r>
      <rPr>
        <sz val="10"/>
        <rFont val="맑은 고딕"/>
        <family val="3"/>
        <charset val="129"/>
      </rPr>
      <t xml:space="preserve">ERD, </t>
    </r>
    <r>
      <rPr>
        <sz val="10"/>
        <rFont val="나눔고딕"/>
        <family val="2"/>
      </rPr>
      <t xml:space="preserve">테이블목록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</rPr>
      <t xml:space="preserve">테이블정의서</t>
    </r>
  </si>
  <si>
    <t xml:space="preserve">2015-07-13~ 2015-08-09</t>
  </si>
  <si>
    <r>
      <rPr>
        <b val="true"/>
        <sz val="10"/>
        <color rgb="FF10243E"/>
        <rFont val="맑은 고딕"/>
        <family val="3"/>
        <charset val="129"/>
      </rPr>
      <t xml:space="preserve">ERD, </t>
    </r>
    <r>
      <rPr>
        <b val="true"/>
        <sz val="10"/>
        <color rgb="FF10243E"/>
        <rFont val="나눔고딕"/>
        <family val="2"/>
      </rPr>
      <t xml:space="preserve">테이블목록</t>
    </r>
    <r>
      <rPr>
        <b val="true"/>
        <sz val="10"/>
        <color rgb="FF10243E"/>
        <rFont val="맑은 고딕"/>
        <family val="3"/>
        <charset val="129"/>
      </rPr>
      <t xml:space="preserve">, </t>
    </r>
    <r>
      <rPr>
        <b val="true"/>
        <sz val="10"/>
        <color rgb="FF10243E"/>
        <rFont val="나눔고딕"/>
        <family val="2"/>
      </rPr>
      <t xml:space="preserve">테이블정의서</t>
    </r>
  </si>
  <si>
    <t xml:space="preserve">속성정의</t>
  </si>
  <si>
    <t xml:space="preserve">2015-07-13~2015-07-26</t>
  </si>
  <si>
    <r>
      <rPr>
        <sz val="12"/>
        <color rgb="FF000000"/>
        <rFont val="맑은 고딕"/>
        <family val="3"/>
        <charset val="129"/>
      </rPr>
      <t xml:space="preserve">DB</t>
    </r>
    <r>
      <rPr>
        <sz val="12"/>
        <color rgb="FF000000"/>
        <rFont val="나눔고딕"/>
        <family val="2"/>
      </rPr>
      <t xml:space="preserve">설계</t>
    </r>
  </si>
  <si>
    <t xml:space="preserve">2015-07-27 ~2015-08-09</t>
  </si>
  <si>
    <t xml:space="preserve">프로그램설계</t>
  </si>
  <si>
    <r>
      <rPr>
        <sz val="10"/>
        <rFont val="나눔고딕"/>
        <family val="2"/>
      </rPr>
      <t xml:space="preserve">메뉴구성도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</rPr>
      <t xml:space="preserve">사용자화면정의서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</rPr>
      <t xml:space="preserve">인터페이스정의서</t>
    </r>
  </si>
  <si>
    <t xml:space="preserve">2015-07-13~ 2015-08-30</t>
  </si>
  <si>
    <t xml:space="preserve">메뉴구성도</t>
  </si>
  <si>
    <t xml:space="preserve">2015-07-13 ~ 2015-07-22</t>
  </si>
  <si>
    <t xml:space="preserve">화면설계서</t>
  </si>
  <si>
    <t xml:space="preserve">2015-07-23 ~ 2015-08-30</t>
  </si>
  <si>
    <r>
      <rPr>
        <b val="true"/>
        <sz val="10"/>
        <color rgb="FF10243E"/>
        <rFont val="나눔고딕"/>
        <family val="2"/>
      </rPr>
      <t xml:space="preserve">사용자화면정의서</t>
    </r>
    <r>
      <rPr>
        <b val="true"/>
        <sz val="10"/>
        <color rgb="FF10243E"/>
        <rFont val="맑은 고딕"/>
        <family val="3"/>
        <charset val="129"/>
      </rPr>
      <t xml:space="preserve">, </t>
    </r>
    <r>
      <rPr>
        <b val="true"/>
        <sz val="10"/>
        <color rgb="FF10243E"/>
        <rFont val="나눔고딕"/>
        <family val="2"/>
      </rPr>
      <t xml:space="preserve">인터페이스정의서</t>
    </r>
  </si>
  <si>
    <t xml:space="preserve">개발</t>
  </si>
  <si>
    <r>
      <rPr>
        <b val="true"/>
        <sz val="10"/>
        <color rgb="FF000000"/>
        <rFont val="나눔고딕"/>
        <family val="2"/>
      </rPr>
      <t xml:space="preserve">개발
</t>
    </r>
    <r>
      <rPr>
        <b val="true"/>
        <sz val="10"/>
        <color rgb="FF000000"/>
        <rFont val="맑은 고딕"/>
        <family val="3"/>
        <charset val="129"/>
      </rPr>
      <t xml:space="preserve">2015-08-31 ~ 2015-11-15</t>
    </r>
  </si>
  <si>
    <t xml:space="preserve">구현</t>
  </si>
  <si>
    <t xml:space="preserve">로그인</t>
  </si>
  <si>
    <t xml:space="preserve">김은별</t>
  </si>
  <si>
    <r>
      <rPr>
        <sz val="10"/>
        <rFont val="나눔고딕"/>
        <family val="2"/>
      </rPr>
      <t xml:space="preserve">프로그램목록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</rPr>
      <t xml:space="preserve">프로그램명세서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</rPr>
      <t xml:space="preserve">프로그램테이블상관도</t>
    </r>
  </si>
  <si>
    <t xml:space="preserve">2015-08-31 ~ 2015-11-15</t>
  </si>
  <si>
    <r>
      <rPr>
        <b val="true"/>
        <sz val="10"/>
        <color rgb="FF10243E"/>
        <rFont val="나눔고딕"/>
        <family val="2"/>
      </rPr>
      <t xml:space="preserve">프로그램목록</t>
    </r>
    <r>
      <rPr>
        <b val="true"/>
        <sz val="10"/>
        <color rgb="FF10243E"/>
        <rFont val="맑은 고딕"/>
        <family val="3"/>
        <charset val="129"/>
      </rPr>
      <t xml:space="preserve">, </t>
    </r>
    <r>
      <rPr>
        <b val="true"/>
        <sz val="10"/>
        <color rgb="FF10243E"/>
        <rFont val="나눔고딕"/>
        <family val="2"/>
      </rPr>
      <t xml:space="preserve">프로그램명세서</t>
    </r>
    <r>
      <rPr>
        <b val="true"/>
        <sz val="10"/>
        <color rgb="FF10243E"/>
        <rFont val="맑은 고딕"/>
        <family val="3"/>
        <charset val="129"/>
      </rPr>
      <t xml:space="preserve">, </t>
    </r>
    <r>
      <rPr>
        <b val="true"/>
        <sz val="10"/>
        <color rgb="FF10243E"/>
        <rFont val="나눔고딕"/>
        <family val="2"/>
      </rPr>
      <t xml:space="preserve">프로그램테이블상관도</t>
    </r>
  </si>
  <si>
    <t xml:space="preserve">공지사항</t>
  </si>
  <si>
    <t xml:space="preserve">차정환</t>
  </si>
  <si>
    <t xml:space="preserve">질의응답</t>
  </si>
  <si>
    <t xml:space="preserve">석용건</t>
  </si>
  <si>
    <t xml:space="preserve">상품리스트</t>
  </si>
  <si>
    <t xml:space="preserve">박훈</t>
  </si>
  <si>
    <t xml:space="preserve">이미지 게시판</t>
  </si>
  <si>
    <t xml:space="preserve">최재석</t>
  </si>
  <si>
    <t xml:space="preserve">회원관리</t>
  </si>
  <si>
    <t xml:space="preserve">시스템 관라자</t>
  </si>
  <si>
    <t xml:space="preserve">단위테스트</t>
  </si>
  <si>
    <r>
      <rPr>
        <sz val="10"/>
        <rFont val="나눔고딕"/>
        <family val="2"/>
      </rPr>
      <t xml:space="preserve">단위테스트정의서</t>
    </r>
    <r>
      <rPr>
        <sz val="10"/>
        <rFont val="맑은 고딕"/>
        <family val="3"/>
        <charset val="129"/>
      </rPr>
      <t xml:space="preserve">(</t>
    </r>
    <r>
      <rPr>
        <sz val="10"/>
        <rFont val="나눔고딕"/>
        <family val="2"/>
      </rPr>
      <t xml:space="preserve">결과</t>
    </r>
    <r>
      <rPr>
        <sz val="10"/>
        <rFont val="맑은 고딕"/>
        <family val="3"/>
        <charset val="129"/>
      </rPr>
      <t xml:space="preserve">)</t>
    </r>
  </si>
  <si>
    <t xml:space="preserve">2015-09-07 ~ 2015-11-15</t>
  </si>
  <si>
    <r>
      <rPr>
        <b val="true"/>
        <sz val="10"/>
        <color rgb="FF10243E"/>
        <rFont val="나눔고딕"/>
        <family val="2"/>
      </rPr>
      <t xml:space="preserve">단위테스트정의서</t>
    </r>
    <r>
      <rPr>
        <b val="true"/>
        <sz val="10"/>
        <color rgb="FF10243E"/>
        <rFont val="맑은 고딕"/>
        <family val="3"/>
        <charset val="129"/>
      </rPr>
      <t xml:space="preserve">(</t>
    </r>
    <r>
      <rPr>
        <b val="true"/>
        <sz val="10"/>
        <color rgb="FF10243E"/>
        <rFont val="나눔고딕"/>
        <family val="2"/>
      </rPr>
      <t xml:space="preserve">결과</t>
    </r>
    <r>
      <rPr>
        <b val="true"/>
        <sz val="10"/>
        <color rgb="FF10243E"/>
        <rFont val="맑은 고딕"/>
        <family val="3"/>
        <charset val="129"/>
      </rPr>
      <t xml:space="preserve">)</t>
    </r>
  </si>
  <si>
    <t xml:space="preserve">통합테스트</t>
  </si>
  <si>
    <r>
      <rPr>
        <sz val="10"/>
        <rFont val="나눔고딕"/>
        <family val="2"/>
      </rPr>
      <t xml:space="preserve">통합테스트정의서</t>
    </r>
    <r>
      <rPr>
        <sz val="10"/>
        <rFont val="맑은 고딕"/>
        <family val="3"/>
        <charset val="129"/>
      </rPr>
      <t xml:space="preserve">(</t>
    </r>
    <r>
      <rPr>
        <sz val="10"/>
        <rFont val="나눔고딕"/>
        <family val="2"/>
      </rPr>
      <t xml:space="preserve">결과</t>
    </r>
    <r>
      <rPr>
        <sz val="10"/>
        <rFont val="맑은 고딕"/>
        <family val="3"/>
        <charset val="129"/>
      </rPr>
      <t xml:space="preserve">)</t>
    </r>
  </si>
  <si>
    <r>
      <rPr>
        <b val="true"/>
        <sz val="10"/>
        <color rgb="FF000000"/>
        <rFont val="나눔고딕"/>
        <family val="2"/>
      </rPr>
      <t xml:space="preserve">테스트
</t>
    </r>
    <r>
      <rPr>
        <b val="true"/>
        <sz val="10"/>
        <color rgb="FF000000"/>
        <rFont val="맑은 고딕"/>
        <family val="3"/>
        <charset val="129"/>
      </rPr>
      <t xml:space="preserve">2015-11-13 ~ 2015-12-06</t>
    </r>
  </si>
  <si>
    <t xml:space="preserve">2015-11-13 ~ 2015-12-06</t>
  </si>
  <si>
    <r>
      <rPr>
        <b val="true"/>
        <sz val="10"/>
        <color rgb="FF10243E"/>
        <rFont val="나눔고딕"/>
        <family val="2"/>
      </rPr>
      <t xml:space="preserve">통합테스트정의서</t>
    </r>
    <r>
      <rPr>
        <b val="true"/>
        <sz val="10"/>
        <color rgb="FF10243E"/>
        <rFont val="맑은 고딕"/>
        <family val="3"/>
        <charset val="129"/>
      </rPr>
      <t xml:space="preserve">(</t>
    </r>
    <r>
      <rPr>
        <b val="true"/>
        <sz val="10"/>
        <color rgb="FF10243E"/>
        <rFont val="나눔고딕"/>
        <family val="2"/>
      </rPr>
      <t xml:space="preserve">결과</t>
    </r>
    <r>
      <rPr>
        <b val="true"/>
        <sz val="10"/>
        <color rgb="FF10243E"/>
        <rFont val="맑은 고딕"/>
        <family val="3"/>
        <charset val="129"/>
      </rPr>
      <t xml:space="preserve">)</t>
    </r>
  </si>
  <si>
    <t xml:space="preserve">전개</t>
  </si>
  <si>
    <r>
      <rPr>
        <b val="true"/>
        <sz val="10"/>
        <color rgb="FF000000"/>
        <rFont val="나눔고딕"/>
        <family val="2"/>
      </rPr>
      <t xml:space="preserve">전개
</t>
    </r>
    <r>
      <rPr>
        <b val="true"/>
        <sz val="10"/>
        <color rgb="FF000000"/>
        <rFont val="맑은 고딕"/>
        <family val="3"/>
        <charset val="129"/>
      </rPr>
      <t xml:space="preserve">2015-11-16 ~ 2015-12-28</t>
    </r>
  </si>
  <si>
    <t xml:space="preserve">이행</t>
  </si>
  <si>
    <t xml:space="preserve">2015-11-16 ~ 2015-12-06</t>
  </si>
  <si>
    <t xml:space="preserve">시스템 설치</t>
  </si>
  <si>
    <t xml:space="preserve">사용자및운영자교육</t>
  </si>
  <si>
    <t xml:space="preserve">2015-12-14 ~ 2015-12-28</t>
  </si>
  <si>
    <t xml:space="preserve">사용자매뉴얼</t>
  </si>
  <si>
    <t xml:space="preserve">운영자매뉴얼</t>
  </si>
  <si>
    <t xml:space="preserve">운영계획</t>
  </si>
  <si>
    <t xml:space="preserve">유지보수계획</t>
  </si>
  <si>
    <t xml:space="preserve">유지보수계획서</t>
  </si>
  <si>
    <t xml:space="preserve">시범운영</t>
  </si>
  <si>
    <r>
      <rPr>
        <b val="true"/>
        <sz val="10"/>
        <color rgb="FFFFFFFF"/>
        <rFont val="나눔고딕"/>
        <family val="2"/>
      </rPr>
      <t xml:space="preserve">안정화
</t>
    </r>
    <r>
      <rPr>
        <b val="true"/>
        <sz val="10"/>
        <color rgb="FFFFFFFF"/>
        <rFont val="맑은 고딕"/>
        <family val="3"/>
        <charset val="129"/>
      </rPr>
      <t xml:space="preserve">2015-12-07 ~ 2015-12-28</t>
    </r>
  </si>
  <si>
    <t xml:space="preserve">안정화</t>
  </si>
  <si>
    <t xml:space="preserve">2015-12-07 ~ 2015-12-28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</si>
</sst>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0_);[RED]\(0.000\)"/>
    <numFmt numFmtId="167" formatCode="0%"/>
    <numFmt numFmtId="168" formatCode="0.00_);[RED]\(0.00\)"/>
    <numFmt numFmtId="169" formatCode="YYYY\-MM\-DD"/>
    <numFmt numFmtId="170" formatCode="MM\.DD"/>
    <numFmt numFmtId="171" formatCode="MM&quot;월 &quot;DD\일"/>
  </numFmts>
  <fonts count="46">
    <font>
      <sz val="11"/>
      <name val="나눔고딕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"/>
    </font>
    <font>
      <sz val="11"/>
      <color rgb="FF000000"/>
      <name val="맑은 고딕"/>
      <family val="3"/>
      <charset val="129"/>
    </font>
    <font>
      <sz val="11"/>
      <name val="돋움"/>
      <family val="3"/>
      <charset val="129"/>
    </font>
    <font>
      <sz val="10"/>
      <name val="나눔고딕"/>
      <family val="2"/>
    </font>
    <font>
      <b val="true"/>
      <sz val="10"/>
      <name val="나눔고딕"/>
      <family val="2"/>
    </font>
    <font>
      <b val="true"/>
      <sz val="26"/>
      <name val="나눔고딕"/>
      <family val="2"/>
    </font>
    <font>
      <b val="true"/>
      <sz val="26"/>
      <name val="맑은 고딕"/>
      <family val="3"/>
      <charset val="129"/>
    </font>
    <font>
      <b val="true"/>
      <sz val="10"/>
      <name val="맑은 고딕"/>
      <family val="3"/>
      <charset val="129"/>
    </font>
    <font>
      <b val="true"/>
      <sz val="10"/>
      <color rgb="FF0000FF"/>
      <name val="나눔고딕"/>
      <family val="2"/>
    </font>
    <font>
      <b val="true"/>
      <sz val="10"/>
      <color rgb="FF0000FF"/>
      <name val="맑은 고딕"/>
      <family val="3"/>
      <charset val="129"/>
    </font>
    <font>
      <sz val="10"/>
      <name val="맑은 고딕"/>
      <family val="3"/>
      <charset val="129"/>
    </font>
    <font>
      <b val="true"/>
      <sz val="10"/>
      <color rgb="FF984807"/>
      <name val="나눔고딕"/>
      <family val="2"/>
    </font>
    <font>
      <b val="true"/>
      <sz val="10"/>
      <color rgb="FF984807"/>
      <name val="맑은 고딕"/>
      <family val="3"/>
      <charset val="129"/>
    </font>
    <font>
      <b val="true"/>
      <sz val="10"/>
      <color rgb="FF4F6228"/>
      <name val="나눔고딕"/>
      <family val="2"/>
    </font>
    <font>
      <b val="true"/>
      <sz val="10"/>
      <color rgb="FF376092"/>
      <name val="나눔고딕"/>
      <family val="2"/>
    </font>
    <font>
      <b val="true"/>
      <sz val="10"/>
      <color rgb="FF376092"/>
      <name val="맑은 고딕"/>
      <family val="3"/>
      <charset val="129"/>
    </font>
    <font>
      <sz val="10"/>
      <color rgb="FF000000"/>
      <name val="나눔고딕"/>
      <family val="2"/>
    </font>
    <font>
      <sz val="10"/>
      <color rgb="FF000000"/>
      <name val="맑은 고딕"/>
      <family val="3"/>
      <charset val="129"/>
    </font>
    <font>
      <sz val="10"/>
      <color rgb="FFD7E4BD"/>
      <name val="나눔고딕"/>
      <family val="2"/>
    </font>
    <font>
      <b val="true"/>
      <sz val="11"/>
      <name val="돋움"/>
      <family val="3"/>
      <charset val="129"/>
    </font>
    <font>
      <b val="true"/>
      <sz val="10"/>
      <color rgb="FF77933C"/>
      <name val="나눔고딕"/>
      <family val="2"/>
    </font>
    <font>
      <b val="true"/>
      <sz val="10"/>
      <color rgb="FF000000"/>
      <name val="나눔고딕"/>
      <family val="2"/>
    </font>
    <font>
      <b val="true"/>
      <sz val="18"/>
      <color rgb="FFFFFFFF"/>
      <name val="나눔고딕"/>
      <family val="2"/>
    </font>
    <font>
      <b val="true"/>
      <sz val="10"/>
      <color rgb="FFFFFFFF"/>
      <name val="나눔고딕"/>
      <family val="2"/>
    </font>
    <font>
      <b val="true"/>
      <sz val="10"/>
      <color rgb="FFFFFFFF"/>
      <name val="맑은 고딕"/>
      <family val="3"/>
      <charset val="129"/>
    </font>
    <font>
      <sz val="10"/>
      <color rgb="FFFFFFFF"/>
      <name val="나눔고딕"/>
      <family val="2"/>
    </font>
    <font>
      <b val="true"/>
      <sz val="10"/>
      <color rgb="FF17375E"/>
      <name val="맑은 고딕"/>
      <family val="3"/>
      <charset val="129"/>
    </font>
    <font>
      <b val="true"/>
      <sz val="10"/>
      <color rgb="FF17375E"/>
      <name val="나눔고딕"/>
      <family val="2"/>
    </font>
    <font>
      <sz val="10"/>
      <color rgb="FFE46C0A"/>
      <name val="나눔고딕"/>
      <family val="2"/>
    </font>
    <font>
      <b val="true"/>
      <sz val="12"/>
      <color rgb="FF376092"/>
      <name val="나눔고딕"/>
      <family val="2"/>
    </font>
    <font>
      <b val="true"/>
      <sz val="16"/>
      <color rgb="FF254061"/>
      <name val="나눔고딕"/>
      <family val="2"/>
    </font>
    <font>
      <b val="true"/>
      <sz val="12"/>
      <color rgb="FF254061"/>
      <name val="나눔고딕"/>
      <family val="2"/>
    </font>
    <font>
      <sz val="10"/>
      <color rgb="FF10243E"/>
      <name val="나눔고딕"/>
      <family val="2"/>
    </font>
    <font>
      <b val="true"/>
      <sz val="10"/>
      <color rgb="FF000000"/>
      <name val="맑은 고딕"/>
      <family val="3"/>
      <charset val="129"/>
    </font>
    <font>
      <b val="true"/>
      <sz val="10"/>
      <color rgb="FF10243E"/>
      <name val="나눔고딕"/>
      <family val="2"/>
    </font>
    <font>
      <b val="true"/>
      <sz val="10"/>
      <color rgb="FF10243E"/>
      <name val="맑은 고딕"/>
      <family val="3"/>
      <charset val="129"/>
    </font>
    <font>
      <sz val="12"/>
      <color rgb="FF000000"/>
      <name val="나눔고딕"/>
      <family val="2"/>
    </font>
    <font>
      <sz val="12"/>
      <color rgb="FF000000"/>
      <name val="맑은 고딕"/>
      <family val="3"/>
      <charset val="129"/>
    </font>
    <font>
      <b val="true"/>
      <sz val="12"/>
      <color rgb="FFFF0000"/>
      <name val="나눔고딕"/>
      <family val="2"/>
    </font>
    <font>
      <b val="true"/>
      <sz val="10"/>
      <color rgb="FFFF0000"/>
      <name val="나눔고딕"/>
      <family val="2"/>
    </font>
    <font>
      <b val="true"/>
      <sz val="10"/>
      <color rgb="FFFF0000"/>
      <name val="맑은 고딕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CE6F2"/>
      </patternFill>
    </fill>
    <fill>
      <patternFill patternType="solid">
        <fgColor rgb="FFCCC1DA"/>
        <bgColor rgb="FFB9CDE5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2DCDB"/>
      </patternFill>
    </fill>
    <fill>
      <patternFill patternType="solid">
        <fgColor rgb="FFFFFFCC"/>
        <bgColor rgb="FFEBF1DE"/>
      </patternFill>
    </fill>
    <fill>
      <patternFill patternType="solid">
        <fgColor rgb="FF95B3D7"/>
        <bgColor rgb="FFB2B2B2"/>
      </patternFill>
    </fill>
    <fill>
      <patternFill patternType="solid">
        <fgColor rgb="FFFAC090"/>
        <bgColor rgb="FFE6B9B8"/>
      </patternFill>
    </fill>
    <fill>
      <patternFill patternType="solid">
        <fgColor rgb="FF4F6228"/>
        <bgColor rgb="FF376092"/>
      </patternFill>
    </fill>
    <fill>
      <patternFill patternType="solid">
        <fgColor rgb="FF77933C"/>
        <bgColor rgb="FF808080"/>
      </patternFill>
    </fill>
    <fill>
      <patternFill patternType="solid">
        <fgColor rgb="FF00FFFF"/>
        <bgColor rgb="FF00FFFF"/>
      </patternFill>
    </fill>
    <fill>
      <patternFill patternType="solid">
        <fgColor rgb="FF93CDDD"/>
        <bgColor rgb="FF95B3D7"/>
      </patternFill>
    </fill>
    <fill>
      <patternFill patternType="solid">
        <fgColor rgb="FFC3D69B"/>
        <bgColor rgb="FFD7E4BD"/>
      </patternFill>
    </fill>
    <fill>
      <patternFill patternType="solid">
        <fgColor rgb="FF376092"/>
        <bgColor rgb="FF254061"/>
      </patternFill>
    </fill>
    <fill>
      <patternFill patternType="solid">
        <fgColor rgb="FFFFFFFF"/>
        <bgColor rgb="FFFFFFCC"/>
      </patternFill>
    </fill>
    <fill>
      <patternFill patternType="solid">
        <fgColor rgb="FFE46C0A"/>
        <bgColor rgb="FF984807"/>
      </patternFill>
    </fill>
  </fills>
  <borders count="100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hair"/>
      <top style="medium"/>
      <bottom style="thin"/>
      <diagonal/>
    </border>
    <border diagonalUp="false" diagonalDown="false">
      <left style="hair"/>
      <right style="hair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thin"/>
      <right style="hair"/>
      <top style="medium"/>
      <bottom style="thin"/>
      <diagonal/>
    </border>
    <border diagonalUp="false" diagonalDown="false">
      <left style="hair"/>
      <right style="thin"/>
      <top style="medium"/>
      <bottom style="thin"/>
      <diagonal/>
    </border>
    <border diagonalUp="false" diagonalDown="false">
      <left/>
      <right style="hair"/>
      <top style="medium"/>
      <bottom style="thin"/>
      <diagonal/>
    </border>
    <border diagonalUp="false" diagonalDown="false">
      <left style="hair"/>
      <right style="medium"/>
      <top style="medium"/>
      <bottom style="thin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medium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medium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medium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medium"/>
      <top style="thin"/>
      <bottom style="hair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medium"/>
      <top style="hair"/>
      <bottom style="thin"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medium"/>
      <top style="hair"/>
      <bottom style="medium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0" fillId="14" borderId="1" applyFont="true" applyBorder="true" applyAlignment="true" applyProtection="false">
      <alignment horizontal="general" vertical="center" textRotation="0" wrapText="false" indent="0" shrinkToFit="false"/>
    </xf>
    <xf numFmtId="164" fontId="0" fillId="14" borderId="1" applyFont="true" applyBorder="tru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9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1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9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1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1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1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7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7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7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7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7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7" fillId="7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17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17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17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17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17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17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17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18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8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43" xfId="4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1" fillId="0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2" fillId="0" borderId="35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19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2" fillId="2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4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2" fillId="0" borderId="49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19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2" fillId="2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2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4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42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43" xfId="4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4" borderId="42" xfId="4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43" xfId="4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44" xfId="4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45" xfId="4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46" xfId="4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47" xfId="4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48" xfId="4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43" xfId="4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9" fillId="0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0" borderId="49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8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8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0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8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8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8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8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8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8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4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4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43" xfId="4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8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8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8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8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43" xfId="4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22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4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4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0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8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8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22" fillId="0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2" fillId="0" borderId="43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4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43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4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2" fillId="19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8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18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18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18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18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1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1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1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1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3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1" fillId="0" borderId="43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1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1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43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43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1" fillId="0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43" xfId="4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0" borderId="49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1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3" xfId="3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2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2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52" xfId="3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5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1" fillId="0" borderId="5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2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19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2" fillId="2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2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5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5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5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5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5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1" borderId="5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7" fillId="22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8" fillId="2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22" borderId="26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9" fillId="2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9" fillId="2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9" fillId="2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2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23" borderId="6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23" borderId="6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3" borderId="6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4" fillId="23" borderId="6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3" borderId="6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23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3" borderId="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0" fillId="23" borderId="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0" fillId="23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6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21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6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6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6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6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7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7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23" borderId="7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23" borderId="7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3" borderId="5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23" borderId="4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3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2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3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0" fillId="23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0" fillId="2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1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3" borderId="7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23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3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2" fillId="2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2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23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2" fillId="23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2" fillId="23" borderId="49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3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4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23" borderId="5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3" borderId="5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2" fillId="2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2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23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2" fillId="23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2" fillId="23" borderId="53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5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5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24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5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5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5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5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5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5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3" borderId="6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23" borderId="65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23" borderId="65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6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21" borderId="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23" borderId="49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23" borderId="49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23" borderId="49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4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0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23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18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2" fillId="23" borderId="53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5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24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3" borderId="6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6" fillId="21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3" borderId="4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23" borderId="4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24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4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4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3" borderId="5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23" borderId="5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5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23" borderId="6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23" borderId="7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23" borderId="7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23" borderId="7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3" borderId="7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2" fillId="23" borderId="80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23" borderId="8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23" borderId="8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23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2" fillId="23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2" fillId="23" borderId="8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8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7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7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7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8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8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7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24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8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23" borderId="8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3" borderId="8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4" fillId="23" borderId="40" xfId="4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3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23" borderId="35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3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0" fillId="23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0" fillId="23" borderId="35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21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3" borderId="47" xfId="4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23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2" fillId="2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3" borderId="43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9" fillId="0" borderId="4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24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8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3" borderId="8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23" borderId="8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3" borderId="9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23" borderId="9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23" borderId="9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45" fillId="23" borderId="92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5" fillId="23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5" fillId="23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5" fillId="23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5" fillId="23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5" fillId="23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9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9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9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9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9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9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9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24" borderId="9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강조색1 2" xfId="20" builtinId="53" customBuiltin="true"/>
    <cellStyle name="20% - 강조색2 2" xfId="21" builtinId="53" customBuiltin="true"/>
    <cellStyle name="20% - 강조색3 2" xfId="22" builtinId="53" customBuiltin="true"/>
    <cellStyle name="20% - 강조색4 2" xfId="23" builtinId="53" customBuiltin="true"/>
    <cellStyle name="20% - 강조색5 2" xfId="24" builtinId="53" customBuiltin="true"/>
    <cellStyle name="20% - 강조색6 2" xfId="25" builtinId="53" customBuiltin="true"/>
    <cellStyle name="40% - 강조색1 2" xfId="26" builtinId="53" customBuiltin="true"/>
    <cellStyle name="40% - 강조색2 2" xfId="27" builtinId="53" customBuiltin="true"/>
    <cellStyle name="40% - 강조색3 2" xfId="28" builtinId="53" customBuiltin="true"/>
    <cellStyle name="40% - 강조색4 2" xfId="29" builtinId="53" customBuiltin="true"/>
    <cellStyle name="40% - 강조색5 2" xfId="30" builtinId="53" customBuiltin="true"/>
    <cellStyle name="40% - 강조색6 2" xfId="31" builtinId="53" customBuiltin="true"/>
    <cellStyle name="메모 2" xfId="32" builtinId="53" customBuiltin="true"/>
    <cellStyle name="메모 3" xfId="33" builtinId="53" customBuiltin="true"/>
    <cellStyle name="표준 2" xfId="34" builtinId="53" customBuiltin="true"/>
    <cellStyle name="표준 3" xfId="35" builtinId="53" customBuiltin="true"/>
    <cellStyle name="표준 4" xfId="36" builtinId="53" customBuiltin="true"/>
    <cellStyle name="표준 7" xfId="37" builtinId="53" customBuiltin="true"/>
    <cellStyle name="표준_WBS" xfId="38" builtinId="53" customBuiltin="true"/>
    <cellStyle name="표준_WBS프로젝트관리" xfId="39" builtinId="53" customBuiltin="true"/>
    <cellStyle name="표준_주간진척율보고" xfId="40" builtinId="53" customBuiltin="true"/>
    <cellStyle name="Excel Built-in RowLevel_0" xfId="41" builtinId="53" customBuiltin="true"/>
  </cellStyles>
  <dxfs count="7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C3D69B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CC1DA"/>
      <rgbColor rgb="FF808080"/>
      <rgbColor rgb="FF95B3D7"/>
      <rgbColor rgb="FF993366"/>
      <rgbColor rgb="FFFFFFCC"/>
      <rgbColor rgb="FFDBEEF4"/>
      <rgbColor rgb="FF660066"/>
      <rgbColor rgb="FFF2DCDB"/>
      <rgbColor rgb="FF0066CC"/>
      <rgbColor rgb="FFB9CDE5"/>
      <rgbColor rgb="FF000080"/>
      <rgbColor rgb="FFFF00FF"/>
      <rgbColor rgb="FFD7E4BD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DEADA"/>
      <rgbColor rgb="FF93CDDD"/>
      <rgbColor rgb="FFE6B9B8"/>
      <rgbColor rgb="FFB7DEE8"/>
      <rgbColor rgb="FFFAC090"/>
      <rgbColor rgb="FF3366FF"/>
      <rgbColor rgb="FF33CCCC"/>
      <rgbColor rgb="FF92D050"/>
      <rgbColor rgb="FFFCD5B5"/>
      <rgbColor rgb="FFE6E0EC"/>
      <rgbColor rgb="FFE46C0A"/>
      <rgbColor rgb="FF376092"/>
      <rgbColor rgb="FFB2B2B2"/>
      <rgbColor rgb="FF17375E"/>
      <rgbColor rgb="FF339966"/>
      <rgbColor rgb="FF10243E"/>
      <rgbColor rgb="FF4F6228"/>
      <rgbColor rgb="FF984807"/>
      <rgbColor rgb="FF993366"/>
      <rgbColor rgb="FF333399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68"/>
  <sheetViews>
    <sheetView windowProtection="false" showFormulas="false" showGridLines="true" showRowColHeaders="true" showZeros="true" rightToLeft="false" tabSelected="true" showOutlineSymbols="true" defaultGridColor="true" view="normal" topLeftCell="A134" colorId="64" zoomScale="60" zoomScaleNormal="60" zoomScalePageLayoutView="25" workbookViewId="0">
      <selection pane="topLeft" activeCell="N142" activeCellId="0" sqref="N142"/>
    </sheetView>
  </sheetViews>
  <sheetFormatPr defaultRowHeight="12.8"/>
  <cols>
    <col collapsed="false" hidden="false" max="1" min="1" style="1" width="0.676595744680851"/>
    <col collapsed="false" hidden="false" max="2" min="2" style="2" width="5.96595744680851"/>
    <col collapsed="false" hidden="false" max="3" min="3" style="2" width="18.5787234042553"/>
    <col collapsed="false" hidden="false" max="4" min="4" style="3" width="36.8170212765957"/>
    <col collapsed="false" hidden="false" max="5" min="5" style="3" width="49.5404255319149"/>
    <col collapsed="false" hidden="true" max="6" min="6" style="4" width="0"/>
    <col collapsed="false" hidden="false" max="7" min="7" style="4" width="8.78297872340426"/>
    <col collapsed="false" hidden="false" max="8" min="8" style="5" width="8.78297872340426"/>
    <col collapsed="false" hidden="true" max="9" min="9" style="5" width="0"/>
    <col collapsed="false" hidden="true" max="10" min="10" style="6" width="0"/>
    <col collapsed="false" hidden="true" max="12" min="11" style="5" width="0"/>
    <col collapsed="false" hidden="true" max="13" min="13" style="7" width="0"/>
    <col collapsed="false" hidden="false" max="15" min="14" style="8" width="10.131914893617"/>
    <col collapsed="false" hidden="true" max="16" min="16" style="3" width="0"/>
    <col collapsed="false" hidden="false" max="46" min="17" style="1" width="10.3574468085106"/>
    <col collapsed="false" hidden="false" max="47" min="47" style="1" width="4.16595744680851"/>
    <col collapsed="false" hidden="false" max="1025" min="48" style="1" width="9.34468085106383"/>
  </cols>
  <sheetData>
    <row r="1" s="9" customFormat="true" ht="70.5" hidden="false" customHeight="true" outlineLevel="0" collapsed="false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</row>
    <row r="2" customFormat="false" ht="14.45" hidden="true" customHeight="true" outlineLevel="0" collapsed="false">
      <c r="A2" s="9"/>
      <c r="B2" s="11" t="s">
        <v>1</v>
      </c>
      <c r="C2" s="12" t="n">
        <v>42154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true" outlineLevel="0" collapsed="false">
      <c r="A3" s="9"/>
      <c r="B3" s="14" t="s">
        <v>2</v>
      </c>
      <c r="C3" s="15" t="s">
        <v>3</v>
      </c>
      <c r="D3" s="15" t="s">
        <v>4</v>
      </c>
      <c r="E3" s="15" t="s">
        <v>5</v>
      </c>
      <c r="F3" s="16" t="s">
        <v>6</v>
      </c>
      <c r="G3" s="17"/>
      <c r="H3" s="18" t="s">
        <v>7</v>
      </c>
      <c r="I3" s="19"/>
      <c r="J3" s="19"/>
      <c r="K3" s="19"/>
      <c r="L3" s="19"/>
      <c r="M3" s="19"/>
      <c r="N3" s="20" t="s">
        <v>8</v>
      </c>
      <c r="O3" s="20" t="s">
        <v>9</v>
      </c>
      <c r="P3" s="21" t="s">
        <v>10</v>
      </c>
      <c r="Q3" s="22" t="s">
        <v>11</v>
      </c>
      <c r="R3" s="22"/>
      <c r="S3" s="22"/>
      <c r="T3" s="22"/>
      <c r="U3" s="23" t="s">
        <v>12</v>
      </c>
      <c r="V3" s="23"/>
      <c r="W3" s="23"/>
      <c r="X3" s="23"/>
      <c r="Y3" s="23"/>
      <c r="Z3" s="24" t="s">
        <v>13</v>
      </c>
      <c r="AA3" s="24"/>
      <c r="AB3" s="24"/>
      <c r="AC3" s="24"/>
      <c r="AD3" s="23" t="s">
        <v>14</v>
      </c>
      <c r="AE3" s="23"/>
      <c r="AF3" s="23"/>
      <c r="AG3" s="23"/>
      <c r="AH3" s="23"/>
      <c r="AI3" s="24" t="s">
        <v>15</v>
      </c>
      <c r="AJ3" s="24"/>
      <c r="AK3" s="24"/>
      <c r="AL3" s="24"/>
      <c r="AM3" s="23" t="s">
        <v>16</v>
      </c>
      <c r="AN3" s="23"/>
      <c r="AO3" s="23"/>
      <c r="AP3" s="23"/>
      <c r="AQ3" s="25" t="s">
        <v>17</v>
      </c>
      <c r="AR3" s="25"/>
      <c r="AS3" s="25"/>
      <c r="AT3" s="25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9"/>
      <c r="B4" s="14"/>
      <c r="C4" s="15"/>
      <c r="D4" s="15"/>
      <c r="E4" s="15"/>
      <c r="F4" s="16"/>
      <c r="G4" s="26"/>
      <c r="H4" s="18"/>
      <c r="I4" s="19"/>
      <c r="J4" s="19"/>
      <c r="K4" s="19"/>
      <c r="L4" s="19"/>
      <c r="M4" s="19"/>
      <c r="N4" s="20"/>
      <c r="O4" s="20"/>
      <c r="P4" s="21"/>
      <c r="Q4" s="27" t="s">
        <v>18</v>
      </c>
      <c r="R4" s="23" t="s">
        <v>19</v>
      </c>
      <c r="S4" s="23" t="s">
        <v>20</v>
      </c>
      <c r="T4" s="28" t="s">
        <v>21</v>
      </c>
      <c r="U4" s="23" t="s">
        <v>22</v>
      </c>
      <c r="V4" s="23" t="s">
        <v>23</v>
      </c>
      <c r="W4" s="23" t="s">
        <v>24</v>
      </c>
      <c r="X4" s="23" t="s">
        <v>25</v>
      </c>
      <c r="Y4" s="23" t="s">
        <v>26</v>
      </c>
      <c r="Z4" s="29" t="s">
        <v>27</v>
      </c>
      <c r="AA4" s="23" t="s">
        <v>28</v>
      </c>
      <c r="AB4" s="23" t="s">
        <v>29</v>
      </c>
      <c r="AC4" s="28" t="s">
        <v>30</v>
      </c>
      <c r="AD4" s="23" t="s">
        <v>31</v>
      </c>
      <c r="AE4" s="23" t="s">
        <v>32</v>
      </c>
      <c r="AF4" s="23" t="s">
        <v>33</v>
      </c>
      <c r="AG4" s="23" t="s">
        <v>34</v>
      </c>
      <c r="AH4" s="23" t="s">
        <v>35</v>
      </c>
      <c r="AI4" s="29" t="s">
        <v>36</v>
      </c>
      <c r="AJ4" s="23" t="s">
        <v>37</v>
      </c>
      <c r="AK4" s="23" t="s">
        <v>38</v>
      </c>
      <c r="AL4" s="28" t="s">
        <v>39</v>
      </c>
      <c r="AM4" s="23" t="s">
        <v>40</v>
      </c>
      <c r="AN4" s="23" t="s">
        <v>40</v>
      </c>
      <c r="AO4" s="23" t="s">
        <v>41</v>
      </c>
      <c r="AP4" s="23" t="s">
        <v>42</v>
      </c>
      <c r="AQ4" s="29" t="s">
        <v>43</v>
      </c>
      <c r="AR4" s="23" t="s">
        <v>44</v>
      </c>
      <c r="AS4" s="23" t="s">
        <v>45</v>
      </c>
      <c r="AT4" s="30" t="s">
        <v>46</v>
      </c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" customFormat="true" ht="23.85" hidden="false" customHeight="false" outlineLevel="0" collapsed="false">
      <c r="B5" s="14"/>
      <c r="C5" s="15"/>
      <c r="D5" s="15"/>
      <c r="E5" s="15"/>
      <c r="F5" s="16"/>
      <c r="G5" s="31" t="s">
        <v>47</v>
      </c>
      <c r="H5" s="18"/>
      <c r="I5" s="18" t="s">
        <v>48</v>
      </c>
      <c r="J5" s="32" t="s">
        <v>49</v>
      </c>
      <c r="K5" s="18" t="s">
        <v>50</v>
      </c>
      <c r="L5" s="18" t="s">
        <v>51</v>
      </c>
      <c r="M5" s="33" t="s">
        <v>52</v>
      </c>
      <c r="N5" s="20"/>
      <c r="O5" s="20"/>
      <c r="P5" s="21"/>
      <c r="Q5" s="34" t="n">
        <v>42156</v>
      </c>
      <c r="R5" s="35" t="n">
        <v>42163</v>
      </c>
      <c r="S5" s="35" t="n">
        <v>42170</v>
      </c>
      <c r="T5" s="36" t="n">
        <v>42177</v>
      </c>
      <c r="U5" s="35" t="n">
        <v>42184</v>
      </c>
      <c r="V5" s="35" t="n">
        <v>42191</v>
      </c>
      <c r="W5" s="35" t="n">
        <v>42198</v>
      </c>
      <c r="X5" s="35" t="n">
        <v>42205</v>
      </c>
      <c r="Y5" s="35" t="n">
        <v>42212</v>
      </c>
      <c r="Z5" s="37" t="n">
        <v>42219</v>
      </c>
      <c r="AA5" s="35" t="n">
        <v>42226</v>
      </c>
      <c r="AB5" s="35" t="n">
        <v>42233</v>
      </c>
      <c r="AC5" s="36" t="n">
        <v>42240</v>
      </c>
      <c r="AD5" s="35" t="n">
        <v>42247</v>
      </c>
      <c r="AE5" s="35" t="n">
        <v>42254</v>
      </c>
      <c r="AF5" s="35" t="n">
        <v>42261</v>
      </c>
      <c r="AG5" s="35" t="n">
        <v>42268</v>
      </c>
      <c r="AH5" s="35" t="n">
        <v>42275</v>
      </c>
      <c r="AI5" s="37" t="n">
        <v>42282</v>
      </c>
      <c r="AJ5" s="35" t="n">
        <v>42289</v>
      </c>
      <c r="AK5" s="35" t="n">
        <v>42296</v>
      </c>
      <c r="AL5" s="36" t="n">
        <v>42303</v>
      </c>
      <c r="AM5" s="35" t="n">
        <v>42310</v>
      </c>
      <c r="AN5" s="35" t="n">
        <v>42317</v>
      </c>
      <c r="AO5" s="35" t="n">
        <v>42324</v>
      </c>
      <c r="AP5" s="35" t="n">
        <v>42331</v>
      </c>
      <c r="AQ5" s="37" t="n">
        <v>42338</v>
      </c>
      <c r="AR5" s="35" t="n">
        <v>42345</v>
      </c>
      <c r="AS5" s="35" t="n">
        <v>42352</v>
      </c>
      <c r="AT5" s="38" t="n">
        <v>42359</v>
      </c>
      <c r="AU5" s="39"/>
    </row>
    <row r="6" customFormat="false" ht="13.8" hidden="true" customHeight="true" outlineLevel="0" collapsed="false">
      <c r="A6" s="0"/>
      <c r="B6" s="40" t="s">
        <v>53</v>
      </c>
      <c r="C6" s="40"/>
      <c r="D6" s="40"/>
      <c r="E6" s="40"/>
      <c r="F6" s="40"/>
      <c r="G6" s="41"/>
      <c r="H6" s="42" t="e">
        <f aca="false">SUM(H7,H122,#REF!,#REF!,#REF!,#REF!,#REF!)</f>
        <v>#REF!</v>
      </c>
      <c r="I6" s="42" t="e">
        <f aca="false">SUM(I7,I122,#REF!,#REF!,#REF!,#REF!,#REF!)</f>
        <v>#REF!</v>
      </c>
      <c r="J6" s="43" t="e">
        <f aca="false">L6/I6</f>
        <v>#REF!</v>
      </c>
      <c r="K6" s="42" t="e">
        <f aca="false">SUM(K7,K122,#REF!,#REF!,#REF!,#REF!,#REF!)</f>
        <v>#REF!</v>
      </c>
      <c r="L6" s="42" t="e">
        <f aca="false">SUM(L7,L122,#REF!,#REF!,#REF!,#REF!,#REF!)</f>
        <v>#REF!</v>
      </c>
      <c r="M6" s="44" t="n">
        <f aca="false">IFERROR((L6/K6)*100,0)</f>
        <v>0</v>
      </c>
      <c r="N6" s="45" t="n">
        <f aca="false">MIN(N7:N160)</f>
        <v>42156</v>
      </c>
      <c r="O6" s="45" t="n">
        <f aca="false">MAX(O7:O160)</f>
        <v>42366</v>
      </c>
      <c r="P6" s="46"/>
      <c r="Q6" s="47" t="s">
        <v>54</v>
      </c>
      <c r="R6" s="48" t="s">
        <v>55</v>
      </c>
      <c r="S6" s="48" t="s">
        <v>56</v>
      </c>
      <c r="T6" s="49" t="s">
        <v>57</v>
      </c>
      <c r="U6" s="48" t="s">
        <v>58</v>
      </c>
      <c r="V6" s="48" t="s">
        <v>59</v>
      </c>
      <c r="W6" s="48" t="s">
        <v>60</v>
      </c>
      <c r="X6" s="48" t="s">
        <v>61</v>
      </c>
      <c r="Y6" s="48" t="s">
        <v>62</v>
      </c>
      <c r="Z6" s="50" t="s">
        <v>63</v>
      </c>
      <c r="AA6" s="48" t="s">
        <v>64</v>
      </c>
      <c r="AB6" s="48" t="s">
        <v>65</v>
      </c>
      <c r="AC6" s="49" t="s">
        <v>66</v>
      </c>
      <c r="AD6" s="48" t="s">
        <v>67</v>
      </c>
      <c r="AE6" s="48" t="s">
        <v>68</v>
      </c>
      <c r="AF6" s="48" t="s">
        <v>68</v>
      </c>
      <c r="AG6" s="48" t="s">
        <v>69</v>
      </c>
      <c r="AH6" s="48" t="s">
        <v>70</v>
      </c>
      <c r="AI6" s="50" t="s">
        <v>71</v>
      </c>
      <c r="AJ6" s="48" t="s">
        <v>72</v>
      </c>
      <c r="AK6" s="48" t="s">
        <v>73</v>
      </c>
      <c r="AL6" s="49" t="s">
        <v>74</v>
      </c>
      <c r="AM6" s="48" t="s">
        <v>75</v>
      </c>
      <c r="AN6" s="48" t="s">
        <v>76</v>
      </c>
      <c r="AO6" s="48" t="s">
        <v>77</v>
      </c>
      <c r="AP6" s="48" t="s">
        <v>78</v>
      </c>
      <c r="AQ6" s="50" t="s">
        <v>79</v>
      </c>
      <c r="AR6" s="48" t="s">
        <v>80</v>
      </c>
      <c r="AS6" s="48" t="s">
        <v>81</v>
      </c>
      <c r="AT6" s="51" t="s">
        <v>82</v>
      </c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52" customFormat="true" ht="12.8" hidden="true" customHeight="false" outlineLevel="0" collapsed="false">
      <c r="B7" s="53" t="s">
        <v>83</v>
      </c>
      <c r="C7" s="54"/>
      <c r="D7" s="55"/>
      <c r="E7" s="55"/>
      <c r="F7" s="55"/>
      <c r="G7" s="55"/>
      <c r="H7" s="56" t="n">
        <f aca="false">SUM(H8,H12,H17,H21,H25,H84,H95,H99,,H112)</f>
        <v>7</v>
      </c>
      <c r="I7" s="56" t="n">
        <f aca="false">SUM(I8,I12,I17,I21,I25,I84,I95,I99,,I112)</f>
        <v>7</v>
      </c>
      <c r="J7" s="57" t="n">
        <f aca="false">L7/I7</f>
        <v>0</v>
      </c>
      <c r="K7" s="56" t="n">
        <f aca="false">SUM(K8,K12,K17,K21,K25,K84,K95,K99,,K112)</f>
        <v>0</v>
      </c>
      <c r="L7" s="56" t="n">
        <f aca="false">SUM(L8,L12,L17,L21,L25,L84,L95,L99,,L112)</f>
        <v>0</v>
      </c>
      <c r="M7" s="58" t="n">
        <f aca="false">IFERROR((L7/K7)*100,0)</f>
        <v>0</v>
      </c>
      <c r="N7" s="59" t="n">
        <f aca="false">MIN(N8:N121)</f>
        <v>42156</v>
      </c>
      <c r="O7" s="59" t="n">
        <f aca="false">MAX(O8:O121)</f>
        <v>42366</v>
      </c>
      <c r="P7" s="60"/>
      <c r="Q7" s="61"/>
      <c r="R7" s="62"/>
      <c r="S7" s="62"/>
      <c r="T7" s="63"/>
      <c r="U7" s="64"/>
      <c r="V7" s="62"/>
      <c r="W7" s="62"/>
      <c r="X7" s="62"/>
      <c r="Y7" s="65"/>
      <c r="Z7" s="66"/>
      <c r="AA7" s="62"/>
      <c r="AB7" s="62"/>
      <c r="AC7" s="63"/>
      <c r="AD7" s="64"/>
      <c r="AE7" s="62"/>
      <c r="AF7" s="62"/>
      <c r="AG7" s="62"/>
      <c r="AH7" s="65"/>
      <c r="AI7" s="66"/>
      <c r="AJ7" s="62"/>
      <c r="AK7" s="62"/>
      <c r="AL7" s="63"/>
      <c r="AM7" s="64"/>
      <c r="AN7" s="62"/>
      <c r="AO7" s="62"/>
      <c r="AP7" s="65"/>
      <c r="AQ7" s="66"/>
      <c r="AR7" s="62"/>
      <c r="AS7" s="62"/>
      <c r="AT7" s="67"/>
    </row>
    <row r="8" s="68" customFormat="true" ht="12.8" hidden="true" customHeight="false" outlineLevel="0" collapsed="false">
      <c r="B8" s="69"/>
      <c r="C8" s="70" t="s">
        <v>84</v>
      </c>
      <c r="D8" s="71"/>
      <c r="E8" s="71"/>
      <c r="F8" s="71"/>
      <c r="G8" s="71"/>
      <c r="H8" s="72" t="n">
        <f aca="false">SUM(H9:H11)</f>
        <v>0.17</v>
      </c>
      <c r="I8" s="72" t="n">
        <f aca="false">SUM(I9:I11)</f>
        <v>0.17</v>
      </c>
      <c r="J8" s="73" t="n">
        <f aca="false">L8/I8</f>
        <v>0</v>
      </c>
      <c r="K8" s="74" t="n">
        <f aca="false">SUM(K9:K11)</f>
        <v>0</v>
      </c>
      <c r="L8" s="72" t="n">
        <f aca="false">SUM(L9:L11)</f>
        <v>0</v>
      </c>
      <c r="M8" s="75" t="n">
        <f aca="false">IFERROR((L8/K8)*100,0)</f>
        <v>0</v>
      </c>
      <c r="N8" s="76" t="n">
        <f aca="false">MIN(N9:N11)</f>
        <v>42156</v>
      </c>
      <c r="O8" s="76" t="n">
        <f aca="false">MAX(O9:O11)</f>
        <v>42170</v>
      </c>
      <c r="P8" s="77"/>
      <c r="Q8" s="78"/>
      <c r="R8" s="79"/>
      <c r="S8" s="79"/>
      <c r="T8" s="80"/>
      <c r="U8" s="81"/>
      <c r="V8" s="82"/>
      <c r="W8" s="82"/>
      <c r="X8" s="82"/>
      <c r="Y8" s="83"/>
      <c r="Z8" s="84"/>
      <c r="AA8" s="82"/>
      <c r="AB8" s="82"/>
      <c r="AC8" s="80"/>
      <c r="AD8" s="81"/>
      <c r="AE8" s="82"/>
      <c r="AF8" s="82"/>
      <c r="AG8" s="82"/>
      <c r="AH8" s="83"/>
      <c r="AI8" s="84"/>
      <c r="AJ8" s="82"/>
      <c r="AK8" s="82"/>
      <c r="AL8" s="80"/>
      <c r="AM8" s="81"/>
      <c r="AN8" s="82"/>
      <c r="AO8" s="82"/>
      <c r="AP8" s="83"/>
      <c r="AQ8" s="84"/>
      <c r="AR8" s="82"/>
      <c r="AS8" s="82"/>
      <c r="AT8" s="85"/>
    </row>
    <row r="9" s="86" customFormat="true" ht="12.8" hidden="true" customHeight="false" outlineLevel="0" collapsed="false">
      <c r="B9" s="87"/>
      <c r="C9" s="88"/>
      <c r="D9" s="89" t="s">
        <v>85</v>
      </c>
      <c r="E9" s="90"/>
      <c r="F9" s="91"/>
      <c r="G9" s="91"/>
      <c r="H9" s="92" t="n">
        <v>0.05</v>
      </c>
      <c r="I9" s="92" t="n">
        <v>0.05</v>
      </c>
      <c r="J9" s="93" t="n">
        <v>0</v>
      </c>
      <c r="K9" s="94" t="n">
        <f aca="false">IF($C$2&lt;N9,0,IF(AND(N9&lt;=$C$2,O9&gt;=$C$2),I9*(DAYS360(N9,$C$2+1)/(VALUE(O9)-VALUE(N9)+1)),I9))</f>
        <v>0</v>
      </c>
      <c r="L9" s="95" t="n">
        <f aca="false">J9*I9</f>
        <v>0</v>
      </c>
      <c r="M9" s="96" t="str">
        <f aca="false">IF(J9=1,"종료",IF(AND(J9=0,$C$2&lt;N9),"",IF(AND(J9=0,$C$2&gt;O9),"지연",IF(AND(O9&lt;$C$2,J9&lt;&gt;100),"지연","진행"))))</f>
        <v/>
      </c>
      <c r="N9" s="97" t="n">
        <v>42156</v>
      </c>
      <c r="O9" s="97" t="n">
        <v>42159</v>
      </c>
      <c r="P9" s="98"/>
      <c r="Q9" s="99"/>
      <c r="R9" s="100"/>
      <c r="S9" s="100"/>
      <c r="T9" s="101"/>
      <c r="U9" s="102"/>
      <c r="V9" s="100"/>
      <c r="W9" s="100"/>
      <c r="X9" s="100"/>
      <c r="Y9" s="103"/>
      <c r="Z9" s="104"/>
      <c r="AA9" s="100"/>
      <c r="AB9" s="100"/>
      <c r="AC9" s="101"/>
      <c r="AD9" s="102"/>
      <c r="AE9" s="100"/>
      <c r="AF9" s="100"/>
      <c r="AG9" s="100"/>
      <c r="AH9" s="103"/>
      <c r="AI9" s="104"/>
      <c r="AJ9" s="100"/>
      <c r="AK9" s="100"/>
      <c r="AL9" s="101"/>
      <c r="AM9" s="102"/>
      <c r="AN9" s="100"/>
      <c r="AO9" s="100"/>
      <c r="AP9" s="103"/>
      <c r="AQ9" s="104"/>
      <c r="AR9" s="100"/>
      <c r="AS9" s="100"/>
      <c r="AT9" s="105"/>
    </row>
    <row r="10" customFormat="false" ht="13.8" hidden="true" customHeight="false" outlineLevel="0" collapsed="false">
      <c r="A10" s="86"/>
      <c r="B10" s="87"/>
      <c r="C10" s="88"/>
      <c r="D10" s="90" t="s">
        <v>86</v>
      </c>
      <c r="E10" s="90"/>
      <c r="F10" s="91"/>
      <c r="G10" s="91"/>
      <c r="H10" s="106" t="n">
        <v>0.05</v>
      </c>
      <c r="I10" s="106" t="n">
        <v>0.05</v>
      </c>
      <c r="J10" s="107" t="n">
        <v>0</v>
      </c>
      <c r="K10" s="108" t="n">
        <f aca="false">IF($C$2&lt;N10,0,IF(AND(N10&lt;=$C$2,O10&gt;=$C$2),I10*(DAYS360(N10,$C$2+1)/(VALUE(O10)-VALUE(N10)+1)),I10))</f>
        <v>0</v>
      </c>
      <c r="L10" s="109" t="n">
        <f aca="false">J10*I10</f>
        <v>0</v>
      </c>
      <c r="M10" s="110" t="str">
        <f aca="false">IF(J10=1,"종료",IF(AND(J10=0,$C$2&lt;N10),"",IF(AND(J10=0,$C$2&gt;O10),"지연",IF(AND(O10&lt;$C$2,J10&lt;&gt;100),"지연","진행"))))</f>
        <v/>
      </c>
      <c r="N10" s="111" t="n">
        <v>42156</v>
      </c>
      <c r="O10" s="111" t="n">
        <v>42170</v>
      </c>
      <c r="P10" s="98"/>
      <c r="Q10" s="99"/>
      <c r="R10" s="112"/>
      <c r="S10" s="112"/>
      <c r="T10" s="101"/>
      <c r="U10" s="102"/>
      <c r="V10" s="100"/>
      <c r="W10" s="100"/>
      <c r="X10" s="100"/>
      <c r="Y10" s="103"/>
      <c r="Z10" s="104"/>
      <c r="AA10" s="100"/>
      <c r="AB10" s="100"/>
      <c r="AC10" s="101"/>
      <c r="AD10" s="102"/>
      <c r="AE10" s="100"/>
      <c r="AF10" s="100"/>
      <c r="AG10" s="100"/>
      <c r="AH10" s="103"/>
      <c r="AI10" s="104"/>
      <c r="AJ10" s="100"/>
      <c r="AK10" s="100"/>
      <c r="AL10" s="101"/>
      <c r="AM10" s="102"/>
      <c r="AN10" s="100"/>
      <c r="AO10" s="100"/>
      <c r="AP10" s="103"/>
      <c r="AQ10" s="104"/>
      <c r="AR10" s="100"/>
      <c r="AS10" s="100"/>
      <c r="AT10" s="105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13" customFormat="true" ht="12.8" hidden="true" customHeight="false" outlineLevel="0" collapsed="false">
      <c r="B11" s="114"/>
      <c r="C11" s="115"/>
      <c r="D11" s="89" t="s">
        <v>87</v>
      </c>
      <c r="E11" s="90"/>
      <c r="F11" s="91"/>
      <c r="G11" s="91"/>
      <c r="H11" s="92" t="n">
        <v>0.07</v>
      </c>
      <c r="I11" s="92" t="n">
        <v>0.07</v>
      </c>
      <c r="J11" s="107" t="n">
        <v>0</v>
      </c>
      <c r="K11" s="108" t="n">
        <f aca="false">IF($C$2&lt;N11,0,IF(AND(N11&lt;=$C$2,O11&gt;=$C$2),I11*(DAYS360(N11,$C$2+1)/(VALUE(O11)-VALUE(N11)+1)),I11))</f>
        <v>0</v>
      </c>
      <c r="L11" s="109" t="n">
        <f aca="false">J11*I11</f>
        <v>0</v>
      </c>
      <c r="M11" s="110" t="str">
        <f aca="false">IF(J11=1,"종료",IF(AND(J11=0,$C$2&lt;N11),"",IF(AND(J11=0,$C$2&gt;O11),"지연",IF(AND(O11&lt;$C$2,J11&lt;&gt;100),"지연","진행"))))</f>
        <v/>
      </c>
      <c r="N11" s="97" t="n">
        <v>42156</v>
      </c>
      <c r="O11" s="97" t="n">
        <v>42160</v>
      </c>
      <c r="P11" s="98"/>
      <c r="Q11" s="116"/>
      <c r="R11" s="117"/>
      <c r="S11" s="117"/>
      <c r="T11" s="118"/>
      <c r="U11" s="119"/>
      <c r="V11" s="117"/>
      <c r="W11" s="117"/>
      <c r="X11" s="117"/>
      <c r="Y11" s="120"/>
      <c r="Z11" s="121"/>
      <c r="AA11" s="117"/>
      <c r="AB11" s="117"/>
      <c r="AC11" s="118"/>
      <c r="AD11" s="119"/>
      <c r="AE11" s="117"/>
      <c r="AF11" s="117"/>
      <c r="AG11" s="117"/>
      <c r="AH11" s="120"/>
      <c r="AI11" s="121"/>
      <c r="AJ11" s="117"/>
      <c r="AK11" s="117"/>
      <c r="AL11" s="118"/>
      <c r="AM11" s="119"/>
      <c r="AN11" s="117"/>
      <c r="AO11" s="117"/>
      <c r="AP11" s="120"/>
      <c r="AQ11" s="121"/>
      <c r="AR11" s="117"/>
      <c r="AS11" s="117"/>
      <c r="AT11" s="122"/>
    </row>
    <row r="12" s="68" customFormat="true" ht="12.8" hidden="true" customHeight="false" outlineLevel="0" collapsed="false">
      <c r="B12" s="123"/>
      <c r="C12" s="124" t="s">
        <v>88</v>
      </c>
      <c r="D12" s="125"/>
      <c r="E12" s="124"/>
      <c r="F12" s="126"/>
      <c r="G12" s="126"/>
      <c r="H12" s="127" t="n">
        <f aca="false">SUM(H13:H16)</f>
        <v>0.6</v>
      </c>
      <c r="I12" s="127" t="n">
        <f aca="false">SUM(I13:I16)</f>
        <v>0.6</v>
      </c>
      <c r="J12" s="73" t="n">
        <f aca="false">L12/I12</f>
        <v>0</v>
      </c>
      <c r="K12" s="127" t="n">
        <f aca="false">SUM(K13:K16)</f>
        <v>0</v>
      </c>
      <c r="L12" s="127" t="n">
        <f aca="false">SUM(L13:L16)</f>
        <v>0</v>
      </c>
      <c r="M12" s="127" t="n">
        <f aca="false">SUM(M13:M16)</f>
        <v>0</v>
      </c>
      <c r="N12" s="128" t="n">
        <f aca="false">MIN(N13:N16)</f>
        <v>42156</v>
      </c>
      <c r="O12" s="128" t="n">
        <f aca="false">MAX(O13:O16)</f>
        <v>42165</v>
      </c>
      <c r="P12" s="98"/>
      <c r="Q12" s="129"/>
      <c r="R12" s="130"/>
      <c r="S12" s="131"/>
      <c r="T12" s="132"/>
      <c r="U12" s="133"/>
      <c r="V12" s="131"/>
      <c r="W12" s="131"/>
      <c r="X12" s="131"/>
      <c r="Y12" s="134"/>
      <c r="Z12" s="135"/>
      <c r="AA12" s="131"/>
      <c r="AB12" s="131"/>
      <c r="AC12" s="132"/>
      <c r="AD12" s="133"/>
      <c r="AE12" s="131"/>
      <c r="AF12" s="131"/>
      <c r="AG12" s="131"/>
      <c r="AH12" s="134"/>
      <c r="AI12" s="135"/>
      <c r="AJ12" s="131"/>
      <c r="AK12" s="131"/>
      <c r="AL12" s="132"/>
      <c r="AM12" s="133"/>
      <c r="AN12" s="131"/>
      <c r="AO12" s="131"/>
      <c r="AP12" s="134"/>
      <c r="AQ12" s="135"/>
      <c r="AR12" s="131"/>
      <c r="AS12" s="131"/>
      <c r="AT12" s="136"/>
    </row>
    <row r="13" s="86" customFormat="true" ht="12.8" hidden="true" customHeight="false" outlineLevel="0" collapsed="false">
      <c r="B13" s="137"/>
      <c r="C13" s="88"/>
      <c r="D13" s="89" t="s">
        <v>89</v>
      </c>
      <c r="E13" s="90"/>
      <c r="F13" s="91"/>
      <c r="G13" s="91"/>
      <c r="H13" s="106" t="n">
        <v>0.2</v>
      </c>
      <c r="I13" s="106" t="n">
        <v>0.2</v>
      </c>
      <c r="J13" s="107" t="n">
        <v>0</v>
      </c>
      <c r="K13" s="108" t="n">
        <f aca="false">IF($C$2&lt;N13,0,IF(AND(N13&lt;=$C$2,O13&gt;=$C$2),I13*(DAYS360(N13,$C$2+1)/(VALUE(O13)-VALUE(N13)+1)),I13))</f>
        <v>0</v>
      </c>
      <c r="L13" s="109" t="n">
        <f aca="false">J13*I13</f>
        <v>0</v>
      </c>
      <c r="M13" s="110" t="str">
        <f aca="false">IF(J13=1,"종료",IF(AND(J13=0,$C$2&lt;N13),"",IF(AND(J13=0,$C$2&gt;O13),"지연",IF(AND(O13&lt;$C$2,J13&lt;&gt;100),"지연","진행"))))</f>
        <v/>
      </c>
      <c r="N13" s="111" t="n">
        <v>42156</v>
      </c>
      <c r="O13" s="111" t="n">
        <v>42158</v>
      </c>
      <c r="P13" s="98"/>
      <c r="Q13" s="138"/>
      <c r="R13" s="100"/>
      <c r="S13" s="100"/>
      <c r="T13" s="101"/>
      <c r="U13" s="102"/>
      <c r="V13" s="100"/>
      <c r="W13" s="100"/>
      <c r="X13" s="100"/>
      <c r="Y13" s="103"/>
      <c r="Z13" s="104"/>
      <c r="AA13" s="100"/>
      <c r="AB13" s="100"/>
      <c r="AC13" s="101"/>
      <c r="AD13" s="102"/>
      <c r="AE13" s="100"/>
      <c r="AF13" s="100"/>
      <c r="AG13" s="100"/>
      <c r="AH13" s="103"/>
      <c r="AI13" s="104"/>
      <c r="AJ13" s="100"/>
      <c r="AK13" s="100"/>
      <c r="AL13" s="101"/>
      <c r="AM13" s="102"/>
      <c r="AN13" s="100"/>
      <c r="AO13" s="100"/>
      <c r="AP13" s="103"/>
      <c r="AQ13" s="104"/>
      <c r="AR13" s="100"/>
      <c r="AS13" s="100"/>
      <c r="AT13" s="105"/>
    </row>
    <row r="14" customFormat="false" ht="13.8" hidden="true" customHeight="false" outlineLevel="0" collapsed="false">
      <c r="A14" s="86"/>
      <c r="B14" s="137"/>
      <c r="C14" s="90"/>
      <c r="D14" s="89" t="s">
        <v>90</v>
      </c>
      <c r="E14" s="90"/>
      <c r="F14" s="91"/>
      <c r="G14" s="91"/>
      <c r="H14" s="106" t="n">
        <v>0.1</v>
      </c>
      <c r="I14" s="106" t="n">
        <v>0.1</v>
      </c>
      <c r="J14" s="107" t="n">
        <v>0</v>
      </c>
      <c r="K14" s="108" t="n">
        <f aca="false">IF($C$2&lt;N14,0,IF(AND(N14&lt;=$C$2,O14&gt;=$C$2),I14*(DAYS360(N14,$C$2+1)/(VALUE(O14)-VALUE(N14)+1)),I14))</f>
        <v>0</v>
      </c>
      <c r="L14" s="109" t="n">
        <f aca="false">J14*I14</f>
        <v>0</v>
      </c>
      <c r="M14" s="110" t="str">
        <f aca="false">IF(J14=1,"종료",IF(AND(J14=0,$C$2&lt;N14),"",IF(AND(J14=0,$C$2&gt;O14),"지연",IF(AND(O14&lt;$C$2,J14&lt;&gt;100),"지연","진행"))))</f>
        <v/>
      </c>
      <c r="N14" s="111" t="n">
        <v>42160</v>
      </c>
      <c r="O14" s="111" t="n">
        <v>42163</v>
      </c>
      <c r="P14" s="98"/>
      <c r="Q14" s="138"/>
      <c r="R14" s="112"/>
      <c r="S14" s="100"/>
      <c r="T14" s="101"/>
      <c r="U14" s="102"/>
      <c r="V14" s="100"/>
      <c r="W14" s="100"/>
      <c r="X14" s="100"/>
      <c r="Y14" s="103"/>
      <c r="Z14" s="104"/>
      <c r="AA14" s="100"/>
      <c r="AB14" s="100"/>
      <c r="AC14" s="101"/>
      <c r="AD14" s="102"/>
      <c r="AE14" s="100"/>
      <c r="AF14" s="100"/>
      <c r="AG14" s="100"/>
      <c r="AH14" s="103"/>
      <c r="AI14" s="104"/>
      <c r="AJ14" s="100"/>
      <c r="AK14" s="100"/>
      <c r="AL14" s="101"/>
      <c r="AM14" s="102"/>
      <c r="AN14" s="100"/>
      <c r="AO14" s="100"/>
      <c r="AP14" s="103"/>
      <c r="AQ14" s="104"/>
      <c r="AR14" s="100"/>
      <c r="AS14" s="100"/>
      <c r="AT14" s="105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true" customHeight="false" outlineLevel="0" collapsed="false">
      <c r="A15" s="86"/>
      <c r="B15" s="137"/>
      <c r="C15" s="90"/>
      <c r="D15" s="89" t="s">
        <v>91</v>
      </c>
      <c r="E15" s="90"/>
      <c r="F15" s="91"/>
      <c r="G15" s="91"/>
      <c r="H15" s="106" t="n">
        <v>0.1</v>
      </c>
      <c r="I15" s="106" t="n">
        <v>0.1</v>
      </c>
      <c r="J15" s="107" t="n">
        <v>0</v>
      </c>
      <c r="K15" s="108" t="n">
        <f aca="false">IF($C$2&lt;N15,0,IF(AND(N15&lt;=$C$2,O15&gt;=$C$2),I15*(DAYS360(N15,$C$2+1)/(VALUE(O15)-VALUE(N15)+1)),I15))</f>
        <v>0</v>
      </c>
      <c r="L15" s="109" t="n">
        <f aca="false">J15*I15</f>
        <v>0</v>
      </c>
      <c r="M15" s="110" t="str">
        <f aca="false">IF(J15=1,"종료",IF(AND(J15=0,$C$2&lt;N15),"",IF(AND(J15=0,$C$2&gt;O15),"지연",IF(AND(O15&lt;$C$2,J15&lt;&gt;100),"지연","진행"))))</f>
        <v/>
      </c>
      <c r="N15" s="111" t="n">
        <v>42165</v>
      </c>
      <c r="O15" s="111" t="n">
        <v>42165</v>
      </c>
      <c r="P15" s="98" t="s">
        <v>92</v>
      </c>
      <c r="Q15" s="139"/>
      <c r="R15" s="112"/>
      <c r="S15" s="100"/>
      <c r="T15" s="101"/>
      <c r="U15" s="102"/>
      <c r="V15" s="100"/>
      <c r="W15" s="100"/>
      <c r="X15" s="100"/>
      <c r="Y15" s="103"/>
      <c r="Z15" s="104"/>
      <c r="AA15" s="100"/>
      <c r="AB15" s="100"/>
      <c r="AC15" s="101"/>
      <c r="AD15" s="102"/>
      <c r="AE15" s="100"/>
      <c r="AF15" s="100"/>
      <c r="AG15" s="100"/>
      <c r="AH15" s="103"/>
      <c r="AI15" s="104"/>
      <c r="AJ15" s="100"/>
      <c r="AK15" s="100"/>
      <c r="AL15" s="101"/>
      <c r="AM15" s="102"/>
      <c r="AN15" s="100"/>
      <c r="AO15" s="100"/>
      <c r="AP15" s="103"/>
      <c r="AQ15" s="104"/>
      <c r="AR15" s="100"/>
      <c r="AS15" s="100"/>
      <c r="AT15" s="105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true" customHeight="false" outlineLevel="0" collapsed="false">
      <c r="A16" s="86"/>
      <c r="B16" s="137"/>
      <c r="C16" s="90"/>
      <c r="D16" s="90" t="s">
        <v>93</v>
      </c>
      <c r="E16" s="90"/>
      <c r="F16" s="91"/>
      <c r="G16" s="91"/>
      <c r="H16" s="106" t="n">
        <v>0.2</v>
      </c>
      <c r="I16" s="106" t="n">
        <v>0.2</v>
      </c>
      <c r="J16" s="107" t="n">
        <v>0</v>
      </c>
      <c r="K16" s="108" t="n">
        <f aca="false">IF($C$2&lt;N16,0,IF(AND(N16&lt;=$C$2,O16&gt;=$C$2),I16*(DAYS360(N16,$C$2+1)/(VALUE(O16)-VALUE(N16)+1)),I16))</f>
        <v>0</v>
      </c>
      <c r="L16" s="109" t="n">
        <f aca="false">J16*I16</f>
        <v>0</v>
      </c>
      <c r="M16" s="110" t="str">
        <f aca="false">IF(J16=1,"종료",IF(AND(J16=0,$C$2&lt;N16),"",IF(AND(J16=0,$C$2&gt;O16),"지연",IF(AND(O16&lt;$C$2,J16&lt;&gt;100),"지연","진행"))))</f>
        <v/>
      </c>
      <c r="N16" s="111" t="n">
        <v>42156</v>
      </c>
      <c r="O16" s="111" t="n">
        <v>42165</v>
      </c>
      <c r="P16" s="140" t="s">
        <v>94</v>
      </c>
      <c r="Q16" s="138"/>
      <c r="R16" s="112"/>
      <c r="S16" s="100"/>
      <c r="T16" s="101"/>
      <c r="U16" s="102"/>
      <c r="V16" s="100"/>
      <c r="W16" s="100"/>
      <c r="X16" s="100"/>
      <c r="Y16" s="103"/>
      <c r="Z16" s="104"/>
      <c r="AA16" s="100"/>
      <c r="AB16" s="100"/>
      <c r="AC16" s="101"/>
      <c r="AD16" s="102"/>
      <c r="AE16" s="100"/>
      <c r="AF16" s="100"/>
      <c r="AG16" s="100"/>
      <c r="AH16" s="103"/>
      <c r="AI16" s="104"/>
      <c r="AJ16" s="100"/>
      <c r="AK16" s="100"/>
      <c r="AL16" s="101"/>
      <c r="AM16" s="102"/>
      <c r="AN16" s="100"/>
      <c r="AO16" s="100"/>
      <c r="AP16" s="103"/>
      <c r="AQ16" s="104"/>
      <c r="AR16" s="100"/>
      <c r="AS16" s="100"/>
      <c r="AT16" s="105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true" customHeight="false" outlineLevel="0" collapsed="false">
      <c r="A17" s="86"/>
      <c r="B17" s="137"/>
      <c r="C17" s="124" t="s">
        <v>95</v>
      </c>
      <c r="D17" s="90"/>
      <c r="E17" s="90"/>
      <c r="F17" s="91"/>
      <c r="G17" s="91"/>
      <c r="H17" s="127" t="n">
        <f aca="false">SUM(H18:H20)</f>
        <v>0.4</v>
      </c>
      <c r="I17" s="127" t="n">
        <f aca="false">SUM(I18:I20)</f>
        <v>0.4</v>
      </c>
      <c r="J17" s="73" t="n">
        <f aca="false">L17/I17</f>
        <v>0</v>
      </c>
      <c r="K17" s="141" t="n">
        <f aca="false">SUM(K18:K20)</f>
        <v>0</v>
      </c>
      <c r="L17" s="142" t="n">
        <f aca="false">SUM(L18:L20)</f>
        <v>0</v>
      </c>
      <c r="M17" s="143" t="n">
        <f aca="false">IFERROR((L17/K17)*100,0)</f>
        <v>0</v>
      </c>
      <c r="N17" s="128" t="n">
        <f aca="false">MIN(N18:N20)</f>
        <v>42156</v>
      </c>
      <c r="O17" s="128" t="n">
        <f aca="false">MAX(O18:O20)</f>
        <v>42226</v>
      </c>
      <c r="P17" s="98"/>
      <c r="Q17" s="144"/>
      <c r="R17" s="145"/>
      <c r="S17" s="145"/>
      <c r="T17" s="146"/>
      <c r="U17" s="147"/>
      <c r="V17" s="145"/>
      <c r="W17" s="145"/>
      <c r="X17" s="145"/>
      <c r="Y17" s="148"/>
      <c r="Z17" s="149"/>
      <c r="AA17" s="145"/>
      <c r="AB17" s="100"/>
      <c r="AC17" s="101"/>
      <c r="AD17" s="102"/>
      <c r="AE17" s="100"/>
      <c r="AF17" s="100"/>
      <c r="AG17" s="100"/>
      <c r="AH17" s="103"/>
      <c r="AI17" s="104"/>
      <c r="AJ17" s="100"/>
      <c r="AK17" s="100"/>
      <c r="AL17" s="101"/>
      <c r="AM17" s="102"/>
      <c r="AN17" s="100"/>
      <c r="AO17" s="100"/>
      <c r="AP17" s="103"/>
      <c r="AQ17" s="104"/>
      <c r="AR17" s="100"/>
      <c r="AS17" s="100"/>
      <c r="AT17" s="105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true" customHeight="false" outlineLevel="0" collapsed="false">
      <c r="A18" s="86"/>
      <c r="B18" s="137"/>
      <c r="C18" s="90"/>
      <c r="D18" s="89" t="s">
        <v>96</v>
      </c>
      <c r="E18" s="90"/>
      <c r="F18" s="91"/>
      <c r="G18" s="91"/>
      <c r="H18" s="106" t="n">
        <v>0.05</v>
      </c>
      <c r="I18" s="106" t="n">
        <v>0.05</v>
      </c>
      <c r="J18" s="107" t="n">
        <v>0</v>
      </c>
      <c r="K18" s="108" t="n">
        <f aca="false">IF($C$2&lt;N18,0,IF(AND(N18&lt;=$C$2,O18&gt;=$C$2),I18*(DAYS360(N18,$C$2+1)/(VALUE(O18)-VALUE(N18)+1)),I18))</f>
        <v>0</v>
      </c>
      <c r="L18" s="109" t="n">
        <f aca="false">J18*I18</f>
        <v>0</v>
      </c>
      <c r="M18" s="110" t="str">
        <f aca="false">IF(J18=1,"종료",IF(AND(J18=0,$C$2&lt;N18),"",IF(AND(J18=0,$C$2&gt;O18),"지연",IF(AND(O18&lt;$C$2,J18&lt;&gt;100),"지연","진행"))))</f>
        <v/>
      </c>
      <c r="N18" s="111" t="n">
        <v>42156</v>
      </c>
      <c r="O18" s="111" t="n">
        <v>42160</v>
      </c>
      <c r="P18" s="98" t="s">
        <v>97</v>
      </c>
      <c r="Q18" s="138"/>
      <c r="R18" s="100"/>
      <c r="S18" s="100"/>
      <c r="T18" s="101"/>
      <c r="U18" s="102"/>
      <c r="V18" s="100"/>
      <c r="W18" s="100"/>
      <c r="X18" s="100"/>
      <c r="Y18" s="103"/>
      <c r="Z18" s="104"/>
      <c r="AA18" s="100"/>
      <c r="AB18" s="100"/>
      <c r="AC18" s="101"/>
      <c r="AD18" s="102"/>
      <c r="AE18" s="100"/>
      <c r="AF18" s="100"/>
      <c r="AG18" s="100"/>
      <c r="AH18" s="103"/>
      <c r="AI18" s="104"/>
      <c r="AJ18" s="100"/>
      <c r="AK18" s="100"/>
      <c r="AL18" s="101"/>
      <c r="AM18" s="102"/>
      <c r="AN18" s="100"/>
      <c r="AO18" s="100"/>
      <c r="AP18" s="103"/>
      <c r="AQ18" s="104"/>
      <c r="AR18" s="100"/>
      <c r="AS18" s="100"/>
      <c r="AT18" s="105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true" customHeight="false" outlineLevel="0" collapsed="false">
      <c r="A19" s="86"/>
      <c r="B19" s="137"/>
      <c r="C19" s="90"/>
      <c r="D19" s="89" t="s">
        <v>98</v>
      </c>
      <c r="E19" s="90"/>
      <c r="F19" s="91"/>
      <c r="G19" s="91"/>
      <c r="H19" s="106" t="n">
        <v>0.15</v>
      </c>
      <c r="I19" s="106" t="n">
        <v>0.15</v>
      </c>
      <c r="J19" s="107" t="n">
        <v>0</v>
      </c>
      <c r="K19" s="108" t="n">
        <f aca="false">IF($C$2&lt;N19,0,IF(AND(N19&lt;=$C$2,O19&gt;=$C$2),I19*(DAYS360(N19,$C$2+1)/(VALUE(O19)-VALUE(N19)+1)),I19))</f>
        <v>0</v>
      </c>
      <c r="L19" s="109" t="n">
        <f aca="false">J19*I19</f>
        <v>0</v>
      </c>
      <c r="M19" s="110" t="str">
        <f aca="false">IF(J19=1,"종료",IF(AND(J19=0,$C$2&lt;N19),"",IF(AND(J19=0,$C$2&gt;O19),"지연",IF(AND(O19&lt;$C$2,J19&lt;&gt;100),"지연","진행"))))</f>
        <v/>
      </c>
      <c r="N19" s="111" t="n">
        <v>42163</v>
      </c>
      <c r="O19" s="111" t="n">
        <v>42167</v>
      </c>
      <c r="P19" s="98"/>
      <c r="Q19" s="139"/>
      <c r="R19" s="112"/>
      <c r="S19" s="100"/>
      <c r="T19" s="101"/>
      <c r="U19" s="102"/>
      <c r="V19" s="100"/>
      <c r="W19" s="100"/>
      <c r="X19" s="100"/>
      <c r="Y19" s="103"/>
      <c r="Z19" s="104"/>
      <c r="AA19" s="100"/>
      <c r="AB19" s="100"/>
      <c r="AC19" s="101"/>
      <c r="AD19" s="102"/>
      <c r="AE19" s="100"/>
      <c r="AF19" s="100"/>
      <c r="AG19" s="100"/>
      <c r="AH19" s="103"/>
      <c r="AI19" s="104"/>
      <c r="AJ19" s="100"/>
      <c r="AK19" s="100"/>
      <c r="AL19" s="101"/>
      <c r="AM19" s="102"/>
      <c r="AN19" s="100"/>
      <c r="AO19" s="100"/>
      <c r="AP19" s="103"/>
      <c r="AQ19" s="104"/>
      <c r="AR19" s="100"/>
      <c r="AS19" s="100"/>
      <c r="AT19" s="105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true" customHeight="false" outlineLevel="0" collapsed="false">
      <c r="A20" s="86"/>
      <c r="B20" s="137"/>
      <c r="C20" s="90"/>
      <c r="D20" s="90" t="s">
        <v>99</v>
      </c>
      <c r="E20" s="90"/>
      <c r="F20" s="91"/>
      <c r="G20" s="91"/>
      <c r="H20" s="106" t="n">
        <v>0.2</v>
      </c>
      <c r="I20" s="106" t="n">
        <v>0.2</v>
      </c>
      <c r="J20" s="107" t="n">
        <v>0</v>
      </c>
      <c r="K20" s="108" t="n">
        <f aca="false">IF($C$2&lt;N20,0,IF(AND(N20&lt;=$C$2,O20&gt;=$C$2),I20*(DAYS360(N20,$C$2+1)/(VALUE(O20)-VALUE(N20)+1)),I20))</f>
        <v>0</v>
      </c>
      <c r="L20" s="109" t="n">
        <f aca="false">J20*I20</f>
        <v>0</v>
      </c>
      <c r="M20" s="110" t="str">
        <f aca="false">IF(J20=1,"종료",IF(AND(J20=0,$C$2&lt;N20),"",IF(AND(J20=0,$C$2&gt;O20),"지연",IF(AND(O20&lt;$C$2,J20&lt;&gt;100),"지연","진행"))))</f>
        <v/>
      </c>
      <c r="N20" s="111" t="n">
        <v>42217</v>
      </c>
      <c r="O20" s="111" t="n">
        <v>42226</v>
      </c>
      <c r="P20" s="98" t="s">
        <v>100</v>
      </c>
      <c r="Q20" s="139"/>
      <c r="R20" s="100"/>
      <c r="S20" s="100"/>
      <c r="T20" s="101"/>
      <c r="U20" s="102"/>
      <c r="V20" s="100"/>
      <c r="W20" s="100"/>
      <c r="X20" s="100"/>
      <c r="Y20" s="150"/>
      <c r="Z20" s="151"/>
      <c r="AA20" s="112"/>
      <c r="AB20" s="100"/>
      <c r="AC20" s="101"/>
      <c r="AD20" s="102"/>
      <c r="AE20" s="100"/>
      <c r="AF20" s="100"/>
      <c r="AG20" s="100"/>
      <c r="AH20" s="103"/>
      <c r="AI20" s="104"/>
      <c r="AJ20" s="100"/>
      <c r="AK20" s="100"/>
      <c r="AL20" s="101"/>
      <c r="AM20" s="102"/>
      <c r="AN20" s="100"/>
      <c r="AO20" s="100"/>
      <c r="AP20" s="103"/>
      <c r="AQ20" s="104"/>
      <c r="AR20" s="100"/>
      <c r="AS20" s="100"/>
      <c r="AT20" s="105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68" customFormat="true" ht="12.8" hidden="true" customHeight="false" outlineLevel="0" collapsed="false">
      <c r="B21" s="123"/>
      <c r="C21" s="125" t="s">
        <v>101</v>
      </c>
      <c r="D21" s="124"/>
      <c r="E21" s="125"/>
      <c r="F21" s="152"/>
      <c r="G21" s="152"/>
      <c r="H21" s="127" t="n">
        <f aca="false">SUM(H22:H24)</f>
        <v>0.25</v>
      </c>
      <c r="I21" s="127" t="n">
        <f aca="false">SUM(I22:I24)</f>
        <v>0.25</v>
      </c>
      <c r="J21" s="73" t="n">
        <f aca="false">L21/I21</f>
        <v>0</v>
      </c>
      <c r="K21" s="141" t="n">
        <f aca="false">SUM(K22:K24)</f>
        <v>0</v>
      </c>
      <c r="L21" s="142" t="n">
        <f aca="false">SUM(L22:L24)</f>
        <v>0</v>
      </c>
      <c r="M21" s="143" t="n">
        <f aca="false">IFERROR((L21/K21)*100,0)</f>
        <v>0</v>
      </c>
      <c r="N21" s="128" t="n">
        <f aca="false">MIN(N22:N24)</f>
        <v>42166</v>
      </c>
      <c r="O21" s="128" t="n">
        <f aca="false">MAX(O22:O24)</f>
        <v>42348</v>
      </c>
      <c r="P21" s="98"/>
      <c r="Q21" s="153"/>
      <c r="R21" s="130"/>
      <c r="S21" s="130"/>
      <c r="T21" s="154"/>
      <c r="U21" s="155"/>
      <c r="V21" s="130"/>
      <c r="W21" s="130"/>
      <c r="X21" s="130"/>
      <c r="Y21" s="156"/>
      <c r="Z21" s="157"/>
      <c r="AA21" s="130"/>
      <c r="AB21" s="130"/>
      <c r="AC21" s="154"/>
      <c r="AD21" s="155"/>
      <c r="AE21" s="130"/>
      <c r="AF21" s="130"/>
      <c r="AG21" s="130"/>
      <c r="AH21" s="156"/>
      <c r="AI21" s="157"/>
      <c r="AJ21" s="130"/>
      <c r="AK21" s="130"/>
      <c r="AL21" s="154"/>
      <c r="AM21" s="155"/>
      <c r="AN21" s="130"/>
      <c r="AO21" s="130"/>
      <c r="AP21" s="156"/>
      <c r="AQ21" s="157"/>
      <c r="AR21" s="130"/>
      <c r="AS21" s="131"/>
      <c r="AT21" s="136"/>
    </row>
    <row r="22" s="86" customFormat="true" ht="12.8" hidden="true" customHeight="false" outlineLevel="0" collapsed="false">
      <c r="B22" s="137"/>
      <c r="C22" s="88"/>
      <c r="D22" s="89" t="s">
        <v>102</v>
      </c>
      <c r="E22" s="89"/>
      <c r="F22" s="158"/>
      <c r="G22" s="158"/>
      <c r="H22" s="106" t="n">
        <v>0.05</v>
      </c>
      <c r="I22" s="106" t="n">
        <v>0.05</v>
      </c>
      <c r="J22" s="107" t="n">
        <v>0</v>
      </c>
      <c r="K22" s="108" t="n">
        <f aca="false">IF($C$2&lt;N22,0,IF(AND(N22&lt;=$C$2,O22&gt;=$C$2),I22*(DAYS360(N22,$C$2+1)/(VALUE(O22)-VALUE(N22)+1)),I22))</f>
        <v>0</v>
      </c>
      <c r="L22" s="109" t="n">
        <f aca="false">J22*I22</f>
        <v>0</v>
      </c>
      <c r="M22" s="110" t="str">
        <f aca="false">IF(J22=1,"종료",IF(AND(J22=0,$C$2&lt;N22),"",IF(AND(J22=0,$C$2&gt;O22),"지연",IF(AND(O22&lt;$C$2,J22&lt;&gt;100),"지연","진행"))))</f>
        <v/>
      </c>
      <c r="N22" s="159" t="n">
        <v>42166</v>
      </c>
      <c r="O22" s="159" t="n">
        <v>42180</v>
      </c>
      <c r="P22" s="160"/>
      <c r="Q22" s="139"/>
      <c r="R22" s="161"/>
      <c r="S22" s="100"/>
      <c r="T22" s="101"/>
      <c r="U22" s="102"/>
      <c r="V22" s="100"/>
      <c r="W22" s="100"/>
      <c r="X22" s="100"/>
      <c r="Y22" s="103"/>
      <c r="Z22" s="104"/>
      <c r="AA22" s="100"/>
      <c r="AB22" s="100"/>
      <c r="AC22" s="101"/>
      <c r="AD22" s="102"/>
      <c r="AE22" s="100"/>
      <c r="AF22" s="100"/>
      <c r="AG22" s="100"/>
      <c r="AH22" s="103"/>
      <c r="AI22" s="104"/>
      <c r="AJ22" s="100"/>
      <c r="AK22" s="100"/>
      <c r="AL22" s="101"/>
      <c r="AM22" s="102"/>
      <c r="AN22" s="100"/>
      <c r="AO22" s="100"/>
      <c r="AP22" s="103"/>
      <c r="AQ22" s="104"/>
      <c r="AR22" s="100"/>
      <c r="AS22" s="100"/>
      <c r="AT22" s="105"/>
    </row>
    <row r="23" customFormat="false" ht="13.8" hidden="true" customHeight="false" outlineLevel="0" collapsed="false">
      <c r="A23" s="86"/>
      <c r="B23" s="137"/>
      <c r="C23" s="89"/>
      <c r="D23" s="89" t="s">
        <v>103</v>
      </c>
      <c r="E23" s="89"/>
      <c r="F23" s="158"/>
      <c r="G23" s="158"/>
      <c r="H23" s="106" t="n">
        <v>0.1</v>
      </c>
      <c r="I23" s="106" t="n">
        <v>0.1</v>
      </c>
      <c r="J23" s="107" t="n">
        <v>0</v>
      </c>
      <c r="K23" s="108" t="n">
        <f aca="false">IF($C$2&lt;N23,0,IF(AND(N23&lt;=$C$2,O23&gt;=$C$2),I23*(DAYS360(N23,$C$2+1)/(VALUE(O23)-VALUE(N23)+1)),I23))</f>
        <v>0</v>
      </c>
      <c r="L23" s="109" t="n">
        <f aca="false">J23*I23</f>
        <v>0</v>
      </c>
      <c r="M23" s="110" t="str">
        <f aca="false">IF(J23=1,"종료",IF(AND(J23=0,$C$2&lt;N23),"",IF(AND(J23=0,$C$2&gt;O23),"지연",IF(AND(O23&lt;$C$2,J23&lt;&gt;100),"지연","진행"))))</f>
        <v/>
      </c>
      <c r="N23" s="159" t="n">
        <v>42243</v>
      </c>
      <c r="O23" s="159" t="n">
        <v>42247</v>
      </c>
      <c r="P23" s="160"/>
      <c r="Q23" s="139"/>
      <c r="R23" s="100"/>
      <c r="S23" s="100"/>
      <c r="T23" s="101"/>
      <c r="U23" s="102"/>
      <c r="V23" s="100"/>
      <c r="W23" s="100"/>
      <c r="X23" s="100"/>
      <c r="Y23" s="103"/>
      <c r="Z23" s="104"/>
      <c r="AA23" s="100"/>
      <c r="AB23" s="100"/>
      <c r="AC23" s="162"/>
      <c r="AD23" s="163"/>
      <c r="AE23" s="100"/>
      <c r="AF23" s="100"/>
      <c r="AG23" s="100"/>
      <c r="AH23" s="103"/>
      <c r="AI23" s="104"/>
      <c r="AJ23" s="100"/>
      <c r="AK23" s="100"/>
      <c r="AL23" s="101"/>
      <c r="AM23" s="102"/>
      <c r="AN23" s="100"/>
      <c r="AO23" s="100"/>
      <c r="AP23" s="103"/>
      <c r="AQ23" s="104"/>
      <c r="AR23" s="100"/>
      <c r="AS23" s="100"/>
      <c r="AT23" s="105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true" customHeight="false" outlineLevel="0" collapsed="false">
      <c r="A24" s="86"/>
      <c r="B24" s="137"/>
      <c r="C24" s="89"/>
      <c r="D24" s="89" t="s">
        <v>104</v>
      </c>
      <c r="E24" s="89"/>
      <c r="F24" s="158"/>
      <c r="G24" s="158"/>
      <c r="H24" s="106" t="n">
        <v>0.1</v>
      </c>
      <c r="I24" s="106" t="n">
        <v>0.1</v>
      </c>
      <c r="J24" s="107" t="n">
        <v>0</v>
      </c>
      <c r="K24" s="108" t="n">
        <f aca="false">IF($C$2&lt;N24,0,IF(AND(N24&lt;=$C$2,O24&gt;=$C$2),I24*(DAYS360(N24,$C$2+1)/(VALUE(O24)-VALUE(N24)+1)),I24))</f>
        <v>0</v>
      </c>
      <c r="L24" s="109" t="n">
        <f aca="false">J24*I24</f>
        <v>0</v>
      </c>
      <c r="M24" s="110" t="str">
        <f aca="false">IF(J24=1,"종료",IF(AND(J24=0,$C$2&lt;N24),"",IF(AND(J24=0,$C$2&gt;O24),"지연",IF(AND(O24&lt;$C$2,J24&lt;&gt;100),"지연","진행"))))</f>
        <v/>
      </c>
      <c r="N24" s="159" t="n">
        <v>42339</v>
      </c>
      <c r="O24" s="159" t="n">
        <v>42348</v>
      </c>
      <c r="P24" s="160"/>
      <c r="Q24" s="139"/>
      <c r="R24" s="100"/>
      <c r="S24" s="100"/>
      <c r="T24" s="101"/>
      <c r="U24" s="102"/>
      <c r="V24" s="100"/>
      <c r="W24" s="100"/>
      <c r="X24" s="100"/>
      <c r="Y24" s="103"/>
      <c r="Z24" s="104"/>
      <c r="AA24" s="100"/>
      <c r="AB24" s="100"/>
      <c r="AC24" s="101"/>
      <c r="AD24" s="102"/>
      <c r="AE24" s="100"/>
      <c r="AF24" s="100"/>
      <c r="AG24" s="100"/>
      <c r="AH24" s="103"/>
      <c r="AI24" s="104"/>
      <c r="AJ24" s="100"/>
      <c r="AK24" s="100"/>
      <c r="AL24" s="101"/>
      <c r="AM24" s="102"/>
      <c r="AN24" s="100"/>
      <c r="AO24" s="100"/>
      <c r="AP24" s="103"/>
      <c r="AQ24" s="151"/>
      <c r="AR24" s="112"/>
      <c r="AS24" s="100"/>
      <c r="AT24" s="105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68" customFormat="true" ht="12.8" hidden="true" customHeight="false" outlineLevel="0" collapsed="false">
      <c r="B25" s="123"/>
      <c r="C25" s="125" t="s">
        <v>105</v>
      </c>
      <c r="D25" s="125"/>
      <c r="E25" s="125"/>
      <c r="F25" s="152"/>
      <c r="G25" s="152"/>
      <c r="H25" s="127" t="n">
        <f aca="false">SUM(H26,H33,H41,H49,H57,H65,H69,H74,H80)</f>
        <v>3.715</v>
      </c>
      <c r="I25" s="127" t="n">
        <f aca="false">SUM(I26,I33,I41,I49,I57,I65,I69,I74,I80)</f>
        <v>3.715</v>
      </c>
      <c r="J25" s="73" t="n">
        <f aca="false">L25/I25</f>
        <v>0</v>
      </c>
      <c r="K25" s="127" t="n">
        <f aca="false">SUM(K26,K33,K41,K49,K57,K65,K69,K74,K80)</f>
        <v>0</v>
      </c>
      <c r="L25" s="127" t="n">
        <f aca="false">SUM(L26,L33,L41,L49,L57,L65,L69,L74,L80)</f>
        <v>0</v>
      </c>
      <c r="M25" s="143" t="n">
        <f aca="false">IFERROR((L25/K25)*100,0)</f>
        <v>0</v>
      </c>
      <c r="N25" s="164" t="n">
        <f aca="false">MIN(N26:N83)</f>
        <v>42156</v>
      </c>
      <c r="O25" s="164" t="n">
        <f aca="false">MAX(O26:O83)</f>
        <v>42366</v>
      </c>
      <c r="P25" s="98"/>
      <c r="Q25" s="144"/>
      <c r="R25" s="145"/>
      <c r="S25" s="145"/>
      <c r="T25" s="146"/>
      <c r="U25" s="147"/>
      <c r="V25" s="145"/>
      <c r="W25" s="145"/>
      <c r="X25" s="145"/>
      <c r="Y25" s="148"/>
      <c r="Z25" s="149"/>
      <c r="AA25" s="145"/>
      <c r="AB25" s="145"/>
      <c r="AC25" s="146"/>
      <c r="AD25" s="147"/>
      <c r="AE25" s="145"/>
      <c r="AF25" s="145"/>
      <c r="AG25" s="145"/>
      <c r="AH25" s="148"/>
      <c r="AI25" s="149"/>
      <c r="AJ25" s="145"/>
      <c r="AK25" s="145"/>
      <c r="AL25" s="146"/>
      <c r="AM25" s="147"/>
      <c r="AN25" s="145"/>
      <c r="AO25" s="145"/>
      <c r="AP25" s="148"/>
      <c r="AQ25" s="149"/>
      <c r="AR25" s="145"/>
      <c r="AS25" s="145"/>
      <c r="AT25" s="165"/>
    </row>
    <row r="26" customFormat="false" ht="13.8" hidden="true" customHeight="false" outlineLevel="0" collapsed="false">
      <c r="A26" s="68"/>
      <c r="B26" s="123"/>
      <c r="C26" s="125"/>
      <c r="D26" s="125" t="s">
        <v>106</v>
      </c>
      <c r="E26" s="125"/>
      <c r="F26" s="152"/>
      <c r="G26" s="152"/>
      <c r="H26" s="127" t="n">
        <f aca="false">SUM(H27:H32)</f>
        <v>0.9</v>
      </c>
      <c r="I26" s="127" t="n">
        <f aca="false">SUM(I27:I32)</f>
        <v>0.9</v>
      </c>
      <c r="J26" s="73" t="n">
        <f aca="false">L26/I26</f>
        <v>0</v>
      </c>
      <c r="K26" s="141" t="n">
        <f aca="false">SUM(K27:K32)</f>
        <v>0</v>
      </c>
      <c r="L26" s="142" t="n">
        <f aca="false">SUM(L27:L32)</f>
        <v>0</v>
      </c>
      <c r="M26" s="143" t="n">
        <f aca="false">IFERROR((L26/K26)*100,0)</f>
        <v>0</v>
      </c>
      <c r="N26" s="164" t="n">
        <f aca="false">MIN(N27:N32)</f>
        <v>42166</v>
      </c>
      <c r="O26" s="164" t="n">
        <f aca="false">MAX(O27:O32)</f>
        <v>42366</v>
      </c>
      <c r="P26" s="98" t="s">
        <v>107</v>
      </c>
      <c r="Q26" s="153"/>
      <c r="R26" s="130"/>
      <c r="S26" s="130"/>
      <c r="T26" s="154"/>
      <c r="U26" s="155"/>
      <c r="V26" s="130"/>
      <c r="W26" s="130"/>
      <c r="X26" s="130"/>
      <c r="Y26" s="156"/>
      <c r="Z26" s="157"/>
      <c r="AA26" s="130"/>
      <c r="AB26" s="130"/>
      <c r="AC26" s="154"/>
      <c r="AD26" s="155"/>
      <c r="AE26" s="130"/>
      <c r="AF26" s="130"/>
      <c r="AG26" s="130"/>
      <c r="AH26" s="156"/>
      <c r="AI26" s="157"/>
      <c r="AJ26" s="130"/>
      <c r="AK26" s="130"/>
      <c r="AL26" s="154"/>
      <c r="AM26" s="155"/>
      <c r="AN26" s="130"/>
      <c r="AO26" s="130"/>
      <c r="AP26" s="156"/>
      <c r="AQ26" s="157"/>
      <c r="AR26" s="130"/>
      <c r="AS26" s="130"/>
      <c r="AT26" s="166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6" customFormat="true" ht="12.8" hidden="true" customHeight="false" outlineLevel="0" collapsed="false">
      <c r="B27" s="137"/>
      <c r="C27" s="89"/>
      <c r="D27" s="167"/>
      <c r="E27" s="168" t="s">
        <v>108</v>
      </c>
      <c r="F27" s="169" t="s">
        <v>109</v>
      </c>
      <c r="G27" s="169"/>
      <c r="H27" s="106" t="n">
        <v>0.15</v>
      </c>
      <c r="I27" s="106" t="n">
        <v>0.15</v>
      </c>
      <c r="J27" s="107" t="n">
        <v>0</v>
      </c>
      <c r="K27" s="108" t="n">
        <f aca="false">IF($C$2&lt;N27,0,IF(AND(N27&lt;=$C$2,O27&gt;=$C$2),I27*(DAYS360(N27,$C$2+1)/(VALUE(O27)-VALUE(N27)+1)),I27))</f>
        <v>0</v>
      </c>
      <c r="L27" s="109" t="n">
        <f aca="false">J27*I27</f>
        <v>0</v>
      </c>
      <c r="M27" s="110" t="str">
        <f aca="false">IF(J27=1,"종료",IF(AND(J27=0,$C$2&lt;N27),"",IF(AND(J27=0,$C$2&gt;O27),"지연",IF(AND(O27&lt;$C$2,J27&lt;&gt;100),"지연","진행"))))</f>
        <v/>
      </c>
      <c r="N27" s="159" t="n">
        <v>42166</v>
      </c>
      <c r="O27" s="159" t="n">
        <v>42194</v>
      </c>
      <c r="P27" s="98"/>
      <c r="Q27" s="139"/>
      <c r="R27" s="112"/>
      <c r="S27" s="112"/>
      <c r="T27" s="162"/>
      <c r="U27" s="163"/>
      <c r="V27" s="112"/>
      <c r="W27" s="100"/>
      <c r="X27" s="100"/>
      <c r="Y27" s="103"/>
      <c r="Z27" s="104"/>
      <c r="AA27" s="100"/>
      <c r="AB27" s="100"/>
      <c r="AC27" s="101"/>
      <c r="AD27" s="102"/>
      <c r="AE27" s="100"/>
      <c r="AF27" s="100"/>
      <c r="AG27" s="100"/>
      <c r="AH27" s="103"/>
      <c r="AI27" s="104"/>
      <c r="AJ27" s="100"/>
      <c r="AK27" s="100"/>
      <c r="AL27" s="101"/>
      <c r="AM27" s="102"/>
      <c r="AN27" s="100"/>
      <c r="AO27" s="100"/>
      <c r="AP27" s="103"/>
      <c r="AQ27" s="104"/>
      <c r="AR27" s="100"/>
      <c r="AS27" s="100"/>
      <c r="AT27" s="105"/>
    </row>
    <row r="28" customFormat="false" ht="13.8" hidden="true" customHeight="false" outlineLevel="0" collapsed="false">
      <c r="A28" s="86"/>
      <c r="B28" s="137"/>
      <c r="C28" s="89"/>
      <c r="D28" s="89"/>
      <c r="E28" s="170" t="s">
        <v>110</v>
      </c>
      <c r="F28" s="169" t="s">
        <v>111</v>
      </c>
      <c r="G28" s="169"/>
      <c r="H28" s="106" t="n">
        <v>0.15</v>
      </c>
      <c r="I28" s="106" t="n">
        <v>0.15</v>
      </c>
      <c r="J28" s="107" t="n">
        <v>0</v>
      </c>
      <c r="K28" s="108" t="n">
        <f aca="false">IF($C$2&lt;N28,0,IF(AND(N28&lt;=$C$2,O28&gt;=$C$2),I28*(DAYS360(N28,$C$2+1)/(VALUE(O28)-VALUE(N28)+1)),I28))</f>
        <v>0</v>
      </c>
      <c r="L28" s="109" t="n">
        <f aca="false">J28*I28</f>
        <v>0</v>
      </c>
      <c r="M28" s="110" t="str">
        <f aca="false">IF(J28=1,"종료",IF(AND(J28=0,$C$2&lt;N28),"",IF(AND(J28=0,$C$2&gt;O28),"지연",IF(AND(O28&lt;$C$2,J28&lt;&gt;100),"지연","진행"))))</f>
        <v/>
      </c>
      <c r="N28" s="159" t="n">
        <v>42195</v>
      </c>
      <c r="O28" s="159" t="n">
        <v>42229</v>
      </c>
      <c r="P28" s="98"/>
      <c r="Q28" s="139"/>
      <c r="R28" s="100"/>
      <c r="S28" s="100"/>
      <c r="T28" s="101"/>
      <c r="U28" s="102"/>
      <c r="V28" s="112"/>
      <c r="W28" s="112"/>
      <c r="X28" s="112"/>
      <c r="Y28" s="150"/>
      <c r="Z28" s="151"/>
      <c r="AA28" s="112"/>
      <c r="AB28" s="100"/>
      <c r="AC28" s="101"/>
      <c r="AD28" s="102"/>
      <c r="AE28" s="100"/>
      <c r="AF28" s="100"/>
      <c r="AG28" s="100"/>
      <c r="AH28" s="103"/>
      <c r="AI28" s="104"/>
      <c r="AJ28" s="100"/>
      <c r="AK28" s="100"/>
      <c r="AL28" s="101"/>
      <c r="AM28" s="102"/>
      <c r="AN28" s="100"/>
      <c r="AO28" s="100"/>
      <c r="AP28" s="103"/>
      <c r="AQ28" s="104"/>
      <c r="AR28" s="100"/>
      <c r="AS28" s="100"/>
      <c r="AT28" s="105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true" customHeight="false" outlineLevel="0" collapsed="false">
      <c r="A29" s="86"/>
      <c r="B29" s="137"/>
      <c r="C29" s="89"/>
      <c r="D29" s="89"/>
      <c r="E29" s="170" t="s">
        <v>112</v>
      </c>
      <c r="F29" s="169" t="s">
        <v>113</v>
      </c>
      <c r="G29" s="169"/>
      <c r="H29" s="106" t="n">
        <v>0.15</v>
      </c>
      <c r="I29" s="106" t="n">
        <v>0.15</v>
      </c>
      <c r="J29" s="107" t="n">
        <v>0</v>
      </c>
      <c r="K29" s="108" t="n">
        <f aca="false">IF($C$2&lt;N29,0,IF(AND(N29&lt;=$C$2,O29&gt;=$C$2),I29*(DAYS360(N29,$C$2+1)/(VALUE(O29)-VALUE(N29)+1)),I29))</f>
        <v>0</v>
      </c>
      <c r="L29" s="109" t="n">
        <f aca="false">J29*I29</f>
        <v>0</v>
      </c>
      <c r="M29" s="110" t="str">
        <f aca="false">IF(J29=1,"종료",IF(AND(J29=0,$C$2&lt;N29),"",IF(AND(J29=0,$C$2&gt;O29),"지연",IF(AND(O29&lt;$C$2,J29&lt;&gt;100),"지연","진행"))))</f>
        <v/>
      </c>
      <c r="N29" s="159" t="n">
        <v>42230</v>
      </c>
      <c r="O29" s="159" t="n">
        <v>42264</v>
      </c>
      <c r="P29" s="98"/>
      <c r="Q29" s="139"/>
      <c r="R29" s="100"/>
      <c r="S29" s="100"/>
      <c r="T29" s="101"/>
      <c r="U29" s="102"/>
      <c r="V29" s="100"/>
      <c r="W29" s="100"/>
      <c r="X29" s="100"/>
      <c r="Y29" s="103"/>
      <c r="Z29" s="104"/>
      <c r="AA29" s="112"/>
      <c r="AB29" s="112"/>
      <c r="AC29" s="162"/>
      <c r="AD29" s="163"/>
      <c r="AE29" s="112"/>
      <c r="AF29" s="112"/>
      <c r="AG29" s="100"/>
      <c r="AH29" s="103"/>
      <c r="AI29" s="104"/>
      <c r="AJ29" s="100"/>
      <c r="AK29" s="100"/>
      <c r="AL29" s="101"/>
      <c r="AM29" s="102"/>
      <c r="AN29" s="100"/>
      <c r="AO29" s="100"/>
      <c r="AP29" s="103"/>
      <c r="AQ29" s="104"/>
      <c r="AR29" s="100"/>
      <c r="AS29" s="100"/>
      <c r="AT29" s="105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true" customHeight="false" outlineLevel="0" collapsed="false">
      <c r="A30" s="86"/>
      <c r="B30" s="137"/>
      <c r="C30" s="89"/>
      <c r="D30" s="89"/>
      <c r="E30" s="170" t="s">
        <v>114</v>
      </c>
      <c r="F30" s="169" t="s">
        <v>115</v>
      </c>
      <c r="G30" s="169"/>
      <c r="H30" s="106" t="n">
        <v>0.15</v>
      </c>
      <c r="I30" s="106" t="n">
        <v>0.15</v>
      </c>
      <c r="J30" s="107" t="n">
        <v>0</v>
      </c>
      <c r="K30" s="108" t="n">
        <f aca="false">IF($C$2&lt;N30,0,IF(AND(N30&lt;=$C$2,O30&gt;=$C$2),I30*(DAYS360(N30,$C$2+1)/(VALUE(O30)-VALUE(N30)+1)),I30))</f>
        <v>0</v>
      </c>
      <c r="L30" s="109" t="n">
        <f aca="false">J30*I30</f>
        <v>0</v>
      </c>
      <c r="M30" s="110" t="str">
        <f aca="false">IF(J30=1,"종료",IF(AND(J30=0,$C$2&lt;N30),"",IF(AND(J30=0,$C$2&gt;O30),"지연",IF(AND(O30&lt;$C$2,J30&lt;&gt;100),"지연","진행"))))</f>
        <v/>
      </c>
      <c r="N30" s="159" t="n">
        <v>42265</v>
      </c>
      <c r="O30" s="159" t="n">
        <v>42299</v>
      </c>
      <c r="P30" s="98"/>
      <c r="Q30" s="139"/>
      <c r="R30" s="100"/>
      <c r="S30" s="100"/>
      <c r="T30" s="101"/>
      <c r="U30" s="102"/>
      <c r="V30" s="100"/>
      <c r="W30" s="100"/>
      <c r="X30" s="100"/>
      <c r="Y30" s="103"/>
      <c r="Z30" s="104"/>
      <c r="AA30" s="100"/>
      <c r="AB30" s="100"/>
      <c r="AC30" s="101"/>
      <c r="AD30" s="102"/>
      <c r="AE30" s="100"/>
      <c r="AF30" s="100"/>
      <c r="AG30" s="112"/>
      <c r="AH30" s="150"/>
      <c r="AI30" s="151"/>
      <c r="AJ30" s="112"/>
      <c r="AK30" s="112"/>
      <c r="AL30" s="101"/>
      <c r="AM30" s="102"/>
      <c r="AN30" s="100"/>
      <c r="AO30" s="100"/>
      <c r="AP30" s="103"/>
      <c r="AQ30" s="104"/>
      <c r="AR30" s="100"/>
      <c r="AS30" s="100"/>
      <c r="AT30" s="105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true" customHeight="false" outlineLevel="0" collapsed="false">
      <c r="A31" s="86"/>
      <c r="B31" s="137"/>
      <c r="C31" s="89"/>
      <c r="D31" s="89"/>
      <c r="E31" s="170" t="s">
        <v>116</v>
      </c>
      <c r="F31" s="169" t="s">
        <v>117</v>
      </c>
      <c r="G31" s="169"/>
      <c r="H31" s="106" t="n">
        <v>0.15</v>
      </c>
      <c r="I31" s="106" t="n">
        <v>0.15</v>
      </c>
      <c r="J31" s="107" t="n">
        <v>0</v>
      </c>
      <c r="K31" s="108" t="n">
        <f aca="false">IF($C$2&lt;N31,0,IF(AND(N31&lt;=$C$2,O31&gt;=$C$2),I31*(DAYS360(N31,$C$2+1)/(VALUE(O31)-VALUE(N31)+1)),I31))</f>
        <v>0</v>
      </c>
      <c r="L31" s="109" t="n">
        <f aca="false">J31*I31</f>
        <v>0</v>
      </c>
      <c r="M31" s="110" t="str">
        <f aca="false">IF(J31=1,"종료",IF(AND(J31=0,$C$2&lt;N31),"",IF(AND(J31=0,$C$2&gt;O31),"지연",IF(AND(O31&lt;$C$2,J31&lt;&gt;100),"지연","진행"))))</f>
        <v/>
      </c>
      <c r="N31" s="159" t="n">
        <v>42300</v>
      </c>
      <c r="O31" s="159" t="n">
        <v>42334</v>
      </c>
      <c r="P31" s="98"/>
      <c r="Q31" s="139"/>
      <c r="R31" s="100"/>
      <c r="S31" s="100"/>
      <c r="T31" s="101"/>
      <c r="U31" s="102"/>
      <c r="V31" s="100"/>
      <c r="W31" s="100"/>
      <c r="X31" s="100"/>
      <c r="Y31" s="103"/>
      <c r="Z31" s="104"/>
      <c r="AA31" s="100"/>
      <c r="AB31" s="100"/>
      <c r="AC31" s="101"/>
      <c r="AD31" s="102"/>
      <c r="AE31" s="100"/>
      <c r="AF31" s="100"/>
      <c r="AG31" s="100"/>
      <c r="AH31" s="103"/>
      <c r="AI31" s="104"/>
      <c r="AJ31" s="100"/>
      <c r="AK31" s="100"/>
      <c r="AL31" s="162"/>
      <c r="AM31" s="163"/>
      <c r="AN31" s="112"/>
      <c r="AO31" s="112"/>
      <c r="AP31" s="150"/>
      <c r="AQ31" s="151"/>
      <c r="AR31" s="100"/>
      <c r="AS31" s="100"/>
      <c r="AT31" s="105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true" customHeight="false" outlineLevel="0" collapsed="false">
      <c r="A32" s="86"/>
      <c r="B32" s="137"/>
      <c r="C32" s="89"/>
      <c r="D32" s="89"/>
      <c r="E32" s="170" t="s">
        <v>118</v>
      </c>
      <c r="F32" s="169" t="s">
        <v>119</v>
      </c>
      <c r="G32" s="169"/>
      <c r="H32" s="106" t="n">
        <v>0.15</v>
      </c>
      <c r="I32" s="106" t="n">
        <v>0.15</v>
      </c>
      <c r="J32" s="107" t="n">
        <v>0</v>
      </c>
      <c r="K32" s="108" t="n">
        <f aca="false">IF($C$2&lt;N32,0,IF(AND(N32&lt;=$C$2,O32&gt;=$C$2),I32*(DAYS360(N32,$C$2+1)/(VALUE(O32)-VALUE(N32)+1)),I32))</f>
        <v>0</v>
      </c>
      <c r="L32" s="109" t="n">
        <f aca="false">J32*I32</f>
        <v>0</v>
      </c>
      <c r="M32" s="110" t="str">
        <f aca="false">IF(J32=1,"종료",IF(AND(J32=0,$C$2&lt;N32),"",IF(AND(J32=0,$C$2&gt;O32),"지연",IF(AND(O32&lt;$C$2,J32&lt;&gt;100),"지연","진행"))))</f>
        <v/>
      </c>
      <c r="N32" s="159" t="n">
        <v>42335</v>
      </c>
      <c r="O32" s="159" t="n">
        <v>42366</v>
      </c>
      <c r="P32" s="98"/>
      <c r="Q32" s="139"/>
      <c r="R32" s="100"/>
      <c r="S32" s="100"/>
      <c r="T32" s="101"/>
      <c r="U32" s="102"/>
      <c r="V32" s="100"/>
      <c r="W32" s="100"/>
      <c r="X32" s="100"/>
      <c r="Y32" s="103"/>
      <c r="Z32" s="104"/>
      <c r="AA32" s="100"/>
      <c r="AB32" s="100"/>
      <c r="AC32" s="101"/>
      <c r="AD32" s="102"/>
      <c r="AE32" s="100"/>
      <c r="AF32" s="100"/>
      <c r="AG32" s="100"/>
      <c r="AH32" s="103"/>
      <c r="AI32" s="104"/>
      <c r="AJ32" s="100"/>
      <c r="AK32" s="100"/>
      <c r="AL32" s="101"/>
      <c r="AM32" s="102"/>
      <c r="AN32" s="100"/>
      <c r="AO32" s="100"/>
      <c r="AP32" s="103"/>
      <c r="AQ32" s="104"/>
      <c r="AR32" s="112"/>
      <c r="AS32" s="112"/>
      <c r="AT32" s="171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68" customFormat="true" ht="12.8" hidden="true" customHeight="false" outlineLevel="0" collapsed="false">
      <c r="B33" s="123"/>
      <c r="C33" s="125"/>
      <c r="D33" s="125" t="s">
        <v>120</v>
      </c>
      <c r="E33" s="124"/>
      <c r="F33" s="172"/>
      <c r="G33" s="172"/>
      <c r="H33" s="127" t="n">
        <f aca="false">SUM(H34:H40)</f>
        <v>0.7</v>
      </c>
      <c r="I33" s="127" t="n">
        <f aca="false">SUM(I34:I40)</f>
        <v>0.7</v>
      </c>
      <c r="J33" s="73" t="n">
        <f aca="false">L33/I33</f>
        <v>0</v>
      </c>
      <c r="K33" s="141" t="n">
        <f aca="false">SUM(K34:K40)</f>
        <v>0</v>
      </c>
      <c r="L33" s="141" t="n">
        <f aca="false">SUM(L34:L40)</f>
        <v>0</v>
      </c>
      <c r="M33" s="143" t="n">
        <f aca="false">IFERROR((L33/K33)*100,0)</f>
        <v>0</v>
      </c>
      <c r="N33" s="164" t="n">
        <f aca="false">MIN(N34:N40)</f>
        <v>42186</v>
      </c>
      <c r="O33" s="164" t="n">
        <f aca="false">MAX(O34:O40)</f>
        <v>42366</v>
      </c>
      <c r="P33" s="98" t="s">
        <v>121</v>
      </c>
      <c r="Q33" s="153"/>
      <c r="R33" s="130"/>
      <c r="S33" s="130"/>
      <c r="T33" s="154"/>
      <c r="U33" s="147"/>
      <c r="V33" s="145"/>
      <c r="W33" s="145"/>
      <c r="X33" s="145"/>
      <c r="Y33" s="148"/>
      <c r="Z33" s="149"/>
      <c r="AA33" s="145"/>
      <c r="AB33" s="145"/>
      <c r="AC33" s="146"/>
      <c r="AD33" s="147"/>
      <c r="AE33" s="145"/>
      <c r="AF33" s="145"/>
      <c r="AG33" s="145"/>
      <c r="AH33" s="148"/>
      <c r="AI33" s="149"/>
      <c r="AJ33" s="145"/>
      <c r="AK33" s="145"/>
      <c r="AL33" s="146"/>
      <c r="AM33" s="147"/>
      <c r="AN33" s="145"/>
      <c r="AO33" s="145"/>
      <c r="AP33" s="148"/>
      <c r="AQ33" s="149"/>
      <c r="AR33" s="145"/>
      <c r="AS33" s="145"/>
      <c r="AT33" s="165"/>
    </row>
    <row r="34" s="86" customFormat="true" ht="12.8" hidden="true" customHeight="false" outlineLevel="0" collapsed="false">
      <c r="B34" s="137"/>
      <c r="C34" s="89"/>
      <c r="D34" s="167"/>
      <c r="E34" s="170" t="s">
        <v>122</v>
      </c>
      <c r="F34" s="169" t="s">
        <v>123</v>
      </c>
      <c r="G34" s="169"/>
      <c r="H34" s="106" t="n">
        <v>0.1</v>
      </c>
      <c r="I34" s="106" t="n">
        <v>0.1</v>
      </c>
      <c r="J34" s="107" t="n">
        <v>0</v>
      </c>
      <c r="K34" s="108" t="n">
        <f aca="false">IF($C$2&lt;N34,0,IF(AND(N34&lt;=$C$2,O34&gt;=$C$2),I34*(DAYS360(N34,$C$2+1)/(VALUE(O34)-VALUE(N34)+1)),I34))</f>
        <v>0</v>
      </c>
      <c r="L34" s="109" t="n">
        <f aca="false">J34*I34</f>
        <v>0</v>
      </c>
      <c r="M34" s="110" t="str">
        <f aca="false">IF(J34=1,"종료",IF(AND(J34=0,$C$2&lt;N34),"",IF(AND(J34=0,$C$2&gt;O34),"지연",IF(AND(O34&lt;$C$2,J34&lt;&gt;100),"지연","진행"))))</f>
        <v/>
      </c>
      <c r="N34" s="159" t="n">
        <v>42186</v>
      </c>
      <c r="O34" s="159" t="n">
        <v>42190</v>
      </c>
      <c r="P34" s="98"/>
      <c r="Q34" s="139"/>
      <c r="R34" s="100"/>
      <c r="S34" s="100"/>
      <c r="T34" s="101"/>
      <c r="U34" s="173"/>
      <c r="V34" s="100"/>
      <c r="W34" s="100"/>
      <c r="X34" s="100"/>
      <c r="Y34" s="103"/>
      <c r="Z34" s="104"/>
      <c r="AA34" s="100"/>
      <c r="AB34" s="100"/>
      <c r="AC34" s="101"/>
      <c r="AD34" s="102"/>
      <c r="AE34" s="100"/>
      <c r="AF34" s="100"/>
      <c r="AG34" s="100"/>
      <c r="AH34" s="103"/>
      <c r="AI34" s="104"/>
      <c r="AJ34" s="100"/>
      <c r="AK34" s="100"/>
      <c r="AL34" s="101"/>
      <c r="AM34" s="102"/>
      <c r="AN34" s="100"/>
      <c r="AO34" s="100"/>
      <c r="AP34" s="103"/>
      <c r="AQ34" s="104"/>
      <c r="AR34" s="100"/>
      <c r="AS34" s="100"/>
      <c r="AT34" s="105"/>
    </row>
    <row r="35" customFormat="false" ht="13.8" hidden="true" customHeight="false" outlineLevel="0" collapsed="false">
      <c r="A35" s="86"/>
      <c r="B35" s="137"/>
      <c r="C35" s="89"/>
      <c r="D35" s="89"/>
      <c r="E35" s="170" t="s">
        <v>124</v>
      </c>
      <c r="F35" s="169" t="s">
        <v>125</v>
      </c>
      <c r="G35" s="169"/>
      <c r="H35" s="106" t="n">
        <v>0.1</v>
      </c>
      <c r="I35" s="106" t="n">
        <v>0.1</v>
      </c>
      <c r="J35" s="107" t="n">
        <v>0</v>
      </c>
      <c r="K35" s="108" t="n">
        <f aca="false">IF($C$2&lt;N35,0,IF(AND(N35&lt;=$C$2,O35&gt;=$C$2),I35*(DAYS360(N35,$C$2+1)/(VALUE(O35)-VALUE(N35)+1)),I35))</f>
        <v>0</v>
      </c>
      <c r="L35" s="109" t="n">
        <f aca="false">J35*I35</f>
        <v>0</v>
      </c>
      <c r="M35" s="110" t="str">
        <f aca="false">IF(J35=1,"종료",IF(AND(J35=0,$C$2&lt;N35),"",IF(AND(J35=0,$C$2&gt;O35),"지연",IF(AND(O35&lt;$C$2,J35&lt;&gt;100),"지연","진행"))))</f>
        <v/>
      </c>
      <c r="N35" s="159" t="n">
        <v>42217</v>
      </c>
      <c r="O35" s="159" t="n">
        <v>42221</v>
      </c>
      <c r="P35" s="98"/>
      <c r="Q35" s="139"/>
      <c r="R35" s="100"/>
      <c r="S35" s="100"/>
      <c r="T35" s="101"/>
      <c r="U35" s="102"/>
      <c r="V35" s="100"/>
      <c r="W35" s="100"/>
      <c r="X35" s="100"/>
      <c r="Y35" s="150"/>
      <c r="Z35" s="151"/>
      <c r="AA35" s="100"/>
      <c r="AB35" s="100"/>
      <c r="AC35" s="101"/>
      <c r="AD35" s="102"/>
      <c r="AE35" s="100"/>
      <c r="AF35" s="100"/>
      <c r="AG35" s="100"/>
      <c r="AH35" s="103"/>
      <c r="AI35" s="104"/>
      <c r="AJ35" s="100"/>
      <c r="AK35" s="100"/>
      <c r="AL35" s="101"/>
      <c r="AM35" s="102"/>
      <c r="AN35" s="100"/>
      <c r="AO35" s="100"/>
      <c r="AP35" s="103"/>
      <c r="AQ35" s="104"/>
      <c r="AR35" s="100"/>
      <c r="AS35" s="100"/>
      <c r="AT35" s="105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true" customHeight="false" outlineLevel="0" collapsed="false">
      <c r="A36" s="86"/>
      <c r="B36" s="137"/>
      <c r="C36" s="89"/>
      <c r="D36" s="89"/>
      <c r="E36" s="170" t="s">
        <v>126</v>
      </c>
      <c r="F36" s="169" t="s">
        <v>127</v>
      </c>
      <c r="G36" s="169"/>
      <c r="H36" s="106" t="n">
        <v>0.1</v>
      </c>
      <c r="I36" s="106" t="n">
        <v>0.1</v>
      </c>
      <c r="J36" s="107" t="n">
        <v>0</v>
      </c>
      <c r="K36" s="108" t="n">
        <f aca="false">IF($C$2&lt;N36,0,IF(AND(N36&lt;=$C$2,O36&gt;=$C$2),I36*(DAYS360(N36,$C$2+1)/(VALUE(O36)-VALUE(N36)+1)),I36))</f>
        <v>0</v>
      </c>
      <c r="L36" s="109" t="n">
        <f aca="false">J36*I36</f>
        <v>0</v>
      </c>
      <c r="M36" s="110" t="str">
        <f aca="false">IF(J36=1,"종료",IF(AND(J36=0,$C$2&lt;N36),"",IF(AND(J36=0,$C$2&gt;O36),"지연",IF(AND(O36&lt;$C$2,J36&lt;&gt;100),"지연","진행"))))</f>
        <v/>
      </c>
      <c r="N36" s="159" t="n">
        <v>42248</v>
      </c>
      <c r="O36" s="159" t="n">
        <v>42252</v>
      </c>
      <c r="P36" s="98"/>
      <c r="Q36" s="139"/>
      <c r="R36" s="100"/>
      <c r="S36" s="100"/>
      <c r="T36" s="101"/>
      <c r="U36" s="102"/>
      <c r="V36" s="100"/>
      <c r="W36" s="100"/>
      <c r="X36" s="100"/>
      <c r="Y36" s="103"/>
      <c r="Z36" s="104"/>
      <c r="AA36" s="100"/>
      <c r="AB36" s="100"/>
      <c r="AC36" s="101"/>
      <c r="AD36" s="163"/>
      <c r="AE36" s="112"/>
      <c r="AF36" s="100"/>
      <c r="AG36" s="100"/>
      <c r="AH36" s="103"/>
      <c r="AI36" s="104"/>
      <c r="AJ36" s="100"/>
      <c r="AK36" s="100"/>
      <c r="AL36" s="101"/>
      <c r="AM36" s="102"/>
      <c r="AN36" s="100"/>
      <c r="AO36" s="100"/>
      <c r="AP36" s="103"/>
      <c r="AQ36" s="104"/>
      <c r="AR36" s="100"/>
      <c r="AS36" s="100"/>
      <c r="AT36" s="105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true" customHeight="false" outlineLevel="0" collapsed="false">
      <c r="A37" s="86"/>
      <c r="B37" s="137"/>
      <c r="C37" s="89"/>
      <c r="D37" s="89"/>
      <c r="E37" s="170" t="s">
        <v>128</v>
      </c>
      <c r="F37" s="169" t="s">
        <v>129</v>
      </c>
      <c r="G37" s="169"/>
      <c r="H37" s="106" t="n">
        <v>0.1</v>
      </c>
      <c r="I37" s="106" t="n">
        <v>0.1</v>
      </c>
      <c r="J37" s="107" t="n">
        <v>0</v>
      </c>
      <c r="K37" s="108" t="n">
        <f aca="false">IF($C$2&lt;N37,0,IF(AND(N37&lt;=$C$2,O37&gt;=$C$2),I37*(DAYS360(N37,$C$2+1)/(VALUE(O37)-VALUE(N37)+1)),I37))</f>
        <v>0</v>
      </c>
      <c r="L37" s="109" t="n">
        <f aca="false">J37*I37</f>
        <v>0</v>
      </c>
      <c r="M37" s="110" t="str">
        <f aca="false">IF(J37=1,"종료",IF(AND(J37=0,$C$2&lt;N37),"",IF(AND(J37=0,$C$2&gt;O37),"지연",IF(AND(O37&lt;$C$2,J37&lt;&gt;100),"지연","진행"))))</f>
        <v/>
      </c>
      <c r="N37" s="159" t="n">
        <v>42278</v>
      </c>
      <c r="O37" s="159" t="n">
        <v>42282</v>
      </c>
      <c r="P37" s="98"/>
      <c r="Q37" s="139"/>
      <c r="R37" s="100"/>
      <c r="S37" s="100"/>
      <c r="T37" s="101"/>
      <c r="U37" s="102"/>
      <c r="V37" s="100"/>
      <c r="W37" s="100"/>
      <c r="X37" s="100"/>
      <c r="Y37" s="103"/>
      <c r="Z37" s="104"/>
      <c r="AA37" s="100"/>
      <c r="AB37" s="100"/>
      <c r="AC37" s="101"/>
      <c r="AD37" s="102"/>
      <c r="AE37" s="100"/>
      <c r="AF37" s="100"/>
      <c r="AG37" s="100"/>
      <c r="AH37" s="150"/>
      <c r="AI37" s="151"/>
      <c r="AJ37" s="100"/>
      <c r="AK37" s="100"/>
      <c r="AL37" s="101"/>
      <c r="AM37" s="102"/>
      <c r="AN37" s="100"/>
      <c r="AO37" s="100"/>
      <c r="AP37" s="103"/>
      <c r="AQ37" s="104"/>
      <c r="AR37" s="100"/>
      <c r="AS37" s="100"/>
      <c r="AT37" s="105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true" customHeight="false" outlineLevel="0" collapsed="false">
      <c r="A38" s="86"/>
      <c r="B38" s="137"/>
      <c r="C38" s="89"/>
      <c r="D38" s="89"/>
      <c r="E38" s="170" t="s">
        <v>130</v>
      </c>
      <c r="F38" s="169" t="s">
        <v>131</v>
      </c>
      <c r="G38" s="169"/>
      <c r="H38" s="106" t="n">
        <v>0.1</v>
      </c>
      <c r="I38" s="106" t="n">
        <v>0.1</v>
      </c>
      <c r="J38" s="107" t="n">
        <v>0</v>
      </c>
      <c r="K38" s="108" t="n">
        <f aca="false">IF($C$2&lt;N38,0,IF(AND(N38&lt;=$C$2,O38&gt;=$C$2),I38*(DAYS360(N38,$C$2+1)/(VALUE(O38)-VALUE(N38)+1)),I38))</f>
        <v>0</v>
      </c>
      <c r="L38" s="109" t="n">
        <f aca="false">J38*I38</f>
        <v>0</v>
      </c>
      <c r="M38" s="110" t="str">
        <f aca="false">IF(J38=1,"종료",IF(AND(J38=0,$C$2&lt;N38),"",IF(AND(J38=0,$C$2&gt;O38),"지연",IF(AND(O38&lt;$C$2,J38&lt;&gt;100),"지연","진행"))))</f>
        <v/>
      </c>
      <c r="N38" s="159" t="n">
        <v>42309</v>
      </c>
      <c r="O38" s="159" t="n">
        <v>42313</v>
      </c>
      <c r="P38" s="98"/>
      <c r="Q38" s="139"/>
      <c r="R38" s="100"/>
      <c r="S38" s="100"/>
      <c r="T38" s="101"/>
      <c r="U38" s="102"/>
      <c r="V38" s="100"/>
      <c r="W38" s="100"/>
      <c r="X38" s="100"/>
      <c r="Y38" s="103"/>
      <c r="Z38" s="104"/>
      <c r="AA38" s="100"/>
      <c r="AB38" s="100"/>
      <c r="AC38" s="101"/>
      <c r="AD38" s="102"/>
      <c r="AE38" s="100"/>
      <c r="AF38" s="100"/>
      <c r="AG38" s="100"/>
      <c r="AH38" s="103"/>
      <c r="AI38" s="104"/>
      <c r="AJ38" s="100"/>
      <c r="AK38" s="100"/>
      <c r="AL38" s="101"/>
      <c r="AM38" s="163"/>
      <c r="AN38" s="112"/>
      <c r="AO38" s="100"/>
      <c r="AP38" s="103"/>
      <c r="AQ38" s="104"/>
      <c r="AR38" s="100"/>
      <c r="AS38" s="100"/>
      <c r="AT38" s="105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true" customHeight="false" outlineLevel="0" collapsed="false">
      <c r="A39" s="86"/>
      <c r="B39" s="137"/>
      <c r="C39" s="89"/>
      <c r="D39" s="89"/>
      <c r="E39" s="170" t="s">
        <v>132</v>
      </c>
      <c r="F39" s="169" t="s">
        <v>133</v>
      </c>
      <c r="G39" s="169"/>
      <c r="H39" s="106" t="n">
        <v>0.1</v>
      </c>
      <c r="I39" s="106" t="n">
        <v>0.1</v>
      </c>
      <c r="J39" s="107" t="n">
        <v>0</v>
      </c>
      <c r="K39" s="108" t="n">
        <f aca="false">IF($C$2&lt;N39,0,IF(AND(N39&lt;=$C$2,O39&gt;=$C$2),I39*(DAYS360(N39,$C$2+1)/(VALUE(O39)-VALUE(N39)+1)),I39))</f>
        <v>0</v>
      </c>
      <c r="L39" s="109" t="n">
        <f aca="false">J39*I39</f>
        <v>0</v>
      </c>
      <c r="M39" s="110" t="str">
        <f aca="false">IF(J39=1,"종료",IF(AND(J39=0,$C$2&lt;N39),"",IF(AND(J39=0,$C$2&gt;O39),"지연",IF(AND(O39&lt;$C$2,J39&lt;&gt;100),"지연","진행"))))</f>
        <v/>
      </c>
      <c r="N39" s="159" t="n">
        <v>42339</v>
      </c>
      <c r="O39" s="159" t="n">
        <v>42343</v>
      </c>
      <c r="P39" s="98"/>
      <c r="Q39" s="139"/>
      <c r="R39" s="100"/>
      <c r="S39" s="100"/>
      <c r="T39" s="101"/>
      <c r="U39" s="102"/>
      <c r="V39" s="100"/>
      <c r="W39" s="100"/>
      <c r="X39" s="100"/>
      <c r="Y39" s="103"/>
      <c r="Z39" s="104"/>
      <c r="AA39" s="100"/>
      <c r="AB39" s="100"/>
      <c r="AC39" s="101"/>
      <c r="AD39" s="102"/>
      <c r="AE39" s="100"/>
      <c r="AF39" s="100"/>
      <c r="AG39" s="100"/>
      <c r="AH39" s="103"/>
      <c r="AI39" s="104"/>
      <c r="AJ39" s="100"/>
      <c r="AK39" s="100"/>
      <c r="AL39" s="101"/>
      <c r="AM39" s="102"/>
      <c r="AN39" s="100"/>
      <c r="AO39" s="100"/>
      <c r="AP39" s="103"/>
      <c r="AQ39" s="151"/>
      <c r="AR39" s="100"/>
      <c r="AS39" s="100"/>
      <c r="AT39" s="105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true" customHeight="false" outlineLevel="0" collapsed="false">
      <c r="A40" s="86"/>
      <c r="B40" s="137"/>
      <c r="C40" s="89"/>
      <c r="D40" s="89"/>
      <c r="E40" s="170" t="s">
        <v>134</v>
      </c>
      <c r="F40" s="169" t="s">
        <v>135</v>
      </c>
      <c r="G40" s="169"/>
      <c r="H40" s="106" t="n">
        <v>0.1</v>
      </c>
      <c r="I40" s="106" t="n">
        <v>0.1</v>
      </c>
      <c r="J40" s="107" t="n">
        <v>0</v>
      </c>
      <c r="K40" s="108" t="n">
        <f aca="false">IF($C$2&lt;N40,0,IF(AND(N40&lt;=$C$2,O40&gt;=$C$2),I40*(DAYS360(N40,$C$2+1)/(VALUE(O40)-VALUE(N40)+1)),I40))</f>
        <v>0</v>
      </c>
      <c r="L40" s="109" t="n">
        <f aca="false">J40*I40</f>
        <v>0</v>
      </c>
      <c r="M40" s="110" t="str">
        <f aca="false">IF(J40=1,"종료",IF(AND(J40=0,$C$2&lt;N40),"",IF(AND(J40=0,$C$2&gt;O40),"지연",IF(AND(O40&lt;$C$2,J40&lt;&gt;100),"지연","진행"))))</f>
        <v/>
      </c>
      <c r="N40" s="159" t="n">
        <v>42358</v>
      </c>
      <c r="O40" s="159" t="n">
        <v>42366</v>
      </c>
      <c r="P40" s="98"/>
      <c r="Q40" s="139"/>
      <c r="R40" s="100"/>
      <c r="S40" s="100"/>
      <c r="T40" s="101"/>
      <c r="U40" s="102"/>
      <c r="V40" s="100"/>
      <c r="W40" s="100"/>
      <c r="X40" s="100"/>
      <c r="Y40" s="103"/>
      <c r="Z40" s="104"/>
      <c r="AA40" s="100"/>
      <c r="AB40" s="100"/>
      <c r="AC40" s="101"/>
      <c r="AD40" s="102"/>
      <c r="AE40" s="100"/>
      <c r="AF40" s="100"/>
      <c r="AG40" s="100"/>
      <c r="AH40" s="103"/>
      <c r="AI40" s="104"/>
      <c r="AJ40" s="100"/>
      <c r="AK40" s="100"/>
      <c r="AL40" s="101"/>
      <c r="AM40" s="102"/>
      <c r="AN40" s="100"/>
      <c r="AO40" s="100"/>
      <c r="AP40" s="103"/>
      <c r="AQ40" s="104"/>
      <c r="AR40" s="100"/>
      <c r="AS40" s="100"/>
      <c r="AT40" s="171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68" customFormat="true" ht="12.8" hidden="true" customHeight="false" outlineLevel="0" collapsed="false">
      <c r="B41" s="123"/>
      <c r="C41" s="125"/>
      <c r="D41" s="125" t="s">
        <v>136</v>
      </c>
      <c r="E41" s="124"/>
      <c r="F41" s="172"/>
      <c r="G41" s="172"/>
      <c r="H41" s="127" t="n">
        <f aca="false">SUM(H42:H48)</f>
        <v>0.42</v>
      </c>
      <c r="I41" s="127" t="n">
        <f aca="false">SUM(I42:I48)</f>
        <v>0.42</v>
      </c>
      <c r="J41" s="73" t="n">
        <f aca="false">L41/I41</f>
        <v>0</v>
      </c>
      <c r="K41" s="127" t="n">
        <f aca="false">SUM(K42:K48)</f>
        <v>0</v>
      </c>
      <c r="L41" s="127" t="n">
        <f aca="false">SUM(L42:L48)</f>
        <v>0</v>
      </c>
      <c r="M41" s="143" t="n">
        <f aca="false">IFERROR((L41/K41)*100,0)</f>
        <v>0</v>
      </c>
      <c r="N41" s="164" t="n">
        <f aca="false">MIN(N42:N48)</f>
        <v>42156</v>
      </c>
      <c r="O41" s="164" t="n">
        <f aca="false">MAX(O42:O48)</f>
        <v>42366</v>
      </c>
      <c r="P41" s="98" t="s">
        <v>137</v>
      </c>
      <c r="Q41" s="129"/>
      <c r="R41" s="130"/>
      <c r="S41" s="130"/>
      <c r="T41" s="154"/>
      <c r="U41" s="155"/>
      <c r="V41" s="130"/>
      <c r="W41" s="130"/>
      <c r="X41" s="130"/>
      <c r="Y41" s="156"/>
      <c r="Z41" s="157"/>
      <c r="AA41" s="130"/>
      <c r="AB41" s="130"/>
      <c r="AC41" s="154"/>
      <c r="AD41" s="155"/>
      <c r="AE41" s="130"/>
      <c r="AF41" s="130"/>
      <c r="AG41" s="130"/>
      <c r="AH41" s="156"/>
      <c r="AI41" s="157"/>
      <c r="AJ41" s="130"/>
      <c r="AK41" s="130"/>
      <c r="AL41" s="154"/>
      <c r="AM41" s="155"/>
      <c r="AN41" s="130"/>
      <c r="AO41" s="130"/>
      <c r="AP41" s="156"/>
      <c r="AQ41" s="157"/>
      <c r="AR41" s="130"/>
      <c r="AS41" s="130"/>
      <c r="AT41" s="166"/>
    </row>
    <row r="42" s="86" customFormat="true" ht="12.8" hidden="true" customHeight="false" outlineLevel="0" collapsed="false">
      <c r="B42" s="137"/>
      <c r="C42" s="89"/>
      <c r="D42" s="167"/>
      <c r="E42" s="170" t="s">
        <v>122</v>
      </c>
      <c r="F42" s="169" t="s">
        <v>123</v>
      </c>
      <c r="G42" s="169"/>
      <c r="H42" s="106" t="n">
        <v>0.05</v>
      </c>
      <c r="I42" s="106" t="n">
        <v>0.05</v>
      </c>
      <c r="J42" s="107" t="n">
        <v>0</v>
      </c>
      <c r="K42" s="108" t="n">
        <f aca="false">IF($C$2&lt;N42,0,IF(AND(N42&lt;=$C$2,O42&gt;=$C$2),I42*(DAYS360(N42,$C$2+1)/(VALUE(O42)-VALUE(N42)+1)),I42))</f>
        <v>0</v>
      </c>
      <c r="L42" s="109" t="n">
        <f aca="false">J42*I42</f>
        <v>0</v>
      </c>
      <c r="M42" s="110" t="str">
        <f aca="false">IF(J42=1,"종료",IF(AND(J42=0,$C$2&lt;N42),"",IF(AND(J42=0,$C$2&gt;O42),"지연",IF(AND(O42&lt;$C$2,J42&lt;&gt;100),"지연","진행"))))</f>
        <v/>
      </c>
      <c r="N42" s="159" t="n">
        <v>42156</v>
      </c>
      <c r="O42" s="159" t="n">
        <v>42185</v>
      </c>
      <c r="P42" s="160"/>
      <c r="Q42" s="138"/>
      <c r="R42" s="112"/>
      <c r="S42" s="112"/>
      <c r="T42" s="162"/>
      <c r="U42" s="163"/>
      <c r="V42" s="100"/>
      <c r="W42" s="100"/>
      <c r="X42" s="100"/>
      <c r="Y42" s="103"/>
      <c r="Z42" s="104"/>
      <c r="AA42" s="100"/>
      <c r="AB42" s="100"/>
      <c r="AC42" s="101"/>
      <c r="AD42" s="102"/>
      <c r="AE42" s="100"/>
      <c r="AF42" s="100"/>
      <c r="AG42" s="100"/>
      <c r="AH42" s="103"/>
      <c r="AI42" s="104"/>
      <c r="AJ42" s="100"/>
      <c r="AK42" s="100"/>
      <c r="AL42" s="101"/>
      <c r="AM42" s="102"/>
      <c r="AN42" s="100"/>
      <c r="AO42" s="100"/>
      <c r="AP42" s="103"/>
      <c r="AQ42" s="104"/>
      <c r="AR42" s="100"/>
      <c r="AS42" s="100"/>
      <c r="AT42" s="105"/>
    </row>
    <row r="43" customFormat="false" ht="13.8" hidden="true" customHeight="false" outlineLevel="0" collapsed="false">
      <c r="A43" s="86"/>
      <c r="B43" s="137"/>
      <c r="C43" s="89"/>
      <c r="D43" s="89"/>
      <c r="E43" s="170" t="s">
        <v>124</v>
      </c>
      <c r="F43" s="169" t="s">
        <v>125</v>
      </c>
      <c r="G43" s="169"/>
      <c r="H43" s="106" t="n">
        <v>0.07</v>
      </c>
      <c r="I43" s="106" t="n">
        <v>0.07</v>
      </c>
      <c r="J43" s="107" t="n">
        <v>0</v>
      </c>
      <c r="K43" s="108" t="n">
        <f aca="false">IF($C$2&lt;N43,0,IF(AND(N43&lt;=$C$2,O43&gt;=$C$2),I43*(DAYS360(N43,$C$2+1)/(VALUE(O43)-VALUE(N43)+1)),I43))</f>
        <v>0</v>
      </c>
      <c r="L43" s="109" t="n">
        <f aca="false">J43*I43</f>
        <v>0</v>
      </c>
      <c r="M43" s="110" t="str">
        <f aca="false">IF(J43=1,"종료",IF(AND(J43=0,$C$2&lt;N43),"",IF(AND(J43=0,$C$2&gt;O43),"지연",IF(AND(O43&lt;$C$2,J43&lt;&gt;100),"지연","진행"))))</f>
        <v/>
      </c>
      <c r="N43" s="159" t="n">
        <v>42186</v>
      </c>
      <c r="O43" s="159" t="n">
        <v>42216</v>
      </c>
      <c r="P43" s="160"/>
      <c r="Q43" s="139"/>
      <c r="R43" s="100"/>
      <c r="S43" s="100"/>
      <c r="T43" s="101"/>
      <c r="U43" s="163"/>
      <c r="V43" s="112"/>
      <c r="W43" s="112"/>
      <c r="X43" s="112"/>
      <c r="Y43" s="150"/>
      <c r="Z43" s="104"/>
      <c r="AA43" s="100"/>
      <c r="AB43" s="100"/>
      <c r="AC43" s="101"/>
      <c r="AD43" s="102"/>
      <c r="AE43" s="100"/>
      <c r="AF43" s="100"/>
      <c r="AG43" s="100"/>
      <c r="AH43" s="103"/>
      <c r="AI43" s="104"/>
      <c r="AJ43" s="100"/>
      <c r="AK43" s="100"/>
      <c r="AL43" s="101"/>
      <c r="AM43" s="102"/>
      <c r="AN43" s="100"/>
      <c r="AO43" s="100"/>
      <c r="AP43" s="103"/>
      <c r="AQ43" s="104"/>
      <c r="AR43" s="100"/>
      <c r="AS43" s="100"/>
      <c r="AT43" s="105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true" customHeight="false" outlineLevel="0" collapsed="false">
      <c r="A44" s="86"/>
      <c r="B44" s="137"/>
      <c r="C44" s="89"/>
      <c r="D44" s="89"/>
      <c r="E44" s="170" t="s">
        <v>126</v>
      </c>
      <c r="F44" s="169" t="s">
        <v>127</v>
      </c>
      <c r="G44" s="169"/>
      <c r="H44" s="106" t="n">
        <v>0.07</v>
      </c>
      <c r="I44" s="106" t="n">
        <v>0.07</v>
      </c>
      <c r="J44" s="107" t="n">
        <v>0</v>
      </c>
      <c r="K44" s="108" t="n">
        <f aca="false">IF($C$2&lt;N44,0,IF(AND(N44&lt;=$C$2,O44&gt;=$C$2),I44*(DAYS360(N44,$C$2+1)/(VALUE(O44)-VALUE(N44)+1)),I44))</f>
        <v>0</v>
      </c>
      <c r="L44" s="109" t="n">
        <f aca="false">J44*I44</f>
        <v>0</v>
      </c>
      <c r="M44" s="110" t="str">
        <f aca="false">IF(J44=1,"종료",IF(AND(J44=0,$C$2&lt;N44),"",IF(AND(J44=0,$C$2&gt;O44),"지연",IF(AND(O44&lt;$C$2,J44&lt;&gt;100),"지연","진행"))))</f>
        <v/>
      </c>
      <c r="N44" s="159" t="n">
        <v>42217</v>
      </c>
      <c r="O44" s="159" t="n">
        <v>42247</v>
      </c>
      <c r="P44" s="160"/>
      <c r="Q44" s="139"/>
      <c r="R44" s="100"/>
      <c r="S44" s="100"/>
      <c r="T44" s="101"/>
      <c r="U44" s="102"/>
      <c r="V44" s="100"/>
      <c r="W44" s="100"/>
      <c r="X44" s="100"/>
      <c r="Y44" s="150"/>
      <c r="Z44" s="151"/>
      <c r="AA44" s="112"/>
      <c r="AB44" s="112"/>
      <c r="AC44" s="162"/>
      <c r="AD44" s="163"/>
      <c r="AE44" s="100"/>
      <c r="AF44" s="100"/>
      <c r="AG44" s="100"/>
      <c r="AH44" s="103"/>
      <c r="AI44" s="104"/>
      <c r="AJ44" s="100"/>
      <c r="AK44" s="100"/>
      <c r="AL44" s="101"/>
      <c r="AM44" s="102"/>
      <c r="AN44" s="100"/>
      <c r="AO44" s="100"/>
      <c r="AP44" s="103"/>
      <c r="AQ44" s="104"/>
      <c r="AR44" s="100"/>
      <c r="AS44" s="100"/>
      <c r="AT44" s="105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true" customHeight="false" outlineLevel="0" collapsed="false">
      <c r="A45" s="86"/>
      <c r="B45" s="137"/>
      <c r="C45" s="89"/>
      <c r="D45" s="89"/>
      <c r="E45" s="170" t="s">
        <v>128</v>
      </c>
      <c r="F45" s="169" t="s">
        <v>129</v>
      </c>
      <c r="G45" s="169"/>
      <c r="H45" s="106" t="n">
        <v>0.07</v>
      </c>
      <c r="I45" s="106" t="n">
        <v>0.07</v>
      </c>
      <c r="J45" s="107" t="n">
        <v>0</v>
      </c>
      <c r="K45" s="108" t="n">
        <f aca="false">IF($C$2&lt;N45,0,IF(AND(N45&lt;=$C$2,O45&gt;=$C$2),I45*(DAYS360(N45,$C$2+1)/(VALUE(O45)-VALUE(N45)+1)),I45))</f>
        <v>0</v>
      </c>
      <c r="L45" s="109" t="n">
        <f aca="false">J45*I45</f>
        <v>0</v>
      </c>
      <c r="M45" s="110" t="str">
        <f aca="false">IF(J45=1,"종료",IF(AND(J45=0,$C$2&lt;N45),"",IF(AND(J45=0,$C$2&gt;O45),"지연",IF(AND(O45&lt;$C$2,J45&lt;&gt;100),"지연","진행"))))</f>
        <v/>
      </c>
      <c r="N45" s="159" t="n">
        <v>42248</v>
      </c>
      <c r="O45" s="159" t="n">
        <v>42277</v>
      </c>
      <c r="P45" s="160"/>
      <c r="Q45" s="139"/>
      <c r="R45" s="100"/>
      <c r="S45" s="100"/>
      <c r="T45" s="101"/>
      <c r="U45" s="102"/>
      <c r="V45" s="100"/>
      <c r="W45" s="100"/>
      <c r="X45" s="100"/>
      <c r="Y45" s="103"/>
      <c r="Z45" s="104"/>
      <c r="AA45" s="100"/>
      <c r="AB45" s="100"/>
      <c r="AC45" s="101"/>
      <c r="AD45" s="163"/>
      <c r="AE45" s="112"/>
      <c r="AF45" s="112"/>
      <c r="AG45" s="112"/>
      <c r="AH45" s="150"/>
      <c r="AI45" s="104"/>
      <c r="AJ45" s="100"/>
      <c r="AK45" s="100"/>
      <c r="AL45" s="101"/>
      <c r="AM45" s="102"/>
      <c r="AN45" s="100"/>
      <c r="AO45" s="100"/>
      <c r="AP45" s="103"/>
      <c r="AQ45" s="104"/>
      <c r="AR45" s="100"/>
      <c r="AS45" s="100"/>
      <c r="AT45" s="105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true" customHeight="false" outlineLevel="0" collapsed="false">
      <c r="A46" s="86"/>
      <c r="B46" s="137"/>
      <c r="C46" s="89"/>
      <c r="D46" s="89"/>
      <c r="E46" s="170" t="s">
        <v>130</v>
      </c>
      <c r="F46" s="169" t="s">
        <v>131</v>
      </c>
      <c r="G46" s="169"/>
      <c r="H46" s="106" t="n">
        <v>0.07</v>
      </c>
      <c r="I46" s="106" t="n">
        <v>0.07</v>
      </c>
      <c r="J46" s="107" t="n">
        <v>0</v>
      </c>
      <c r="K46" s="108" t="n">
        <f aca="false">IF($C$2&lt;N46,0,IF(AND(N46&lt;=$C$2,O46&gt;=$C$2),I46*(DAYS360(N46,$C$2+1)/(VALUE(O46)-VALUE(N46)+1)),I46))</f>
        <v>0</v>
      </c>
      <c r="L46" s="109" t="n">
        <f aca="false">J46*I46</f>
        <v>0</v>
      </c>
      <c r="M46" s="110" t="str">
        <f aca="false">IF(J46=1,"종료",IF(AND(J46=0,$C$2&lt;N46),"",IF(AND(J46=0,$C$2&gt;O46),"지연",IF(AND(O46&lt;$C$2,J46&lt;&gt;100),"지연","진행"))))</f>
        <v/>
      </c>
      <c r="N46" s="159" t="n">
        <v>42278</v>
      </c>
      <c r="O46" s="159" t="n">
        <v>42308</v>
      </c>
      <c r="P46" s="160"/>
      <c r="Q46" s="139"/>
      <c r="R46" s="100"/>
      <c r="S46" s="100"/>
      <c r="T46" s="101"/>
      <c r="U46" s="102"/>
      <c r="V46" s="100"/>
      <c r="W46" s="100"/>
      <c r="X46" s="100"/>
      <c r="Y46" s="103"/>
      <c r="Z46" s="104"/>
      <c r="AA46" s="100"/>
      <c r="AB46" s="100"/>
      <c r="AC46" s="101"/>
      <c r="AD46" s="102"/>
      <c r="AE46" s="100"/>
      <c r="AF46" s="100"/>
      <c r="AG46" s="100"/>
      <c r="AH46" s="150"/>
      <c r="AI46" s="151"/>
      <c r="AJ46" s="112"/>
      <c r="AK46" s="112"/>
      <c r="AL46" s="162"/>
      <c r="AM46" s="163"/>
      <c r="AN46" s="100"/>
      <c r="AO46" s="100"/>
      <c r="AP46" s="103"/>
      <c r="AQ46" s="104"/>
      <c r="AR46" s="100"/>
      <c r="AS46" s="100"/>
      <c r="AT46" s="105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true" customHeight="false" outlineLevel="0" collapsed="false">
      <c r="A47" s="86"/>
      <c r="B47" s="137"/>
      <c r="C47" s="89"/>
      <c r="D47" s="89"/>
      <c r="E47" s="170" t="s">
        <v>132</v>
      </c>
      <c r="F47" s="169" t="s">
        <v>133</v>
      </c>
      <c r="G47" s="169"/>
      <c r="H47" s="106" t="n">
        <v>0.07</v>
      </c>
      <c r="I47" s="106" t="n">
        <v>0.07</v>
      </c>
      <c r="J47" s="107" t="n">
        <v>0</v>
      </c>
      <c r="K47" s="108" t="n">
        <f aca="false">IF($C$2&lt;N47,0,IF(AND(N47&lt;=$C$2,O47&gt;=$C$2),I47*(DAYS360(N47,$C$2+1)/(VALUE(O47)-VALUE(N47)+1)),I47))</f>
        <v>0</v>
      </c>
      <c r="L47" s="109" t="n">
        <f aca="false">J47*I47</f>
        <v>0</v>
      </c>
      <c r="M47" s="110" t="str">
        <f aca="false">IF(J47=1,"종료",IF(AND(J47=0,$C$2&lt;N47),"",IF(AND(J47=0,$C$2&gt;O47),"지연",IF(AND(O47&lt;$C$2,J47&lt;&gt;100),"지연","진행"))))</f>
        <v/>
      </c>
      <c r="N47" s="159" t="n">
        <v>42309</v>
      </c>
      <c r="O47" s="159" t="n">
        <v>42338</v>
      </c>
      <c r="P47" s="160"/>
      <c r="Q47" s="139"/>
      <c r="R47" s="100"/>
      <c r="S47" s="100"/>
      <c r="T47" s="101"/>
      <c r="U47" s="102"/>
      <c r="V47" s="100"/>
      <c r="W47" s="100"/>
      <c r="X47" s="100"/>
      <c r="Y47" s="103"/>
      <c r="Z47" s="104"/>
      <c r="AA47" s="100"/>
      <c r="AB47" s="100"/>
      <c r="AC47" s="101"/>
      <c r="AD47" s="102"/>
      <c r="AE47" s="100"/>
      <c r="AF47" s="100"/>
      <c r="AG47" s="100"/>
      <c r="AH47" s="103"/>
      <c r="AI47" s="104"/>
      <c r="AJ47" s="100"/>
      <c r="AK47" s="100"/>
      <c r="AL47" s="101"/>
      <c r="AM47" s="163"/>
      <c r="AN47" s="112"/>
      <c r="AO47" s="112"/>
      <c r="AP47" s="150"/>
      <c r="AQ47" s="151"/>
      <c r="AR47" s="100"/>
      <c r="AS47" s="100"/>
      <c r="AT47" s="105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true" customHeight="false" outlineLevel="0" collapsed="false">
      <c r="A48" s="86"/>
      <c r="B48" s="137"/>
      <c r="C48" s="89"/>
      <c r="D48" s="89"/>
      <c r="E48" s="170" t="s">
        <v>134</v>
      </c>
      <c r="F48" s="169" t="s">
        <v>135</v>
      </c>
      <c r="G48" s="169"/>
      <c r="H48" s="106" t="n">
        <v>0.02</v>
      </c>
      <c r="I48" s="106" t="n">
        <v>0.02</v>
      </c>
      <c r="J48" s="107" t="n">
        <v>0</v>
      </c>
      <c r="K48" s="108" t="n">
        <f aca="false">IF($C$2&lt;N48,0,IF(AND(N48&lt;=$C$2,O48&gt;=$C$2),I48*(DAYS360(N48,$C$2+1)/(VALUE(O48)-VALUE(N48)+1)),I48))</f>
        <v>0</v>
      </c>
      <c r="L48" s="109" t="n">
        <f aca="false">J48*I48</f>
        <v>0</v>
      </c>
      <c r="M48" s="110" t="str">
        <f aca="false">IF(J48=1,"종료",IF(AND(J48=0,$C$2&lt;N48),"",IF(AND(J48=0,$C$2&gt;O48),"지연",IF(AND(O48&lt;$C$2,J48&lt;&gt;100),"지연","진행"))))</f>
        <v/>
      </c>
      <c r="N48" s="159" t="n">
        <v>42339</v>
      </c>
      <c r="O48" s="159" t="n">
        <v>42366</v>
      </c>
      <c r="P48" s="160"/>
      <c r="Q48" s="139"/>
      <c r="R48" s="100"/>
      <c r="S48" s="100"/>
      <c r="T48" s="101"/>
      <c r="U48" s="102"/>
      <c r="V48" s="100"/>
      <c r="W48" s="100"/>
      <c r="X48" s="100"/>
      <c r="Y48" s="103"/>
      <c r="Z48" s="104"/>
      <c r="AA48" s="100"/>
      <c r="AB48" s="100"/>
      <c r="AC48" s="101"/>
      <c r="AD48" s="102"/>
      <c r="AE48" s="100"/>
      <c r="AF48" s="100"/>
      <c r="AG48" s="100"/>
      <c r="AH48" s="103"/>
      <c r="AI48" s="104"/>
      <c r="AJ48" s="100"/>
      <c r="AK48" s="100"/>
      <c r="AL48" s="101"/>
      <c r="AM48" s="102"/>
      <c r="AN48" s="100"/>
      <c r="AO48" s="100"/>
      <c r="AP48" s="103"/>
      <c r="AQ48" s="151"/>
      <c r="AR48" s="112"/>
      <c r="AS48" s="112"/>
      <c r="AT48" s="171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68" customFormat="true" ht="12.8" hidden="true" customHeight="false" outlineLevel="0" collapsed="false">
      <c r="B49" s="123"/>
      <c r="C49" s="125"/>
      <c r="D49" s="125" t="s">
        <v>138</v>
      </c>
      <c r="E49" s="124"/>
      <c r="F49" s="172"/>
      <c r="G49" s="172"/>
      <c r="H49" s="127" t="n">
        <f aca="false">SUM(H50:H56)</f>
        <v>0.06</v>
      </c>
      <c r="I49" s="127" t="n">
        <f aca="false">SUM(I50:I56)</f>
        <v>0.06</v>
      </c>
      <c r="J49" s="73" t="n">
        <f aca="false">L49/I49</f>
        <v>0</v>
      </c>
      <c r="K49" s="127" t="n">
        <f aca="false">SUM(K50:K56)</f>
        <v>0</v>
      </c>
      <c r="L49" s="127" t="n">
        <f aca="false">SUM(L50:L56)</f>
        <v>0</v>
      </c>
      <c r="M49" s="143" t="n">
        <f aca="false">IFERROR((L49/K49)*100,0)</f>
        <v>0</v>
      </c>
      <c r="N49" s="164" t="n">
        <f aca="false">MIN(N50:N56)</f>
        <v>42156</v>
      </c>
      <c r="O49" s="164" t="n">
        <f aca="false">MAX(O50:O56)</f>
        <v>42366</v>
      </c>
      <c r="P49" s="160" t="s">
        <v>139</v>
      </c>
      <c r="Q49" s="129"/>
      <c r="R49" s="130"/>
      <c r="S49" s="130"/>
      <c r="T49" s="154"/>
      <c r="U49" s="155"/>
      <c r="V49" s="130"/>
      <c r="W49" s="130"/>
      <c r="X49" s="130"/>
      <c r="Y49" s="156"/>
      <c r="Z49" s="157"/>
      <c r="AA49" s="130"/>
      <c r="AB49" s="130"/>
      <c r="AC49" s="154"/>
      <c r="AD49" s="155"/>
      <c r="AE49" s="130"/>
      <c r="AF49" s="130"/>
      <c r="AG49" s="130"/>
      <c r="AH49" s="156"/>
      <c r="AI49" s="157"/>
      <c r="AJ49" s="130"/>
      <c r="AK49" s="130"/>
      <c r="AL49" s="154"/>
      <c r="AM49" s="155"/>
      <c r="AN49" s="130"/>
      <c r="AO49" s="130"/>
      <c r="AP49" s="156"/>
      <c r="AQ49" s="157"/>
      <c r="AR49" s="130"/>
      <c r="AS49" s="130"/>
      <c r="AT49" s="166"/>
    </row>
    <row r="50" s="86" customFormat="true" ht="12.8" hidden="true" customHeight="false" outlineLevel="0" collapsed="false">
      <c r="B50" s="137"/>
      <c r="C50" s="89"/>
      <c r="D50" s="167"/>
      <c r="E50" s="170" t="s">
        <v>122</v>
      </c>
      <c r="F50" s="169" t="s">
        <v>123</v>
      </c>
      <c r="G50" s="169"/>
      <c r="H50" s="106" t="n">
        <v>0.005</v>
      </c>
      <c r="I50" s="106" t="n">
        <v>0.005</v>
      </c>
      <c r="J50" s="107" t="n">
        <v>0</v>
      </c>
      <c r="K50" s="108" t="n">
        <f aca="false">IF($C$2&lt;N50,0,IF(AND(N50&lt;=$C$2,O50&gt;=$C$2),I50*(DAYS360(N50,$C$2+1)/(VALUE(O50)-VALUE(N50)+1)),I50))</f>
        <v>0</v>
      </c>
      <c r="L50" s="109" t="n">
        <f aca="false">J50*I50</f>
        <v>0</v>
      </c>
      <c r="M50" s="110" t="str">
        <f aca="false">IF(J50=1,"종료",IF(AND(J50=0,$C$2&lt;N50),"",IF(AND(J50=0,$C$2&gt;O50),"지연",IF(AND(O50&lt;$C$2,J50&lt;&gt;100),"지연","진행"))))</f>
        <v/>
      </c>
      <c r="N50" s="159" t="n">
        <v>42156</v>
      </c>
      <c r="O50" s="159" t="n">
        <v>42185</v>
      </c>
      <c r="P50" s="160"/>
      <c r="Q50" s="138"/>
      <c r="R50" s="112"/>
      <c r="S50" s="112"/>
      <c r="T50" s="162"/>
      <c r="U50" s="163"/>
      <c r="V50" s="100"/>
      <c r="W50" s="100"/>
      <c r="X50" s="100"/>
      <c r="Y50" s="103"/>
      <c r="Z50" s="104"/>
      <c r="AA50" s="100"/>
      <c r="AB50" s="100"/>
      <c r="AC50" s="101"/>
      <c r="AD50" s="102"/>
      <c r="AE50" s="100"/>
      <c r="AF50" s="100"/>
      <c r="AG50" s="100"/>
      <c r="AH50" s="103"/>
      <c r="AI50" s="104"/>
      <c r="AJ50" s="100"/>
      <c r="AK50" s="100"/>
      <c r="AL50" s="101"/>
      <c r="AM50" s="102"/>
      <c r="AN50" s="100"/>
      <c r="AO50" s="100"/>
      <c r="AP50" s="103"/>
      <c r="AQ50" s="104"/>
      <c r="AR50" s="100"/>
      <c r="AS50" s="100"/>
      <c r="AT50" s="105"/>
    </row>
    <row r="51" customFormat="false" ht="13.8" hidden="true" customHeight="false" outlineLevel="0" collapsed="false">
      <c r="A51" s="86"/>
      <c r="B51" s="137"/>
      <c r="C51" s="89"/>
      <c r="D51" s="89"/>
      <c r="E51" s="170" t="s">
        <v>124</v>
      </c>
      <c r="F51" s="169" t="s">
        <v>125</v>
      </c>
      <c r="G51" s="169"/>
      <c r="H51" s="106" t="n">
        <v>0.01</v>
      </c>
      <c r="I51" s="106" t="n">
        <v>0.01</v>
      </c>
      <c r="J51" s="107" t="n">
        <v>0</v>
      </c>
      <c r="K51" s="108" t="n">
        <f aca="false">IF($C$2&lt;N51,0,IF(AND(N51&lt;=$C$2,O51&gt;=$C$2),I51*(DAYS360(N51,$C$2+1)/(VALUE(O51)-VALUE(N51)+1)),I51))</f>
        <v>0</v>
      </c>
      <c r="L51" s="109" t="n">
        <f aca="false">J51*I51</f>
        <v>0</v>
      </c>
      <c r="M51" s="110" t="str">
        <f aca="false">IF(J51=1,"종료",IF(AND(J51=0,$C$2&lt;N51),"",IF(AND(J51=0,$C$2&gt;O51),"지연",IF(AND(O51&lt;$C$2,J51&lt;&gt;100),"지연","진행"))))</f>
        <v/>
      </c>
      <c r="N51" s="159" t="n">
        <v>42186</v>
      </c>
      <c r="O51" s="159" t="n">
        <v>42216</v>
      </c>
      <c r="P51" s="160"/>
      <c r="Q51" s="139"/>
      <c r="R51" s="100"/>
      <c r="S51" s="100"/>
      <c r="T51" s="101"/>
      <c r="U51" s="163"/>
      <c r="V51" s="112"/>
      <c r="W51" s="112"/>
      <c r="X51" s="112"/>
      <c r="Y51" s="150"/>
      <c r="Z51" s="104"/>
      <c r="AA51" s="100"/>
      <c r="AB51" s="100"/>
      <c r="AC51" s="101"/>
      <c r="AD51" s="102"/>
      <c r="AE51" s="100"/>
      <c r="AF51" s="100"/>
      <c r="AG51" s="100"/>
      <c r="AH51" s="103"/>
      <c r="AI51" s="104"/>
      <c r="AJ51" s="100"/>
      <c r="AK51" s="100"/>
      <c r="AL51" s="101"/>
      <c r="AM51" s="102"/>
      <c r="AN51" s="100"/>
      <c r="AO51" s="100"/>
      <c r="AP51" s="103"/>
      <c r="AQ51" s="104"/>
      <c r="AR51" s="100"/>
      <c r="AS51" s="100"/>
      <c r="AT51" s="105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true" customHeight="false" outlineLevel="0" collapsed="false">
      <c r="A52" s="86"/>
      <c r="B52" s="137"/>
      <c r="C52" s="89"/>
      <c r="D52" s="89"/>
      <c r="E52" s="170" t="s">
        <v>126</v>
      </c>
      <c r="F52" s="169" t="s">
        <v>127</v>
      </c>
      <c r="G52" s="169"/>
      <c r="H52" s="106" t="n">
        <v>0.01</v>
      </c>
      <c r="I52" s="106" t="n">
        <v>0.01</v>
      </c>
      <c r="J52" s="107" t="n">
        <v>0</v>
      </c>
      <c r="K52" s="108" t="n">
        <f aca="false">IF($C$2&lt;N52,0,IF(AND(N52&lt;=$C$2,O52&gt;=$C$2),I52*(DAYS360(N52,$C$2+1)/(VALUE(O52)-VALUE(N52)+1)),I52))</f>
        <v>0</v>
      </c>
      <c r="L52" s="109" t="n">
        <f aca="false">J52*I52</f>
        <v>0</v>
      </c>
      <c r="M52" s="110" t="str">
        <f aca="false">IF(J52=1,"종료",IF(AND(J52=0,$C$2&lt;N52),"",IF(AND(J52=0,$C$2&gt;O52),"지연",IF(AND(O52&lt;$C$2,J52&lt;&gt;100),"지연","진행"))))</f>
        <v/>
      </c>
      <c r="N52" s="159" t="n">
        <v>42217</v>
      </c>
      <c r="O52" s="159" t="n">
        <v>42247</v>
      </c>
      <c r="P52" s="160"/>
      <c r="Q52" s="139"/>
      <c r="R52" s="100"/>
      <c r="S52" s="100"/>
      <c r="T52" s="101"/>
      <c r="U52" s="102"/>
      <c r="V52" s="100"/>
      <c r="W52" s="100"/>
      <c r="X52" s="100"/>
      <c r="Y52" s="150"/>
      <c r="Z52" s="151"/>
      <c r="AA52" s="112"/>
      <c r="AB52" s="112"/>
      <c r="AC52" s="162"/>
      <c r="AD52" s="163"/>
      <c r="AE52" s="100"/>
      <c r="AF52" s="100"/>
      <c r="AG52" s="100"/>
      <c r="AH52" s="103"/>
      <c r="AI52" s="104"/>
      <c r="AJ52" s="100"/>
      <c r="AK52" s="100"/>
      <c r="AL52" s="101"/>
      <c r="AM52" s="102"/>
      <c r="AN52" s="100"/>
      <c r="AO52" s="100"/>
      <c r="AP52" s="103"/>
      <c r="AQ52" s="104"/>
      <c r="AR52" s="100"/>
      <c r="AS52" s="100"/>
      <c r="AT52" s="105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true" customHeight="false" outlineLevel="0" collapsed="false">
      <c r="A53" s="86"/>
      <c r="B53" s="137"/>
      <c r="C53" s="89"/>
      <c r="D53" s="89"/>
      <c r="E53" s="170" t="s">
        <v>128</v>
      </c>
      <c r="F53" s="169" t="s">
        <v>129</v>
      </c>
      <c r="G53" s="169"/>
      <c r="H53" s="106" t="n">
        <v>0.01</v>
      </c>
      <c r="I53" s="106" t="n">
        <v>0.01</v>
      </c>
      <c r="J53" s="107" t="n">
        <v>0</v>
      </c>
      <c r="K53" s="108" t="n">
        <f aca="false">IF($C$2&lt;N53,0,IF(AND(N53&lt;=$C$2,O53&gt;=$C$2),I53*(DAYS360(N53,$C$2+1)/(VALUE(O53)-VALUE(N53)+1)),I53))</f>
        <v>0</v>
      </c>
      <c r="L53" s="109" t="n">
        <f aca="false">J53*I53</f>
        <v>0</v>
      </c>
      <c r="M53" s="110" t="str">
        <f aca="false">IF(J53=1,"종료",IF(AND(J53=0,$C$2&lt;N53),"",IF(AND(J53=0,$C$2&gt;O53),"지연",IF(AND(O53&lt;$C$2,J53&lt;&gt;100),"지연","진행"))))</f>
        <v/>
      </c>
      <c r="N53" s="159" t="n">
        <v>42248</v>
      </c>
      <c r="O53" s="159" t="n">
        <v>42277</v>
      </c>
      <c r="P53" s="160"/>
      <c r="Q53" s="139"/>
      <c r="R53" s="100"/>
      <c r="S53" s="100"/>
      <c r="T53" s="101"/>
      <c r="U53" s="102"/>
      <c r="V53" s="100"/>
      <c r="W53" s="100"/>
      <c r="X53" s="100"/>
      <c r="Y53" s="103"/>
      <c r="Z53" s="104"/>
      <c r="AA53" s="100"/>
      <c r="AB53" s="100"/>
      <c r="AC53" s="101"/>
      <c r="AD53" s="163"/>
      <c r="AE53" s="112"/>
      <c r="AF53" s="112"/>
      <c r="AG53" s="112"/>
      <c r="AH53" s="150"/>
      <c r="AI53" s="104"/>
      <c r="AJ53" s="100"/>
      <c r="AK53" s="100"/>
      <c r="AL53" s="101"/>
      <c r="AM53" s="102"/>
      <c r="AN53" s="100"/>
      <c r="AO53" s="100"/>
      <c r="AP53" s="103"/>
      <c r="AQ53" s="104"/>
      <c r="AR53" s="100"/>
      <c r="AS53" s="100"/>
      <c r="AT53" s="105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true" customHeight="false" outlineLevel="0" collapsed="false">
      <c r="A54" s="86"/>
      <c r="B54" s="137"/>
      <c r="C54" s="89"/>
      <c r="D54" s="89"/>
      <c r="E54" s="170" t="s">
        <v>130</v>
      </c>
      <c r="F54" s="169" t="s">
        <v>131</v>
      </c>
      <c r="G54" s="169"/>
      <c r="H54" s="106" t="n">
        <v>0.01</v>
      </c>
      <c r="I54" s="106" t="n">
        <v>0.01</v>
      </c>
      <c r="J54" s="107" t="n">
        <v>0</v>
      </c>
      <c r="K54" s="108" t="n">
        <f aca="false">IF($C$2&lt;N54,0,IF(AND(N54&lt;=$C$2,O54&gt;=$C$2),I54*(DAYS360(N54,$C$2+1)/(VALUE(O54)-VALUE(N54)+1)),I54))</f>
        <v>0</v>
      </c>
      <c r="L54" s="109" t="n">
        <f aca="false">J54*I54</f>
        <v>0</v>
      </c>
      <c r="M54" s="110" t="str">
        <f aca="false">IF(J54=1,"종료",IF(AND(J54=0,$C$2&lt;N54),"",IF(AND(J54=0,$C$2&gt;O54),"지연",IF(AND(O54&lt;$C$2,J54&lt;&gt;100),"지연","진행"))))</f>
        <v/>
      </c>
      <c r="N54" s="159" t="n">
        <v>42278</v>
      </c>
      <c r="O54" s="159" t="n">
        <v>42308</v>
      </c>
      <c r="P54" s="160"/>
      <c r="Q54" s="139"/>
      <c r="R54" s="100"/>
      <c r="S54" s="100"/>
      <c r="T54" s="101"/>
      <c r="U54" s="102"/>
      <c r="V54" s="100"/>
      <c r="W54" s="100"/>
      <c r="X54" s="100"/>
      <c r="Y54" s="103"/>
      <c r="Z54" s="104"/>
      <c r="AA54" s="100"/>
      <c r="AB54" s="100"/>
      <c r="AC54" s="101"/>
      <c r="AD54" s="102"/>
      <c r="AE54" s="100"/>
      <c r="AF54" s="100"/>
      <c r="AG54" s="100"/>
      <c r="AH54" s="150"/>
      <c r="AI54" s="151"/>
      <c r="AJ54" s="112"/>
      <c r="AK54" s="112"/>
      <c r="AL54" s="162"/>
      <c r="AM54" s="163"/>
      <c r="AN54" s="100"/>
      <c r="AO54" s="100"/>
      <c r="AP54" s="103"/>
      <c r="AQ54" s="104"/>
      <c r="AR54" s="100"/>
      <c r="AS54" s="100"/>
      <c r="AT54" s="105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true" customHeight="false" outlineLevel="0" collapsed="false">
      <c r="A55" s="86"/>
      <c r="B55" s="137"/>
      <c r="C55" s="89"/>
      <c r="D55" s="89"/>
      <c r="E55" s="170" t="s">
        <v>132</v>
      </c>
      <c r="F55" s="169" t="s">
        <v>133</v>
      </c>
      <c r="G55" s="169"/>
      <c r="H55" s="106" t="n">
        <v>0.01</v>
      </c>
      <c r="I55" s="106" t="n">
        <v>0.01</v>
      </c>
      <c r="J55" s="107" t="n">
        <v>0</v>
      </c>
      <c r="K55" s="108" t="n">
        <f aca="false">IF($C$2&lt;N55,0,IF(AND(N55&lt;=$C$2,O55&gt;=$C$2),I55*(DAYS360(N55,$C$2+1)/(VALUE(O55)-VALUE(N55)+1)),I55))</f>
        <v>0</v>
      </c>
      <c r="L55" s="109" t="n">
        <f aca="false">J55*I55</f>
        <v>0</v>
      </c>
      <c r="M55" s="110" t="str">
        <f aca="false">IF(J55=1,"종료",IF(AND(J55=0,$C$2&lt;N55),"",IF(AND(J55=0,$C$2&gt;O55),"지연",IF(AND(O55&lt;$C$2,J55&lt;&gt;100),"지연","진행"))))</f>
        <v/>
      </c>
      <c r="N55" s="159" t="n">
        <v>42309</v>
      </c>
      <c r="O55" s="159" t="n">
        <v>42338</v>
      </c>
      <c r="P55" s="160"/>
      <c r="Q55" s="139"/>
      <c r="R55" s="100"/>
      <c r="S55" s="100"/>
      <c r="T55" s="101"/>
      <c r="U55" s="102"/>
      <c r="V55" s="100"/>
      <c r="W55" s="100"/>
      <c r="X55" s="100"/>
      <c r="Y55" s="103"/>
      <c r="Z55" s="104"/>
      <c r="AA55" s="100"/>
      <c r="AB55" s="100"/>
      <c r="AC55" s="101"/>
      <c r="AD55" s="102"/>
      <c r="AE55" s="100"/>
      <c r="AF55" s="100"/>
      <c r="AG55" s="100"/>
      <c r="AH55" s="103"/>
      <c r="AI55" s="104"/>
      <c r="AJ55" s="100"/>
      <c r="AK55" s="100"/>
      <c r="AL55" s="101"/>
      <c r="AM55" s="163"/>
      <c r="AN55" s="112"/>
      <c r="AO55" s="112"/>
      <c r="AP55" s="150"/>
      <c r="AQ55" s="151"/>
      <c r="AR55" s="100"/>
      <c r="AS55" s="100"/>
      <c r="AT55" s="105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true" customHeight="false" outlineLevel="0" collapsed="false">
      <c r="A56" s="86"/>
      <c r="B56" s="137"/>
      <c r="C56" s="89"/>
      <c r="D56" s="89"/>
      <c r="E56" s="170" t="s">
        <v>134</v>
      </c>
      <c r="F56" s="169" t="s">
        <v>135</v>
      </c>
      <c r="G56" s="169"/>
      <c r="H56" s="106" t="n">
        <v>0.005</v>
      </c>
      <c r="I56" s="106" t="n">
        <v>0.005</v>
      </c>
      <c r="J56" s="107" t="n">
        <v>0</v>
      </c>
      <c r="K56" s="108" t="n">
        <f aca="false">IF($C$2&lt;N56,0,IF(AND(N56&lt;=$C$2,O56&gt;=$C$2),I56*(DAYS360(N56,$C$2+1)/(VALUE(O56)-VALUE(N56)+1)),I56))</f>
        <v>0</v>
      </c>
      <c r="L56" s="109" t="n">
        <f aca="false">J56*I56</f>
        <v>0</v>
      </c>
      <c r="M56" s="110" t="str">
        <f aca="false">IF(J56=1,"종료",IF(AND(J56=0,$C$2&lt;N56),"",IF(AND(J56=0,$C$2&gt;O56),"지연",IF(AND(O56&lt;$C$2,J56&lt;&gt;100),"지연","진행"))))</f>
        <v/>
      </c>
      <c r="N56" s="159" t="n">
        <v>42339</v>
      </c>
      <c r="O56" s="159" t="n">
        <v>42366</v>
      </c>
      <c r="P56" s="160"/>
      <c r="Q56" s="139"/>
      <c r="R56" s="100"/>
      <c r="S56" s="100"/>
      <c r="T56" s="101"/>
      <c r="U56" s="102"/>
      <c r="V56" s="100"/>
      <c r="W56" s="100"/>
      <c r="X56" s="100"/>
      <c r="Y56" s="103"/>
      <c r="Z56" s="104"/>
      <c r="AA56" s="100"/>
      <c r="AB56" s="100"/>
      <c r="AC56" s="101"/>
      <c r="AD56" s="102"/>
      <c r="AE56" s="100"/>
      <c r="AF56" s="100"/>
      <c r="AG56" s="100"/>
      <c r="AH56" s="103"/>
      <c r="AI56" s="104"/>
      <c r="AJ56" s="100"/>
      <c r="AK56" s="100"/>
      <c r="AL56" s="101"/>
      <c r="AM56" s="102"/>
      <c r="AN56" s="100"/>
      <c r="AO56" s="100"/>
      <c r="AP56" s="103"/>
      <c r="AQ56" s="151"/>
      <c r="AR56" s="112"/>
      <c r="AS56" s="112"/>
      <c r="AT56" s="171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68" customFormat="true" ht="12.8" hidden="true" customHeight="false" outlineLevel="0" collapsed="false">
      <c r="B57" s="123"/>
      <c r="C57" s="125"/>
      <c r="D57" s="125" t="s">
        <v>140</v>
      </c>
      <c r="E57" s="124"/>
      <c r="F57" s="172"/>
      <c r="G57" s="172"/>
      <c r="H57" s="127" t="n">
        <f aca="false">SUM(H58:H64)</f>
        <v>0.035</v>
      </c>
      <c r="I57" s="127" t="n">
        <f aca="false">SUM(I58:I64)</f>
        <v>0.035</v>
      </c>
      <c r="J57" s="73" t="n">
        <f aca="false">L57/I57</f>
        <v>0</v>
      </c>
      <c r="K57" s="127" t="n">
        <f aca="false">SUM(K58:K64)</f>
        <v>0</v>
      </c>
      <c r="L57" s="127" t="n">
        <f aca="false">SUM(L58:L64)</f>
        <v>0</v>
      </c>
      <c r="M57" s="143" t="n">
        <f aca="false">IFERROR((L57/K57)*100,0)</f>
        <v>0</v>
      </c>
      <c r="N57" s="164" t="n">
        <f aca="false">MIN(N58:N64)</f>
        <v>42156</v>
      </c>
      <c r="O57" s="164" t="n">
        <f aca="false">MAX(O58:O64)</f>
        <v>42366</v>
      </c>
      <c r="P57" s="160" t="s">
        <v>141</v>
      </c>
      <c r="Q57" s="129"/>
      <c r="R57" s="130"/>
      <c r="S57" s="130"/>
      <c r="T57" s="154"/>
      <c r="U57" s="155"/>
      <c r="V57" s="130"/>
      <c r="W57" s="130"/>
      <c r="X57" s="130"/>
      <c r="Y57" s="156"/>
      <c r="Z57" s="157"/>
      <c r="AA57" s="130"/>
      <c r="AB57" s="130"/>
      <c r="AC57" s="154"/>
      <c r="AD57" s="155"/>
      <c r="AE57" s="130"/>
      <c r="AF57" s="130"/>
      <c r="AG57" s="130"/>
      <c r="AH57" s="156"/>
      <c r="AI57" s="157"/>
      <c r="AJ57" s="130"/>
      <c r="AK57" s="130"/>
      <c r="AL57" s="154"/>
      <c r="AM57" s="155"/>
      <c r="AN57" s="130"/>
      <c r="AO57" s="130"/>
      <c r="AP57" s="156"/>
      <c r="AQ57" s="157"/>
      <c r="AR57" s="130"/>
      <c r="AS57" s="130"/>
      <c r="AT57" s="166"/>
    </row>
    <row r="58" s="86" customFormat="true" ht="12.8" hidden="true" customHeight="false" outlineLevel="0" collapsed="false">
      <c r="B58" s="137"/>
      <c r="C58" s="89"/>
      <c r="D58" s="167"/>
      <c r="E58" s="170" t="s">
        <v>122</v>
      </c>
      <c r="F58" s="169" t="s">
        <v>123</v>
      </c>
      <c r="G58" s="169"/>
      <c r="H58" s="106" t="n">
        <v>0.005</v>
      </c>
      <c r="I58" s="106" t="n">
        <v>0.005</v>
      </c>
      <c r="J58" s="107" t="n">
        <v>0</v>
      </c>
      <c r="K58" s="108" t="n">
        <f aca="false">IF($C$2&lt;N58,0,IF(AND(N58&lt;=$C$2,O58&gt;=$C$2),I58*(DAYS360(N58,$C$2+1)/(VALUE(O58)-VALUE(N58)+1)),I58))</f>
        <v>0</v>
      </c>
      <c r="L58" s="109" t="n">
        <f aca="false">J58*I58</f>
        <v>0</v>
      </c>
      <c r="M58" s="110" t="str">
        <f aca="false">IF(J58=1,"종료",IF(AND(J58=0,$C$2&lt;N58),"",IF(AND(J58=0,$C$2&gt;O58),"지연",IF(AND(O58&lt;$C$2,J58&lt;&gt;100),"지연","진행"))))</f>
        <v/>
      </c>
      <c r="N58" s="159" t="n">
        <v>42156</v>
      </c>
      <c r="O58" s="159" t="n">
        <v>42185</v>
      </c>
      <c r="P58" s="160"/>
      <c r="Q58" s="138"/>
      <c r="R58" s="112"/>
      <c r="S58" s="112"/>
      <c r="T58" s="162"/>
      <c r="U58" s="163"/>
      <c r="V58" s="100"/>
      <c r="W58" s="100"/>
      <c r="X58" s="100"/>
      <c r="Y58" s="103"/>
      <c r="Z58" s="104"/>
      <c r="AA58" s="100"/>
      <c r="AB58" s="100"/>
      <c r="AC58" s="101"/>
      <c r="AD58" s="102"/>
      <c r="AE58" s="100"/>
      <c r="AF58" s="100"/>
      <c r="AG58" s="100"/>
      <c r="AH58" s="103"/>
      <c r="AI58" s="104"/>
      <c r="AJ58" s="100"/>
      <c r="AK58" s="100"/>
      <c r="AL58" s="101"/>
      <c r="AM58" s="102"/>
      <c r="AN58" s="100"/>
      <c r="AO58" s="100"/>
      <c r="AP58" s="103"/>
      <c r="AQ58" s="104"/>
      <c r="AR58" s="100"/>
      <c r="AS58" s="100"/>
      <c r="AT58" s="105"/>
    </row>
    <row r="59" customFormat="false" ht="13.8" hidden="true" customHeight="false" outlineLevel="0" collapsed="false">
      <c r="A59" s="86"/>
      <c r="B59" s="137"/>
      <c r="C59" s="89"/>
      <c r="D59" s="89"/>
      <c r="E59" s="170" t="s">
        <v>124</v>
      </c>
      <c r="F59" s="169" t="s">
        <v>125</v>
      </c>
      <c r="G59" s="169"/>
      <c r="H59" s="106" t="n">
        <v>0.005</v>
      </c>
      <c r="I59" s="106" t="n">
        <v>0.005</v>
      </c>
      <c r="J59" s="107" t="n">
        <v>0</v>
      </c>
      <c r="K59" s="108" t="n">
        <f aca="false">IF($C$2&lt;N59,0,IF(AND(N59&lt;=$C$2,O59&gt;=$C$2),I59*(DAYS360(N59,$C$2+1)/(VALUE(O59)-VALUE(N59)+1)),I59))</f>
        <v>0</v>
      </c>
      <c r="L59" s="109" t="n">
        <f aca="false">J59*I59</f>
        <v>0</v>
      </c>
      <c r="M59" s="110" t="str">
        <f aca="false">IF(J59=1,"종료",IF(AND(J59=0,$C$2&lt;N59),"",IF(AND(J59=0,$C$2&gt;O59),"지연",IF(AND(O59&lt;$C$2,J59&lt;&gt;100),"지연","진행"))))</f>
        <v/>
      </c>
      <c r="N59" s="159" t="n">
        <v>42186</v>
      </c>
      <c r="O59" s="159" t="n">
        <v>42216</v>
      </c>
      <c r="P59" s="160"/>
      <c r="Q59" s="139"/>
      <c r="R59" s="100"/>
      <c r="S59" s="100"/>
      <c r="T59" s="101"/>
      <c r="U59" s="163"/>
      <c r="V59" s="112"/>
      <c r="W59" s="112"/>
      <c r="X59" s="112"/>
      <c r="Y59" s="150"/>
      <c r="Z59" s="104"/>
      <c r="AA59" s="100"/>
      <c r="AB59" s="100"/>
      <c r="AC59" s="101"/>
      <c r="AD59" s="102"/>
      <c r="AE59" s="100"/>
      <c r="AF59" s="100"/>
      <c r="AG59" s="100"/>
      <c r="AH59" s="103"/>
      <c r="AI59" s="104"/>
      <c r="AJ59" s="100"/>
      <c r="AK59" s="100"/>
      <c r="AL59" s="101"/>
      <c r="AM59" s="102"/>
      <c r="AN59" s="100"/>
      <c r="AO59" s="100"/>
      <c r="AP59" s="103"/>
      <c r="AQ59" s="104"/>
      <c r="AR59" s="100"/>
      <c r="AS59" s="100"/>
      <c r="AT59" s="105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true" customHeight="false" outlineLevel="0" collapsed="false">
      <c r="A60" s="86"/>
      <c r="B60" s="137"/>
      <c r="C60" s="89"/>
      <c r="D60" s="89"/>
      <c r="E60" s="170" t="s">
        <v>126</v>
      </c>
      <c r="F60" s="169" t="s">
        <v>127</v>
      </c>
      <c r="G60" s="169"/>
      <c r="H60" s="106" t="n">
        <v>0.005</v>
      </c>
      <c r="I60" s="106" t="n">
        <v>0.005</v>
      </c>
      <c r="J60" s="107" t="n">
        <v>0</v>
      </c>
      <c r="K60" s="108" t="n">
        <f aca="false">IF($C$2&lt;N60,0,IF(AND(N60&lt;=$C$2,O60&gt;=$C$2),I60*(DAYS360(N60,$C$2+1)/(VALUE(O60)-VALUE(N60)+1)),I60))</f>
        <v>0</v>
      </c>
      <c r="L60" s="109" t="n">
        <f aca="false">J60*I60</f>
        <v>0</v>
      </c>
      <c r="M60" s="110" t="str">
        <f aca="false">IF(J60=1,"종료",IF(AND(J60=0,$C$2&lt;N60),"",IF(AND(J60=0,$C$2&gt;O60),"지연",IF(AND(O60&lt;$C$2,J60&lt;&gt;100),"지연","진행"))))</f>
        <v/>
      </c>
      <c r="N60" s="159" t="n">
        <v>42217</v>
      </c>
      <c r="O60" s="159" t="n">
        <v>42247</v>
      </c>
      <c r="P60" s="160"/>
      <c r="Q60" s="139"/>
      <c r="R60" s="100"/>
      <c r="S60" s="100"/>
      <c r="T60" s="101"/>
      <c r="U60" s="102"/>
      <c r="V60" s="100"/>
      <c r="W60" s="100"/>
      <c r="X60" s="100"/>
      <c r="Y60" s="150"/>
      <c r="Z60" s="151"/>
      <c r="AA60" s="112"/>
      <c r="AB60" s="112"/>
      <c r="AC60" s="162"/>
      <c r="AD60" s="163"/>
      <c r="AE60" s="100"/>
      <c r="AF60" s="100"/>
      <c r="AG60" s="100"/>
      <c r="AH60" s="103"/>
      <c r="AI60" s="104"/>
      <c r="AJ60" s="100"/>
      <c r="AK60" s="100"/>
      <c r="AL60" s="101"/>
      <c r="AM60" s="102"/>
      <c r="AN60" s="100"/>
      <c r="AO60" s="100"/>
      <c r="AP60" s="103"/>
      <c r="AQ60" s="104"/>
      <c r="AR60" s="100"/>
      <c r="AS60" s="100"/>
      <c r="AT60" s="105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true" customHeight="false" outlineLevel="0" collapsed="false">
      <c r="A61" s="86"/>
      <c r="B61" s="137"/>
      <c r="C61" s="89"/>
      <c r="D61" s="89"/>
      <c r="E61" s="170" t="s">
        <v>128</v>
      </c>
      <c r="F61" s="169" t="s">
        <v>129</v>
      </c>
      <c r="G61" s="169"/>
      <c r="H61" s="106" t="n">
        <v>0.005</v>
      </c>
      <c r="I61" s="106" t="n">
        <v>0.005</v>
      </c>
      <c r="J61" s="107" t="n">
        <v>0</v>
      </c>
      <c r="K61" s="108" t="n">
        <f aca="false">IF($C$2&lt;N61,0,IF(AND(N61&lt;=$C$2,O61&gt;=$C$2),I61*(DAYS360(N61,$C$2+1)/(VALUE(O61)-VALUE(N61)+1)),I61))</f>
        <v>0</v>
      </c>
      <c r="L61" s="109" t="n">
        <f aca="false">J61*I61</f>
        <v>0</v>
      </c>
      <c r="M61" s="110" t="str">
        <f aca="false">IF(J61=1,"종료",IF(AND(J61=0,$C$2&lt;N61),"",IF(AND(J61=0,$C$2&gt;O61),"지연",IF(AND(O61&lt;$C$2,J61&lt;&gt;100),"지연","진행"))))</f>
        <v/>
      </c>
      <c r="N61" s="159" t="n">
        <v>42248</v>
      </c>
      <c r="O61" s="159" t="n">
        <v>42277</v>
      </c>
      <c r="P61" s="160"/>
      <c r="Q61" s="139"/>
      <c r="R61" s="100"/>
      <c r="S61" s="100"/>
      <c r="T61" s="101"/>
      <c r="U61" s="102"/>
      <c r="V61" s="100"/>
      <c r="W61" s="100"/>
      <c r="X61" s="100"/>
      <c r="Y61" s="103"/>
      <c r="Z61" s="104"/>
      <c r="AA61" s="100"/>
      <c r="AB61" s="100"/>
      <c r="AC61" s="101"/>
      <c r="AD61" s="163"/>
      <c r="AE61" s="112"/>
      <c r="AF61" s="112"/>
      <c r="AG61" s="112"/>
      <c r="AH61" s="150"/>
      <c r="AI61" s="104"/>
      <c r="AJ61" s="100"/>
      <c r="AK61" s="100"/>
      <c r="AL61" s="101"/>
      <c r="AM61" s="102"/>
      <c r="AN61" s="100"/>
      <c r="AO61" s="100"/>
      <c r="AP61" s="103"/>
      <c r="AQ61" s="104"/>
      <c r="AR61" s="100"/>
      <c r="AS61" s="100"/>
      <c r="AT61" s="105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true" customHeight="false" outlineLevel="0" collapsed="false">
      <c r="A62" s="86"/>
      <c r="B62" s="137"/>
      <c r="C62" s="89"/>
      <c r="D62" s="89"/>
      <c r="E62" s="170" t="s">
        <v>130</v>
      </c>
      <c r="F62" s="169" t="s">
        <v>131</v>
      </c>
      <c r="G62" s="169"/>
      <c r="H62" s="106" t="n">
        <v>0.005</v>
      </c>
      <c r="I62" s="106" t="n">
        <v>0.005</v>
      </c>
      <c r="J62" s="107" t="n">
        <v>0</v>
      </c>
      <c r="K62" s="108" t="n">
        <f aca="false">IF($C$2&lt;N62,0,IF(AND(N62&lt;=$C$2,O62&gt;=$C$2),I62*(DAYS360(N62,$C$2+1)/(VALUE(O62)-VALUE(N62)+1)),I62))</f>
        <v>0</v>
      </c>
      <c r="L62" s="109" t="n">
        <f aca="false">J62*I62</f>
        <v>0</v>
      </c>
      <c r="M62" s="110" t="str">
        <f aca="false">IF(J62=1,"종료",IF(AND(J62=0,$C$2&lt;N62),"",IF(AND(J62=0,$C$2&gt;O62),"지연",IF(AND(O62&lt;$C$2,J62&lt;&gt;100),"지연","진행"))))</f>
        <v/>
      </c>
      <c r="N62" s="159" t="n">
        <v>42278</v>
      </c>
      <c r="O62" s="159" t="n">
        <v>42308</v>
      </c>
      <c r="P62" s="160"/>
      <c r="Q62" s="139"/>
      <c r="R62" s="100"/>
      <c r="S62" s="100"/>
      <c r="T62" s="101"/>
      <c r="U62" s="102"/>
      <c r="V62" s="100"/>
      <c r="W62" s="100"/>
      <c r="X62" s="100"/>
      <c r="Y62" s="103"/>
      <c r="Z62" s="104"/>
      <c r="AA62" s="100"/>
      <c r="AB62" s="100"/>
      <c r="AC62" s="101"/>
      <c r="AD62" s="102"/>
      <c r="AE62" s="100"/>
      <c r="AF62" s="100"/>
      <c r="AG62" s="100"/>
      <c r="AH62" s="150"/>
      <c r="AI62" s="151"/>
      <c r="AJ62" s="112"/>
      <c r="AK62" s="112"/>
      <c r="AL62" s="162"/>
      <c r="AM62" s="163"/>
      <c r="AN62" s="100"/>
      <c r="AO62" s="100"/>
      <c r="AP62" s="103"/>
      <c r="AQ62" s="104"/>
      <c r="AR62" s="100"/>
      <c r="AS62" s="100"/>
      <c r="AT62" s="105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true" customHeight="false" outlineLevel="0" collapsed="false">
      <c r="A63" s="86"/>
      <c r="B63" s="137"/>
      <c r="C63" s="89"/>
      <c r="D63" s="89"/>
      <c r="E63" s="170" t="s">
        <v>132</v>
      </c>
      <c r="F63" s="169" t="s">
        <v>133</v>
      </c>
      <c r="G63" s="169"/>
      <c r="H63" s="106" t="n">
        <v>0.005</v>
      </c>
      <c r="I63" s="106" t="n">
        <v>0.005</v>
      </c>
      <c r="J63" s="107" t="n">
        <v>0</v>
      </c>
      <c r="K63" s="108" t="n">
        <f aca="false">IF($C$2&lt;N63,0,IF(AND(N63&lt;=$C$2,O63&gt;=$C$2),I63*(DAYS360(N63,$C$2+1)/(VALUE(O63)-VALUE(N63)+1)),I63))</f>
        <v>0</v>
      </c>
      <c r="L63" s="109" t="n">
        <f aca="false">J63*I63</f>
        <v>0</v>
      </c>
      <c r="M63" s="110" t="str">
        <f aca="false">IF(J63=1,"종료",IF(AND(J63=0,$C$2&lt;N63),"",IF(AND(J63=0,$C$2&gt;O63),"지연",IF(AND(O63&lt;$C$2,J63&lt;&gt;100),"지연","진행"))))</f>
        <v/>
      </c>
      <c r="N63" s="159" t="n">
        <v>42309</v>
      </c>
      <c r="O63" s="159" t="n">
        <v>42338</v>
      </c>
      <c r="P63" s="160"/>
      <c r="Q63" s="139"/>
      <c r="R63" s="100"/>
      <c r="S63" s="100"/>
      <c r="T63" s="101"/>
      <c r="U63" s="102"/>
      <c r="V63" s="100"/>
      <c r="W63" s="100"/>
      <c r="X63" s="100"/>
      <c r="Y63" s="103"/>
      <c r="Z63" s="104"/>
      <c r="AA63" s="100"/>
      <c r="AB63" s="100"/>
      <c r="AC63" s="101"/>
      <c r="AD63" s="102"/>
      <c r="AE63" s="100"/>
      <c r="AF63" s="100"/>
      <c r="AG63" s="100"/>
      <c r="AH63" s="103"/>
      <c r="AI63" s="104"/>
      <c r="AJ63" s="100"/>
      <c r="AK63" s="100"/>
      <c r="AL63" s="101"/>
      <c r="AM63" s="163"/>
      <c r="AN63" s="112"/>
      <c r="AO63" s="112"/>
      <c r="AP63" s="150"/>
      <c r="AQ63" s="151"/>
      <c r="AR63" s="100"/>
      <c r="AS63" s="100"/>
      <c r="AT63" s="105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true" customHeight="false" outlineLevel="0" collapsed="false">
      <c r="A64" s="86"/>
      <c r="B64" s="137"/>
      <c r="C64" s="89"/>
      <c r="D64" s="89"/>
      <c r="E64" s="170" t="s">
        <v>134</v>
      </c>
      <c r="F64" s="169" t="s">
        <v>135</v>
      </c>
      <c r="G64" s="169"/>
      <c r="H64" s="106" t="n">
        <v>0.005</v>
      </c>
      <c r="I64" s="106" t="n">
        <v>0.005</v>
      </c>
      <c r="J64" s="107" t="n">
        <v>0</v>
      </c>
      <c r="K64" s="108" t="n">
        <f aca="false">IF($C$2&lt;N64,0,IF(AND(N64&lt;=$C$2,O64&gt;=$C$2),I64*(DAYS360(N64,$C$2+1)/(VALUE(O64)-VALUE(N64)+1)),I64))</f>
        <v>0</v>
      </c>
      <c r="L64" s="109" t="n">
        <f aca="false">J64*I64</f>
        <v>0</v>
      </c>
      <c r="M64" s="110" t="str">
        <f aca="false">IF(J64=1,"종료",IF(AND(J64=0,$C$2&lt;N64),"",IF(AND(J64=0,$C$2&gt;O64),"지연",IF(AND(O64&lt;$C$2,J64&lt;&gt;100),"지연","진행"))))</f>
        <v/>
      </c>
      <c r="N64" s="159" t="n">
        <v>42339</v>
      </c>
      <c r="O64" s="159" t="n">
        <v>42366</v>
      </c>
      <c r="P64" s="160"/>
      <c r="Q64" s="139"/>
      <c r="R64" s="100"/>
      <c r="S64" s="100"/>
      <c r="T64" s="101"/>
      <c r="U64" s="102"/>
      <c r="V64" s="100"/>
      <c r="W64" s="100"/>
      <c r="X64" s="100"/>
      <c r="Y64" s="103"/>
      <c r="Z64" s="104"/>
      <c r="AA64" s="100"/>
      <c r="AB64" s="100"/>
      <c r="AC64" s="101"/>
      <c r="AD64" s="102"/>
      <c r="AE64" s="100"/>
      <c r="AF64" s="100"/>
      <c r="AG64" s="100"/>
      <c r="AH64" s="103"/>
      <c r="AI64" s="104"/>
      <c r="AJ64" s="100"/>
      <c r="AK64" s="100"/>
      <c r="AL64" s="101"/>
      <c r="AM64" s="102"/>
      <c r="AN64" s="100"/>
      <c r="AO64" s="100"/>
      <c r="AP64" s="103"/>
      <c r="AQ64" s="151"/>
      <c r="AR64" s="112"/>
      <c r="AS64" s="112"/>
      <c r="AT64" s="171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68" customFormat="true" ht="12.8" hidden="true" customHeight="false" outlineLevel="0" collapsed="false">
      <c r="B65" s="123"/>
      <c r="C65" s="125"/>
      <c r="D65" s="124" t="s">
        <v>142</v>
      </c>
      <c r="E65" s="124"/>
      <c r="F65" s="124"/>
      <c r="G65" s="124"/>
      <c r="H65" s="127" t="n">
        <f aca="false">SUM(H66:H68)</f>
        <v>1</v>
      </c>
      <c r="I65" s="127" t="n">
        <f aca="false">SUM(I66:I68)</f>
        <v>1</v>
      </c>
      <c r="J65" s="73" t="n">
        <f aca="false">L65/I65</f>
        <v>0</v>
      </c>
      <c r="K65" s="127" t="n">
        <f aca="false">SUM(K66:K68)</f>
        <v>0</v>
      </c>
      <c r="L65" s="127" t="n">
        <f aca="false">SUM(L66:L68)</f>
        <v>0</v>
      </c>
      <c r="M65" s="143" t="n">
        <f aca="false">IFERROR((L65/K65)*100,0)</f>
        <v>0</v>
      </c>
      <c r="N65" s="164" t="n">
        <f aca="false">MIN(N66:N68)</f>
        <v>42170</v>
      </c>
      <c r="O65" s="164" t="n">
        <f aca="false">MAX(O66:O68)</f>
        <v>42343</v>
      </c>
      <c r="P65" s="160"/>
      <c r="Q65" s="153"/>
      <c r="R65" s="131"/>
      <c r="S65" s="130"/>
      <c r="T65" s="154"/>
      <c r="U65" s="155"/>
      <c r="V65" s="130"/>
      <c r="W65" s="130"/>
      <c r="X65" s="130"/>
      <c r="Y65" s="156"/>
      <c r="Z65" s="157"/>
      <c r="AA65" s="130"/>
      <c r="AB65" s="130"/>
      <c r="AC65" s="154"/>
      <c r="AD65" s="155"/>
      <c r="AE65" s="130"/>
      <c r="AF65" s="130"/>
      <c r="AG65" s="130"/>
      <c r="AH65" s="156"/>
      <c r="AI65" s="157"/>
      <c r="AJ65" s="130"/>
      <c r="AK65" s="130"/>
      <c r="AL65" s="154"/>
      <c r="AM65" s="155"/>
      <c r="AN65" s="130"/>
      <c r="AO65" s="130"/>
      <c r="AP65" s="156"/>
      <c r="AQ65" s="157"/>
      <c r="AR65" s="130"/>
      <c r="AS65" s="131"/>
      <c r="AT65" s="136"/>
    </row>
    <row r="66" s="86" customFormat="true" ht="12.8" hidden="true" customHeight="false" outlineLevel="0" collapsed="false">
      <c r="B66" s="137"/>
      <c r="C66" s="89"/>
      <c r="D66" s="167"/>
      <c r="E66" s="90" t="s">
        <v>143</v>
      </c>
      <c r="F66" s="91"/>
      <c r="G66" s="91"/>
      <c r="H66" s="106" t="n">
        <v>0.2</v>
      </c>
      <c r="I66" s="106" t="n">
        <v>0.2</v>
      </c>
      <c r="J66" s="174" t="n">
        <v>0</v>
      </c>
      <c r="K66" s="108" t="n">
        <f aca="false">IF($C$2&lt;N66,0,IF(AND(N66&lt;=$C$2,O66&gt;=$C$2),I66*(DAYS360(N66,$C$2+1)/(VALUE(O66)-VALUE(N66)+1)),I66))</f>
        <v>0</v>
      </c>
      <c r="L66" s="109" t="n">
        <f aca="false">J66*I66</f>
        <v>0</v>
      </c>
      <c r="M66" s="110" t="str">
        <f aca="false">IF(J66=1,"종료",IF(AND(J66=0,$C$2&lt;N66),"",IF(AND(J66=0,$C$2&gt;O66),"지연",IF(AND(O66&lt;$C$2,J66&lt;&gt;100),"지연","진행"))))</f>
        <v/>
      </c>
      <c r="N66" s="159" t="n">
        <v>42170</v>
      </c>
      <c r="O66" s="159" t="n">
        <v>42180</v>
      </c>
      <c r="P66" s="160"/>
      <c r="Q66" s="139"/>
      <c r="R66" s="100"/>
      <c r="S66" s="112"/>
      <c r="T66" s="162"/>
      <c r="U66" s="102"/>
      <c r="V66" s="100"/>
      <c r="W66" s="100"/>
      <c r="X66" s="100"/>
      <c r="Y66" s="103"/>
      <c r="Z66" s="104"/>
      <c r="AA66" s="100"/>
      <c r="AB66" s="100"/>
      <c r="AC66" s="101"/>
      <c r="AD66" s="102"/>
      <c r="AE66" s="100"/>
      <c r="AF66" s="100"/>
      <c r="AG66" s="100"/>
      <c r="AH66" s="103"/>
      <c r="AI66" s="104"/>
      <c r="AJ66" s="100"/>
      <c r="AK66" s="100"/>
      <c r="AL66" s="101"/>
      <c r="AM66" s="102"/>
      <c r="AN66" s="100"/>
      <c r="AO66" s="100"/>
      <c r="AP66" s="103"/>
      <c r="AQ66" s="104"/>
      <c r="AR66" s="100"/>
      <c r="AS66" s="100"/>
      <c r="AT66" s="105"/>
    </row>
    <row r="67" customFormat="false" ht="13.8" hidden="true" customHeight="false" outlineLevel="0" collapsed="false">
      <c r="A67" s="86"/>
      <c r="B67" s="137"/>
      <c r="C67" s="89"/>
      <c r="D67" s="90"/>
      <c r="E67" s="90" t="s">
        <v>144</v>
      </c>
      <c r="F67" s="91"/>
      <c r="G67" s="91"/>
      <c r="H67" s="106" t="n">
        <v>0.4</v>
      </c>
      <c r="I67" s="106" t="n">
        <v>0.4</v>
      </c>
      <c r="J67" s="174" t="n">
        <v>0</v>
      </c>
      <c r="K67" s="108" t="n">
        <f aca="false">IF($C$2&lt;N67,0,IF(AND(N67&lt;=$C$2,O67&gt;=$C$2),I67*(DAYS360(N67,$C$2+1)/(VALUE(O67)-VALUE(N67)+1)),I67))</f>
        <v>0</v>
      </c>
      <c r="L67" s="109" t="n">
        <f aca="false">J67*I67</f>
        <v>0</v>
      </c>
      <c r="M67" s="110" t="str">
        <f aca="false">IF(J67=1,"종료",IF(AND(J67=0,$C$2&lt;N67),"",IF(AND(J67=0,$C$2&gt;O67),"지연",IF(AND(O67&lt;$C$2,J67&lt;&gt;100),"지연","진행"))))</f>
        <v/>
      </c>
      <c r="N67" s="159" t="n">
        <v>42241</v>
      </c>
      <c r="O67" s="159" t="n">
        <v>42247</v>
      </c>
      <c r="P67" s="160"/>
      <c r="Q67" s="139"/>
      <c r="R67" s="100"/>
      <c r="S67" s="100"/>
      <c r="T67" s="101"/>
      <c r="U67" s="102"/>
      <c r="V67" s="100"/>
      <c r="W67" s="100"/>
      <c r="X67" s="100"/>
      <c r="Y67" s="103"/>
      <c r="Z67" s="104"/>
      <c r="AA67" s="100"/>
      <c r="AB67" s="100"/>
      <c r="AC67" s="162"/>
      <c r="AD67" s="163"/>
      <c r="AE67" s="100"/>
      <c r="AF67" s="100"/>
      <c r="AG67" s="100"/>
      <c r="AH67" s="103"/>
      <c r="AI67" s="104"/>
      <c r="AJ67" s="100"/>
      <c r="AK67" s="100"/>
      <c r="AL67" s="101"/>
      <c r="AM67" s="102"/>
      <c r="AN67" s="100"/>
      <c r="AO67" s="100"/>
      <c r="AP67" s="103"/>
      <c r="AQ67" s="104"/>
      <c r="AR67" s="100"/>
      <c r="AS67" s="100"/>
      <c r="AT67" s="105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true" customHeight="false" outlineLevel="0" collapsed="false">
      <c r="A68" s="86"/>
      <c r="B68" s="137"/>
      <c r="C68" s="89"/>
      <c r="D68" s="90"/>
      <c r="E68" s="90" t="s">
        <v>145</v>
      </c>
      <c r="F68" s="91"/>
      <c r="G68" s="91"/>
      <c r="H68" s="106" t="n">
        <v>0.4</v>
      </c>
      <c r="I68" s="106" t="n">
        <v>0.4</v>
      </c>
      <c r="J68" s="174" t="n">
        <v>0</v>
      </c>
      <c r="K68" s="108" t="n">
        <f aca="false">IF($C$2&lt;N68,0,IF(AND(N68&lt;=$C$2,O68&gt;=$C$2),I68*(DAYS360(N68,$C$2+1)/(VALUE(O68)-VALUE(N68)+1)),I68))</f>
        <v>0</v>
      </c>
      <c r="L68" s="109" t="n">
        <f aca="false">J68*I68</f>
        <v>0</v>
      </c>
      <c r="M68" s="110" t="str">
        <f aca="false">IF(J68=1,"종료",IF(AND(J68=0,$C$2&lt;N68),"",IF(AND(J68=0,$C$2&gt;O68),"지연",IF(AND(O68&lt;$C$2,J68&lt;&gt;100),"지연","진행"))))</f>
        <v/>
      </c>
      <c r="N68" s="159" t="n">
        <v>42333</v>
      </c>
      <c r="O68" s="159" t="n">
        <v>42343</v>
      </c>
      <c r="P68" s="160"/>
      <c r="Q68" s="139"/>
      <c r="R68" s="100"/>
      <c r="S68" s="100"/>
      <c r="T68" s="101"/>
      <c r="U68" s="102"/>
      <c r="V68" s="100"/>
      <c r="W68" s="100"/>
      <c r="X68" s="100"/>
      <c r="Y68" s="103"/>
      <c r="Z68" s="104"/>
      <c r="AA68" s="100"/>
      <c r="AB68" s="100"/>
      <c r="AC68" s="101"/>
      <c r="AD68" s="102"/>
      <c r="AE68" s="100"/>
      <c r="AF68" s="100"/>
      <c r="AG68" s="100"/>
      <c r="AH68" s="103"/>
      <c r="AI68" s="104"/>
      <c r="AJ68" s="100"/>
      <c r="AK68" s="100"/>
      <c r="AL68" s="101"/>
      <c r="AM68" s="102"/>
      <c r="AN68" s="100"/>
      <c r="AO68" s="100"/>
      <c r="AP68" s="103"/>
      <c r="AQ68" s="151"/>
      <c r="AR68" s="112"/>
      <c r="AS68" s="100"/>
      <c r="AT68" s="105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68" customFormat="true" ht="12.8" hidden="true" customHeight="false" outlineLevel="0" collapsed="false">
      <c r="B69" s="123"/>
      <c r="C69" s="125"/>
      <c r="D69" s="124" t="s">
        <v>146</v>
      </c>
      <c r="E69" s="124"/>
      <c r="F69" s="126"/>
      <c r="G69" s="126"/>
      <c r="H69" s="127" t="n">
        <f aca="false">SUM(H70:H73)</f>
        <v>0.2</v>
      </c>
      <c r="I69" s="127" t="n">
        <f aca="false">SUM(I70:I73)</f>
        <v>0.2</v>
      </c>
      <c r="J69" s="73" t="n">
        <f aca="false">L69/I69</f>
        <v>0</v>
      </c>
      <c r="K69" s="127" t="n">
        <f aca="false">SUM(K70:K73)</f>
        <v>0</v>
      </c>
      <c r="L69" s="127" t="n">
        <f aca="false">SUM(L70:L73)</f>
        <v>0</v>
      </c>
      <c r="M69" s="143" t="n">
        <f aca="false">IFERROR((L69/K69)*100,0)</f>
        <v>0</v>
      </c>
      <c r="N69" s="164" t="n">
        <f aca="false">MIN(N70:N73)</f>
        <v>42195</v>
      </c>
      <c r="O69" s="164" t="n">
        <f aca="false">MAX(O70:O73)</f>
        <v>42343</v>
      </c>
      <c r="P69" s="160" t="s">
        <v>147</v>
      </c>
      <c r="Q69" s="153"/>
      <c r="R69" s="131"/>
      <c r="S69" s="131"/>
      <c r="T69" s="132"/>
      <c r="U69" s="133"/>
      <c r="V69" s="175"/>
      <c r="W69" s="175"/>
      <c r="X69" s="175"/>
      <c r="Y69" s="176"/>
      <c r="Z69" s="177"/>
      <c r="AA69" s="175"/>
      <c r="AB69" s="175"/>
      <c r="AC69" s="178"/>
      <c r="AD69" s="179"/>
      <c r="AE69" s="175"/>
      <c r="AF69" s="175"/>
      <c r="AG69" s="175"/>
      <c r="AH69" s="176"/>
      <c r="AI69" s="177"/>
      <c r="AJ69" s="175"/>
      <c r="AK69" s="175"/>
      <c r="AL69" s="178"/>
      <c r="AM69" s="179"/>
      <c r="AN69" s="175"/>
      <c r="AO69" s="175"/>
      <c r="AP69" s="176"/>
      <c r="AQ69" s="177"/>
      <c r="AR69" s="131"/>
      <c r="AS69" s="131"/>
      <c r="AT69" s="136"/>
    </row>
    <row r="70" s="86" customFormat="true" ht="12.8" hidden="true" customHeight="false" outlineLevel="0" collapsed="false">
      <c r="B70" s="137"/>
      <c r="C70" s="89"/>
      <c r="D70" s="167"/>
      <c r="E70" s="170" t="s">
        <v>148</v>
      </c>
      <c r="F70" s="91"/>
      <c r="G70" s="91"/>
      <c r="H70" s="106" t="n">
        <v>0.05</v>
      </c>
      <c r="I70" s="106" t="n">
        <v>0.05</v>
      </c>
      <c r="J70" s="174" t="n">
        <v>0</v>
      </c>
      <c r="K70" s="108" t="n">
        <f aca="false">IF($C$2&lt;N70,0,IF(AND(N70&lt;=$C$2,O70&gt;=$C$2),I70*(DAYS360(N70,$C$2+1)/(VALUE(O70)-VALUE(N70)+1)),I70))</f>
        <v>0</v>
      </c>
      <c r="L70" s="109" t="n">
        <f aca="false">J70*I70</f>
        <v>0</v>
      </c>
      <c r="M70" s="110" t="str">
        <f aca="false">IF(J70=1,"종료",IF(AND(J70=0,$C$2&lt;N70),"",IF(AND(J70=0,$C$2&gt;O70),"지연",IF(AND(O70&lt;$C$2,J70&lt;&gt;100),"지연","진행"))))</f>
        <v/>
      </c>
      <c r="N70" s="159" t="n">
        <v>42195</v>
      </c>
      <c r="O70" s="159" t="n">
        <v>42198</v>
      </c>
      <c r="P70" s="160"/>
      <c r="Q70" s="139"/>
      <c r="R70" s="100"/>
      <c r="S70" s="100"/>
      <c r="T70" s="101"/>
      <c r="U70" s="102"/>
      <c r="V70" s="112"/>
      <c r="W70" s="100"/>
      <c r="X70" s="100"/>
      <c r="Y70" s="103"/>
      <c r="Z70" s="104"/>
      <c r="AA70" s="100"/>
      <c r="AB70" s="100"/>
      <c r="AC70" s="101"/>
      <c r="AD70" s="102"/>
      <c r="AE70" s="100"/>
      <c r="AF70" s="100"/>
      <c r="AG70" s="100"/>
      <c r="AH70" s="103"/>
      <c r="AI70" s="104"/>
      <c r="AJ70" s="100"/>
      <c r="AK70" s="100"/>
      <c r="AL70" s="101"/>
      <c r="AM70" s="102"/>
      <c r="AN70" s="100"/>
      <c r="AO70" s="100"/>
      <c r="AP70" s="103"/>
      <c r="AQ70" s="104"/>
      <c r="AR70" s="100"/>
      <c r="AS70" s="100"/>
      <c r="AT70" s="105"/>
    </row>
    <row r="71" customFormat="false" ht="13.8" hidden="true" customHeight="false" outlineLevel="0" collapsed="false">
      <c r="A71" s="86"/>
      <c r="B71" s="137"/>
      <c r="C71" s="89"/>
      <c r="D71" s="89"/>
      <c r="E71" s="170" t="s">
        <v>149</v>
      </c>
      <c r="F71" s="91"/>
      <c r="G71" s="91"/>
      <c r="H71" s="106" t="n">
        <v>0.05</v>
      </c>
      <c r="I71" s="106" t="n">
        <v>0.05</v>
      </c>
      <c r="J71" s="174" t="n">
        <v>0</v>
      </c>
      <c r="K71" s="108" t="n">
        <f aca="false">IF($C$2&lt;N71,0,IF(AND(N71&lt;=$C$2,O71&gt;=$C$2),I71*(DAYS360(N71,$C$2+1)/(VALUE(O71)-VALUE(N71)+1)),I71))</f>
        <v>0</v>
      </c>
      <c r="L71" s="109" t="n">
        <f aca="false">J71*I71</f>
        <v>0</v>
      </c>
      <c r="M71" s="110" t="str">
        <f aca="false">IF(J71=1,"종료",IF(AND(J71=0,$C$2&lt;N71),"",IF(AND(J71=0,$C$2&gt;O71),"지연",IF(AND(O71&lt;$C$2,J71&lt;&gt;100),"지연","진행"))))</f>
        <v/>
      </c>
      <c r="N71" s="159" t="n">
        <v>42241</v>
      </c>
      <c r="O71" s="159" t="n">
        <v>42247</v>
      </c>
      <c r="P71" s="160"/>
      <c r="Q71" s="139"/>
      <c r="R71" s="100"/>
      <c r="S71" s="100"/>
      <c r="T71" s="101"/>
      <c r="U71" s="102"/>
      <c r="V71" s="100"/>
      <c r="W71" s="100"/>
      <c r="X71" s="100"/>
      <c r="Y71" s="103"/>
      <c r="Z71" s="104"/>
      <c r="AA71" s="100"/>
      <c r="AB71" s="100"/>
      <c r="AC71" s="162"/>
      <c r="AD71" s="163"/>
      <c r="AE71" s="100"/>
      <c r="AF71" s="100"/>
      <c r="AG71" s="100"/>
      <c r="AH71" s="103"/>
      <c r="AI71" s="104"/>
      <c r="AJ71" s="100"/>
      <c r="AK71" s="100"/>
      <c r="AL71" s="101"/>
      <c r="AM71" s="102"/>
      <c r="AN71" s="100"/>
      <c r="AO71" s="100"/>
      <c r="AP71" s="103"/>
      <c r="AQ71" s="104"/>
      <c r="AR71" s="100"/>
      <c r="AS71" s="100"/>
      <c r="AT71" s="105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true" customHeight="false" outlineLevel="0" collapsed="false">
      <c r="A72" s="86"/>
      <c r="B72" s="137"/>
      <c r="C72" s="89"/>
      <c r="D72" s="89"/>
      <c r="E72" s="170" t="s">
        <v>150</v>
      </c>
      <c r="F72" s="91"/>
      <c r="G72" s="91"/>
      <c r="H72" s="106" t="n">
        <v>0.05</v>
      </c>
      <c r="I72" s="106" t="n">
        <v>0.05</v>
      </c>
      <c r="J72" s="174" t="n">
        <v>0</v>
      </c>
      <c r="K72" s="108" t="n">
        <f aca="false">IF($C$2&lt;N72,0,IF(AND(N72&lt;=$C$2,O72&gt;=$C$2),I72*(DAYS360(N72,$C$2+1)/(VALUE(O72)-VALUE(N72)+1)),I72))</f>
        <v>0</v>
      </c>
      <c r="L72" s="109" t="n">
        <f aca="false">J72*I72</f>
        <v>0</v>
      </c>
      <c r="M72" s="110" t="str">
        <f aca="false">IF(J72=1,"종료",IF(AND(J72=0,$C$2&lt;N72),"",IF(AND(J72=0,$C$2&gt;O72),"지연",IF(AND(O72&lt;$C$2,J72&lt;&gt;100),"지연","진행"))))</f>
        <v/>
      </c>
      <c r="N72" s="159" t="n">
        <v>42241</v>
      </c>
      <c r="O72" s="159" t="n">
        <v>42247</v>
      </c>
      <c r="P72" s="160"/>
      <c r="Q72" s="139"/>
      <c r="R72" s="100"/>
      <c r="S72" s="100"/>
      <c r="T72" s="101"/>
      <c r="U72" s="102"/>
      <c r="V72" s="100"/>
      <c r="W72" s="100"/>
      <c r="X72" s="100"/>
      <c r="Y72" s="103"/>
      <c r="Z72" s="104"/>
      <c r="AA72" s="100"/>
      <c r="AB72" s="100"/>
      <c r="AC72" s="162"/>
      <c r="AD72" s="163"/>
      <c r="AE72" s="100"/>
      <c r="AF72" s="100"/>
      <c r="AG72" s="100"/>
      <c r="AH72" s="103"/>
      <c r="AI72" s="104"/>
      <c r="AJ72" s="100"/>
      <c r="AK72" s="100"/>
      <c r="AL72" s="101"/>
      <c r="AM72" s="102"/>
      <c r="AN72" s="100"/>
      <c r="AO72" s="100"/>
      <c r="AP72" s="103"/>
      <c r="AQ72" s="104"/>
      <c r="AR72" s="100"/>
      <c r="AS72" s="100"/>
      <c r="AT72" s="105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true" customHeight="false" outlineLevel="0" collapsed="false">
      <c r="A73" s="86"/>
      <c r="B73" s="137"/>
      <c r="C73" s="89"/>
      <c r="D73" s="89"/>
      <c r="E73" s="170" t="s">
        <v>151</v>
      </c>
      <c r="F73" s="91"/>
      <c r="G73" s="91"/>
      <c r="H73" s="106" t="n">
        <v>0.05</v>
      </c>
      <c r="I73" s="106" t="n">
        <v>0.05</v>
      </c>
      <c r="J73" s="174" t="n">
        <v>0</v>
      </c>
      <c r="K73" s="108" t="n">
        <f aca="false">IF($C$2&lt;N73,0,IF(AND(N73&lt;=$C$2,O73&gt;=$C$2),I73*(DAYS360(N73,$C$2+1)/(VALUE(O73)-VALUE(N73)+1)),I73))</f>
        <v>0</v>
      </c>
      <c r="L73" s="109" t="n">
        <f aca="false">J73*I73</f>
        <v>0</v>
      </c>
      <c r="M73" s="110" t="str">
        <f aca="false">IF(J73=1,"종료",IF(AND(J73=0,$C$2&lt;N73),"",IF(AND(J73=0,$C$2&gt;O73),"지연",IF(AND(O73&lt;$C$2,J73&lt;&gt;100),"지연","진행"))))</f>
        <v/>
      </c>
      <c r="N73" s="159" t="n">
        <v>42333</v>
      </c>
      <c r="O73" s="159" t="n">
        <v>42343</v>
      </c>
      <c r="P73" s="160"/>
      <c r="Q73" s="139"/>
      <c r="R73" s="100"/>
      <c r="S73" s="100"/>
      <c r="T73" s="101"/>
      <c r="U73" s="102"/>
      <c r="V73" s="100"/>
      <c r="W73" s="100"/>
      <c r="X73" s="100"/>
      <c r="Y73" s="103"/>
      <c r="Z73" s="104"/>
      <c r="AA73" s="100"/>
      <c r="AB73" s="100"/>
      <c r="AC73" s="101"/>
      <c r="AD73" s="102"/>
      <c r="AE73" s="100"/>
      <c r="AF73" s="100"/>
      <c r="AG73" s="100"/>
      <c r="AH73" s="103"/>
      <c r="AI73" s="104"/>
      <c r="AJ73" s="100"/>
      <c r="AK73" s="100"/>
      <c r="AL73" s="101"/>
      <c r="AM73" s="102"/>
      <c r="AN73" s="100"/>
      <c r="AO73" s="100"/>
      <c r="AP73" s="103"/>
      <c r="AQ73" s="151"/>
      <c r="AR73" s="100"/>
      <c r="AS73" s="100"/>
      <c r="AT73" s="105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68" customFormat="true" ht="12.8" hidden="true" customHeight="false" outlineLevel="0" collapsed="false">
      <c r="B74" s="123"/>
      <c r="C74" s="125"/>
      <c r="D74" s="124" t="s">
        <v>152</v>
      </c>
      <c r="E74" s="124"/>
      <c r="F74" s="126"/>
      <c r="G74" s="126"/>
      <c r="H74" s="127" t="n">
        <f aca="false">SUM(H75:H79)</f>
        <v>0.1</v>
      </c>
      <c r="I74" s="127" t="n">
        <f aca="false">SUM(I75:I79)</f>
        <v>0.1</v>
      </c>
      <c r="J74" s="73" t="n">
        <f aca="false">L74/I74</f>
        <v>0</v>
      </c>
      <c r="K74" s="127" t="n">
        <f aca="false">SUM(K75:K79)</f>
        <v>0</v>
      </c>
      <c r="L74" s="127" t="n">
        <f aca="false">SUM(L75:L79)</f>
        <v>0</v>
      </c>
      <c r="M74" s="143" t="n">
        <f aca="false">IFERROR((L74/K74)*100,0)</f>
        <v>0</v>
      </c>
      <c r="N74" s="164" t="n">
        <f aca="false">MIN(N75:N79)</f>
        <v>42195</v>
      </c>
      <c r="O74" s="164" t="n">
        <f aca="false">MAX(O75:O79)</f>
        <v>42343</v>
      </c>
      <c r="P74" s="160"/>
      <c r="Q74" s="153"/>
      <c r="R74" s="131"/>
      <c r="S74" s="131"/>
      <c r="T74" s="132"/>
      <c r="U74" s="133"/>
      <c r="V74" s="175"/>
      <c r="W74" s="175"/>
      <c r="X74" s="175"/>
      <c r="Y74" s="176"/>
      <c r="Z74" s="177"/>
      <c r="AA74" s="175"/>
      <c r="AB74" s="175"/>
      <c r="AC74" s="178"/>
      <c r="AD74" s="179"/>
      <c r="AE74" s="175"/>
      <c r="AF74" s="175"/>
      <c r="AG74" s="175"/>
      <c r="AH74" s="176"/>
      <c r="AI74" s="177"/>
      <c r="AJ74" s="175"/>
      <c r="AK74" s="175"/>
      <c r="AL74" s="178"/>
      <c r="AM74" s="179"/>
      <c r="AN74" s="175"/>
      <c r="AO74" s="175"/>
      <c r="AP74" s="176"/>
      <c r="AQ74" s="177"/>
      <c r="AR74" s="131"/>
      <c r="AS74" s="131"/>
      <c r="AT74" s="136"/>
    </row>
    <row r="75" s="86" customFormat="true" ht="12.8" hidden="true" customHeight="false" outlineLevel="0" collapsed="false">
      <c r="B75" s="137"/>
      <c r="C75" s="89"/>
      <c r="D75" s="167"/>
      <c r="E75" s="170" t="s">
        <v>153</v>
      </c>
      <c r="F75" s="91"/>
      <c r="G75" s="91"/>
      <c r="H75" s="106" t="n">
        <v>0.02</v>
      </c>
      <c r="I75" s="106" t="n">
        <v>0.02</v>
      </c>
      <c r="J75" s="174" t="n">
        <v>0</v>
      </c>
      <c r="K75" s="108" t="n">
        <f aca="false">IF($C$2&lt;N75,0,IF(AND(N75&lt;=$C$2,O75&gt;=$C$2),I75*(DAYS360(N75,$C$2+1)/(VALUE(O75)-VALUE(N75)+1)),I75))</f>
        <v>0</v>
      </c>
      <c r="L75" s="109" t="n">
        <f aca="false">J75*I75</f>
        <v>0</v>
      </c>
      <c r="M75" s="110" t="str">
        <f aca="false">IF(J75=1,"종료",IF(AND(J75=0,$C$2&lt;N75),"",IF(AND(J75=0,$C$2&gt;O75),"지연",IF(AND(O75&lt;$C$2,J75&lt;&gt;100),"지연","진행"))))</f>
        <v/>
      </c>
      <c r="N75" s="159" t="n">
        <v>42195</v>
      </c>
      <c r="O75" s="159" t="n">
        <v>42200</v>
      </c>
      <c r="P75" s="160"/>
      <c r="Q75" s="139"/>
      <c r="R75" s="100"/>
      <c r="S75" s="100"/>
      <c r="T75" s="101"/>
      <c r="U75" s="102"/>
      <c r="V75" s="180"/>
      <c r="W75" s="180"/>
      <c r="X75" s="100"/>
      <c r="Y75" s="103"/>
      <c r="Z75" s="104"/>
      <c r="AA75" s="100"/>
      <c r="AB75" s="100"/>
      <c r="AC75" s="101"/>
      <c r="AD75" s="102"/>
      <c r="AE75" s="100"/>
      <c r="AF75" s="100"/>
      <c r="AG75" s="100"/>
      <c r="AH75" s="103"/>
      <c r="AI75" s="104"/>
      <c r="AJ75" s="100"/>
      <c r="AK75" s="100"/>
      <c r="AL75" s="101"/>
      <c r="AM75" s="102"/>
      <c r="AN75" s="100"/>
      <c r="AO75" s="100"/>
      <c r="AP75" s="103"/>
      <c r="AQ75" s="104"/>
      <c r="AR75" s="100"/>
      <c r="AS75" s="100"/>
      <c r="AT75" s="105"/>
    </row>
    <row r="76" customFormat="false" ht="13.8" hidden="true" customHeight="false" outlineLevel="0" collapsed="false">
      <c r="A76" s="86"/>
      <c r="B76" s="137"/>
      <c r="C76" s="89"/>
      <c r="D76" s="90"/>
      <c r="E76" s="170" t="s">
        <v>154</v>
      </c>
      <c r="F76" s="91"/>
      <c r="G76" s="91"/>
      <c r="H76" s="106" t="n">
        <v>0.04</v>
      </c>
      <c r="I76" s="106" t="n">
        <v>0.04</v>
      </c>
      <c r="J76" s="174" t="n">
        <v>0</v>
      </c>
      <c r="K76" s="108" t="n">
        <f aca="false">IF($C$2&lt;N76,0,IF(AND(N76&lt;=$C$2,O76&gt;=$C$2),I76*(DAYS360(N76,$C$2+1)/(VALUE(O76)-VALUE(N76)+1)),I76))</f>
        <v>0</v>
      </c>
      <c r="L76" s="109" t="n">
        <f aca="false">J76*I76</f>
        <v>0</v>
      </c>
      <c r="M76" s="110" t="str">
        <f aca="false">IF(J76=1,"종료",IF(AND(J76=0,$C$2&lt;N76),"",IF(AND(J76=0,$C$2&gt;O76),"지연",IF(AND(O76&lt;$C$2,J76&lt;&gt;100),"지연","진행"))))</f>
        <v/>
      </c>
      <c r="N76" s="159" t="n">
        <v>42241</v>
      </c>
      <c r="O76" s="159" t="n">
        <v>42247</v>
      </c>
      <c r="P76" s="160"/>
      <c r="Q76" s="139"/>
      <c r="R76" s="100"/>
      <c r="S76" s="100"/>
      <c r="T76" s="101"/>
      <c r="U76" s="102"/>
      <c r="V76" s="100"/>
      <c r="W76" s="100"/>
      <c r="X76" s="100"/>
      <c r="Y76" s="103"/>
      <c r="Z76" s="104"/>
      <c r="AA76" s="100"/>
      <c r="AB76" s="100"/>
      <c r="AC76" s="181"/>
      <c r="AD76" s="182"/>
      <c r="AE76" s="100"/>
      <c r="AF76" s="100"/>
      <c r="AG76" s="100"/>
      <c r="AH76" s="103"/>
      <c r="AI76" s="104"/>
      <c r="AJ76" s="100"/>
      <c r="AK76" s="100"/>
      <c r="AL76" s="101"/>
      <c r="AM76" s="102"/>
      <c r="AN76" s="100"/>
      <c r="AO76" s="100"/>
      <c r="AP76" s="103"/>
      <c r="AQ76" s="104"/>
      <c r="AR76" s="100"/>
      <c r="AS76" s="100"/>
      <c r="AT76" s="105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true" customHeight="false" outlineLevel="0" collapsed="false">
      <c r="A77" s="86"/>
      <c r="B77" s="137"/>
      <c r="C77" s="89"/>
      <c r="D77" s="90"/>
      <c r="E77" s="170" t="s">
        <v>155</v>
      </c>
      <c r="F77" s="91"/>
      <c r="G77" s="91"/>
      <c r="H77" s="106" t="n">
        <v>0.02</v>
      </c>
      <c r="I77" s="106" t="n">
        <v>0.02</v>
      </c>
      <c r="J77" s="174" t="n">
        <v>0</v>
      </c>
      <c r="K77" s="108" t="n">
        <f aca="false">IF($C$2&lt;N77,0,IF(AND(N77&lt;=$C$2,O77&gt;=$C$2),I77*(DAYS360(N77,$C$2+1)/(VALUE(O77)-VALUE(N77)+1)),I77))</f>
        <v>0</v>
      </c>
      <c r="L77" s="109" t="n">
        <f aca="false">J77*I77</f>
        <v>0</v>
      </c>
      <c r="M77" s="110" t="str">
        <f aca="false">IF(J77=1,"종료",IF(AND(J77=0,$C$2&lt;N77),"",IF(AND(J77=0,$C$2&gt;O77),"지연",IF(AND(O77&lt;$C$2,J77&lt;&gt;100),"지연","진행"))))</f>
        <v/>
      </c>
      <c r="N77" s="159" t="n">
        <v>42333</v>
      </c>
      <c r="O77" s="159" t="n">
        <v>42343</v>
      </c>
      <c r="P77" s="160"/>
      <c r="Q77" s="139"/>
      <c r="R77" s="100"/>
      <c r="S77" s="100"/>
      <c r="T77" s="101"/>
      <c r="U77" s="102"/>
      <c r="V77" s="100"/>
      <c r="W77" s="100"/>
      <c r="X77" s="100"/>
      <c r="Y77" s="103"/>
      <c r="Z77" s="104"/>
      <c r="AA77" s="100"/>
      <c r="AB77" s="100"/>
      <c r="AC77" s="101"/>
      <c r="AD77" s="102"/>
      <c r="AE77" s="100"/>
      <c r="AF77" s="100"/>
      <c r="AG77" s="100"/>
      <c r="AH77" s="103"/>
      <c r="AI77" s="104"/>
      <c r="AJ77" s="100"/>
      <c r="AK77" s="100"/>
      <c r="AL77" s="101"/>
      <c r="AM77" s="102"/>
      <c r="AN77" s="100"/>
      <c r="AO77" s="100"/>
      <c r="AP77" s="183"/>
      <c r="AQ77" s="184"/>
      <c r="AR77" s="100"/>
      <c r="AS77" s="100"/>
      <c r="AT77" s="105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true" customHeight="false" outlineLevel="0" collapsed="false">
      <c r="A78" s="86"/>
      <c r="B78" s="137"/>
      <c r="C78" s="89"/>
      <c r="D78" s="90"/>
      <c r="E78" s="170" t="s">
        <v>156</v>
      </c>
      <c r="F78" s="91"/>
      <c r="G78" s="91"/>
      <c r="H78" s="106" t="n">
        <v>0.01</v>
      </c>
      <c r="I78" s="106" t="n">
        <v>0.01</v>
      </c>
      <c r="J78" s="174" t="n">
        <v>0</v>
      </c>
      <c r="K78" s="108" t="n">
        <f aca="false">IF($C$2&lt;N78,0,IF(AND(N78&lt;=$C$2,O78&gt;=$C$2),I78*(DAYS360(N78,$C$2+1)/(VALUE(O78)-VALUE(N78)+1)),I78))</f>
        <v>0</v>
      </c>
      <c r="L78" s="109" t="n">
        <f aca="false">J78*I78</f>
        <v>0</v>
      </c>
      <c r="M78" s="110" t="str">
        <f aca="false">IF(J78=1,"종료",IF(AND(J78=0,$C$2&lt;N78),"",IF(AND(J78=0,$C$2&gt;O78),"지연",IF(AND(O78&lt;$C$2,J78&lt;&gt;100),"지연","진행"))))</f>
        <v/>
      </c>
      <c r="N78" s="159" t="n">
        <v>42195</v>
      </c>
      <c r="O78" s="159" t="n">
        <v>42200</v>
      </c>
      <c r="P78" s="160"/>
      <c r="Q78" s="139"/>
      <c r="R78" s="100"/>
      <c r="S78" s="100"/>
      <c r="T78" s="101"/>
      <c r="U78" s="102"/>
      <c r="V78" s="180"/>
      <c r="W78" s="180"/>
      <c r="X78" s="100"/>
      <c r="Y78" s="103"/>
      <c r="Z78" s="104"/>
      <c r="AA78" s="100"/>
      <c r="AB78" s="100"/>
      <c r="AC78" s="101"/>
      <c r="AD78" s="102"/>
      <c r="AE78" s="100"/>
      <c r="AF78" s="100"/>
      <c r="AG78" s="100"/>
      <c r="AH78" s="103"/>
      <c r="AI78" s="104"/>
      <c r="AJ78" s="100"/>
      <c r="AK78" s="100"/>
      <c r="AL78" s="101"/>
      <c r="AM78" s="102"/>
      <c r="AN78" s="100"/>
      <c r="AO78" s="100"/>
      <c r="AP78" s="103"/>
      <c r="AQ78" s="104"/>
      <c r="AR78" s="100"/>
      <c r="AS78" s="100"/>
      <c r="AT78" s="105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true" customHeight="false" outlineLevel="0" collapsed="false">
      <c r="A79" s="86"/>
      <c r="B79" s="137"/>
      <c r="C79" s="89"/>
      <c r="D79" s="90"/>
      <c r="E79" s="170" t="s">
        <v>157</v>
      </c>
      <c r="F79" s="91"/>
      <c r="G79" s="91"/>
      <c r="H79" s="106" t="n">
        <v>0.01</v>
      </c>
      <c r="I79" s="106" t="n">
        <v>0.01</v>
      </c>
      <c r="J79" s="174" t="n">
        <v>0</v>
      </c>
      <c r="K79" s="108" t="n">
        <f aca="false">IF($C$2&lt;N79,0,IF(AND(N79&lt;=$C$2,O79&gt;=$C$2),I79*(DAYS360(N79,$C$2+1)/(VALUE(O79)-VALUE(N79)+1)),I79))</f>
        <v>0</v>
      </c>
      <c r="L79" s="109" t="n">
        <f aca="false">J79*I79</f>
        <v>0</v>
      </c>
      <c r="M79" s="110" t="str">
        <f aca="false">IF(J79=1,"종료",IF(AND(J79=0,$C$2&lt;N79),"",IF(AND(J79=0,$C$2&gt;O79),"지연",IF(AND(O79&lt;$C$2,J79&lt;&gt;100),"지연","진행"))))</f>
        <v/>
      </c>
      <c r="N79" s="159" t="n">
        <v>42241</v>
      </c>
      <c r="O79" s="159" t="n">
        <v>42247</v>
      </c>
      <c r="P79" s="160"/>
      <c r="Q79" s="139"/>
      <c r="R79" s="100"/>
      <c r="S79" s="100"/>
      <c r="T79" s="101"/>
      <c r="U79" s="102"/>
      <c r="V79" s="100"/>
      <c r="W79" s="100"/>
      <c r="X79" s="100"/>
      <c r="Y79" s="103"/>
      <c r="Z79" s="104"/>
      <c r="AA79" s="100"/>
      <c r="AB79" s="100"/>
      <c r="AC79" s="181"/>
      <c r="AD79" s="182"/>
      <c r="AE79" s="100"/>
      <c r="AF79" s="100"/>
      <c r="AG79" s="100"/>
      <c r="AH79" s="103"/>
      <c r="AI79" s="104"/>
      <c r="AJ79" s="100"/>
      <c r="AK79" s="100"/>
      <c r="AL79" s="101"/>
      <c r="AM79" s="102"/>
      <c r="AN79" s="100"/>
      <c r="AO79" s="100"/>
      <c r="AP79" s="103"/>
      <c r="AQ79" s="104"/>
      <c r="AR79" s="100"/>
      <c r="AS79" s="100"/>
      <c r="AT79" s="105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68" customFormat="true" ht="12.8" hidden="true" customHeight="false" outlineLevel="0" collapsed="false">
      <c r="B80" s="123"/>
      <c r="C80" s="125"/>
      <c r="D80" s="124" t="s">
        <v>158</v>
      </c>
      <c r="E80" s="124"/>
      <c r="F80" s="126"/>
      <c r="G80" s="126"/>
      <c r="H80" s="127" t="n">
        <f aca="false">SUM(H81:H83)</f>
        <v>0.3</v>
      </c>
      <c r="I80" s="127" t="n">
        <f aca="false">SUM(I81:I83)</f>
        <v>0.3</v>
      </c>
      <c r="J80" s="73" t="n">
        <f aca="false">L80/I80</f>
        <v>0</v>
      </c>
      <c r="K80" s="127" t="n">
        <f aca="false">SUM(K81:K83)</f>
        <v>0</v>
      </c>
      <c r="L80" s="127" t="n">
        <f aca="false">SUM(L81:L83)</f>
        <v>0</v>
      </c>
      <c r="M80" s="143" t="n">
        <f aca="false">IFERROR((L80/K80)*100,0)</f>
        <v>0</v>
      </c>
      <c r="N80" s="164" t="n">
        <f aca="false">MIN(N81:N83)</f>
        <v>42178</v>
      </c>
      <c r="O80" s="164" t="n">
        <f aca="false">MAX(O81:O83)</f>
        <v>42366</v>
      </c>
      <c r="P80" s="160"/>
      <c r="Q80" s="153"/>
      <c r="R80" s="131"/>
      <c r="S80" s="131"/>
      <c r="T80" s="154"/>
      <c r="U80" s="155"/>
      <c r="V80" s="130"/>
      <c r="W80" s="130"/>
      <c r="X80" s="130"/>
      <c r="Y80" s="156"/>
      <c r="Z80" s="157"/>
      <c r="AA80" s="130"/>
      <c r="AB80" s="130"/>
      <c r="AC80" s="154"/>
      <c r="AD80" s="155"/>
      <c r="AE80" s="130"/>
      <c r="AF80" s="130"/>
      <c r="AG80" s="130"/>
      <c r="AH80" s="156"/>
      <c r="AI80" s="157"/>
      <c r="AJ80" s="130"/>
      <c r="AK80" s="130"/>
      <c r="AL80" s="154"/>
      <c r="AM80" s="155"/>
      <c r="AN80" s="130"/>
      <c r="AO80" s="130"/>
      <c r="AP80" s="156"/>
      <c r="AQ80" s="157"/>
      <c r="AR80" s="130"/>
      <c r="AS80" s="130"/>
      <c r="AT80" s="166"/>
    </row>
    <row r="81" s="86" customFormat="true" ht="12.8" hidden="true" customHeight="false" outlineLevel="0" collapsed="false">
      <c r="B81" s="137"/>
      <c r="C81" s="89"/>
      <c r="D81" s="167"/>
      <c r="E81" s="185" t="s">
        <v>159</v>
      </c>
      <c r="F81" s="186"/>
      <c r="G81" s="186"/>
      <c r="H81" s="106" t="n">
        <v>0.1</v>
      </c>
      <c r="I81" s="106" t="n">
        <v>0.1</v>
      </c>
      <c r="J81" s="174" t="n">
        <v>0</v>
      </c>
      <c r="K81" s="108" t="n">
        <f aca="false">IF($C$2&lt;N81,0,IF(AND(N81&lt;=$C$2,O81&gt;=$C$2),I81*(DAYS360(N81,$C$2+1)/(VALUE(O81)-VALUE(N81)+1)),I81))</f>
        <v>0</v>
      </c>
      <c r="L81" s="109" t="n">
        <f aca="false">J81*I81</f>
        <v>0</v>
      </c>
      <c r="M81" s="110" t="str">
        <f aca="false">IF(J81=1,"종료",IF(AND(J81=0,$C$2&lt;N81),"",IF(AND(J81=0,$C$2&gt;O81),"지연",IF(AND(O81&lt;$C$2,J81&lt;&gt;100),"지연","진행"))))</f>
        <v/>
      </c>
      <c r="N81" s="159" t="n">
        <v>42178</v>
      </c>
      <c r="O81" s="159" t="n">
        <v>42178</v>
      </c>
      <c r="P81" s="160" t="s">
        <v>160</v>
      </c>
      <c r="Q81" s="139"/>
      <c r="R81" s="100"/>
      <c r="S81" s="100"/>
      <c r="T81" s="181"/>
      <c r="U81" s="102"/>
      <c r="V81" s="100"/>
      <c r="W81" s="100"/>
      <c r="X81" s="100"/>
      <c r="Y81" s="103"/>
      <c r="Z81" s="104"/>
      <c r="AA81" s="100"/>
      <c r="AB81" s="100"/>
      <c r="AC81" s="101"/>
      <c r="AD81" s="102"/>
      <c r="AE81" s="100"/>
      <c r="AF81" s="100"/>
      <c r="AG81" s="100"/>
      <c r="AH81" s="103"/>
      <c r="AI81" s="104"/>
      <c r="AJ81" s="100"/>
      <c r="AK81" s="100"/>
      <c r="AL81" s="101"/>
      <c r="AM81" s="102"/>
      <c r="AN81" s="100"/>
      <c r="AO81" s="100"/>
      <c r="AP81" s="103"/>
      <c r="AQ81" s="104"/>
      <c r="AR81" s="100"/>
      <c r="AS81" s="100"/>
      <c r="AT81" s="105"/>
    </row>
    <row r="82" customFormat="false" ht="13.8" hidden="true" customHeight="false" outlineLevel="0" collapsed="false">
      <c r="A82" s="86"/>
      <c r="B82" s="137"/>
      <c r="C82" s="89"/>
      <c r="D82" s="90"/>
      <c r="E82" s="185" t="s">
        <v>161</v>
      </c>
      <c r="F82" s="186"/>
      <c r="G82" s="186"/>
      <c r="H82" s="106" t="n">
        <v>0.1</v>
      </c>
      <c r="I82" s="106" t="n">
        <v>0.1</v>
      </c>
      <c r="J82" s="174" t="n">
        <v>0</v>
      </c>
      <c r="K82" s="108" t="n">
        <f aca="false">IF($C$2&lt;N82,0,IF(AND(N82&lt;=$C$2,O82&gt;=$C$2),I82*(DAYS360(N82,$C$2+1)/(VALUE(O82)-VALUE(N82)+1)),I82))</f>
        <v>0</v>
      </c>
      <c r="L82" s="109" t="n">
        <f aca="false">J82*I82</f>
        <v>0</v>
      </c>
      <c r="M82" s="110" t="str">
        <f aca="false">IF(J82=1,"종료",IF(AND(J82=0,$C$2&lt;N82),"",IF(AND(J82=0,$C$2&gt;O82),"지연",IF(AND(O82&lt;$C$2,J82&lt;&gt;100),"지연","진행"))))</f>
        <v/>
      </c>
      <c r="N82" s="159" t="n">
        <v>42247</v>
      </c>
      <c r="O82" s="159" t="n">
        <v>42252</v>
      </c>
      <c r="P82" s="160" t="s">
        <v>162</v>
      </c>
      <c r="Q82" s="139"/>
      <c r="R82" s="100"/>
      <c r="S82" s="100"/>
      <c r="T82" s="101"/>
      <c r="U82" s="102"/>
      <c r="V82" s="100"/>
      <c r="W82" s="100"/>
      <c r="X82" s="100"/>
      <c r="Y82" s="103"/>
      <c r="Z82" s="104"/>
      <c r="AA82" s="100"/>
      <c r="AB82" s="100"/>
      <c r="AC82" s="101"/>
      <c r="AD82" s="182"/>
      <c r="AE82" s="187"/>
      <c r="AF82" s="100"/>
      <c r="AG82" s="100"/>
      <c r="AH82" s="103"/>
      <c r="AI82" s="104"/>
      <c r="AJ82" s="100"/>
      <c r="AK82" s="100"/>
      <c r="AL82" s="101"/>
      <c r="AM82" s="102"/>
      <c r="AN82" s="100"/>
      <c r="AO82" s="100"/>
      <c r="AP82" s="103"/>
      <c r="AQ82" s="104"/>
      <c r="AR82" s="100"/>
      <c r="AS82" s="100"/>
      <c r="AT82" s="105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true" customHeight="false" outlineLevel="0" collapsed="false">
      <c r="A83" s="86"/>
      <c r="B83" s="137"/>
      <c r="C83" s="89"/>
      <c r="D83" s="89"/>
      <c r="E83" s="89" t="s">
        <v>163</v>
      </c>
      <c r="F83" s="158"/>
      <c r="G83" s="158"/>
      <c r="H83" s="106" t="n">
        <v>0.1</v>
      </c>
      <c r="I83" s="106" t="n">
        <v>0.1</v>
      </c>
      <c r="J83" s="174" t="n">
        <v>0</v>
      </c>
      <c r="K83" s="108" t="n">
        <f aca="false">IF($C$2&lt;N83,0,IF(AND(N83&lt;=$C$2,O83&gt;=$C$2),I83*(DAYS360(N83,$C$2+1)/(VALUE(O83)-VALUE(N83)+1)),I83))</f>
        <v>0</v>
      </c>
      <c r="L83" s="109" t="n">
        <f aca="false">J83*I83</f>
        <v>0</v>
      </c>
      <c r="M83" s="110" t="str">
        <f aca="false">IF(J83=1,"종료",IF(AND(J83=0,$C$2&lt;N83),"",IF(AND(J83=0,$C$2&gt;O83),"지연",IF(AND(O83&lt;$C$2,J83&lt;&gt;100),"지연","진행"))))</f>
        <v/>
      </c>
      <c r="N83" s="159" t="n">
        <v>42359</v>
      </c>
      <c r="O83" s="159" t="n">
        <v>42366</v>
      </c>
      <c r="P83" s="160" t="s">
        <v>164</v>
      </c>
      <c r="Q83" s="139"/>
      <c r="R83" s="100"/>
      <c r="S83" s="100"/>
      <c r="T83" s="101"/>
      <c r="U83" s="102"/>
      <c r="V83" s="100"/>
      <c r="W83" s="100"/>
      <c r="X83" s="100"/>
      <c r="Y83" s="103"/>
      <c r="Z83" s="104"/>
      <c r="AA83" s="100"/>
      <c r="AB83" s="100"/>
      <c r="AC83" s="101"/>
      <c r="AD83" s="102"/>
      <c r="AE83" s="100"/>
      <c r="AF83" s="100"/>
      <c r="AG83" s="100"/>
      <c r="AH83" s="103"/>
      <c r="AI83" s="104"/>
      <c r="AJ83" s="100"/>
      <c r="AK83" s="100"/>
      <c r="AL83" s="101"/>
      <c r="AM83" s="102"/>
      <c r="AN83" s="100"/>
      <c r="AO83" s="100"/>
      <c r="AP83" s="103"/>
      <c r="AQ83" s="104"/>
      <c r="AR83" s="100"/>
      <c r="AS83" s="100"/>
      <c r="AT83" s="188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68" customFormat="true" ht="12.8" hidden="true" customHeight="false" outlineLevel="0" collapsed="false">
      <c r="B84" s="123"/>
      <c r="C84" s="189" t="s">
        <v>165</v>
      </c>
      <c r="D84" s="125"/>
      <c r="E84" s="125"/>
      <c r="F84" s="152"/>
      <c r="G84" s="152"/>
      <c r="H84" s="127" t="n">
        <f aca="false">SUM(H85,H90)</f>
        <v>1</v>
      </c>
      <c r="I84" s="127" t="n">
        <f aca="false">SUM(I85,I90)</f>
        <v>1</v>
      </c>
      <c r="J84" s="73" t="n">
        <f aca="false">L84/I84</f>
        <v>0</v>
      </c>
      <c r="K84" s="127" t="n">
        <f aca="false">SUM(K85,K90)</f>
        <v>0</v>
      </c>
      <c r="L84" s="127" t="n">
        <f aca="false">SUM(L85,L90)</f>
        <v>0</v>
      </c>
      <c r="M84" s="143" t="n">
        <f aca="false">IFERROR((L84/K84)*100,0)</f>
        <v>0</v>
      </c>
      <c r="N84" s="164" t="n">
        <f aca="false">MIN(N85:N94)</f>
        <v>42247</v>
      </c>
      <c r="O84" s="164" t="n">
        <f aca="false">MAX(O85:O94)</f>
        <v>42360</v>
      </c>
      <c r="P84" s="160"/>
      <c r="Q84" s="153"/>
      <c r="R84" s="131"/>
      <c r="S84" s="131"/>
      <c r="T84" s="132"/>
      <c r="U84" s="133"/>
      <c r="V84" s="131"/>
      <c r="W84" s="131"/>
      <c r="X84" s="131"/>
      <c r="Y84" s="134"/>
      <c r="Z84" s="135"/>
      <c r="AA84" s="131"/>
      <c r="AB84" s="131"/>
      <c r="AC84" s="132"/>
      <c r="AD84" s="155"/>
      <c r="AE84" s="130"/>
      <c r="AF84" s="130"/>
      <c r="AG84" s="130"/>
      <c r="AH84" s="156"/>
      <c r="AI84" s="157"/>
      <c r="AJ84" s="130"/>
      <c r="AK84" s="130"/>
      <c r="AL84" s="154"/>
      <c r="AM84" s="155"/>
      <c r="AN84" s="130"/>
      <c r="AO84" s="130"/>
      <c r="AP84" s="156"/>
      <c r="AQ84" s="157"/>
      <c r="AR84" s="130"/>
      <c r="AS84" s="130"/>
      <c r="AT84" s="166"/>
    </row>
    <row r="85" customFormat="false" ht="13.8" hidden="true" customHeight="false" outlineLevel="0" collapsed="false">
      <c r="A85" s="68"/>
      <c r="B85" s="123"/>
      <c r="C85" s="189"/>
      <c r="D85" s="125" t="s">
        <v>166</v>
      </c>
      <c r="E85" s="125"/>
      <c r="F85" s="152"/>
      <c r="G85" s="152"/>
      <c r="H85" s="127" t="n">
        <f aca="false">SUM(H86:H89)</f>
        <v>0.5</v>
      </c>
      <c r="I85" s="127" t="n">
        <f aca="false">SUM(I86:I89)</f>
        <v>0.5</v>
      </c>
      <c r="J85" s="73" t="n">
        <f aca="false">L85/I85</f>
        <v>0</v>
      </c>
      <c r="K85" s="127" t="n">
        <f aca="false">SUM(K86:K89)</f>
        <v>0</v>
      </c>
      <c r="L85" s="127" t="n">
        <f aca="false">SUM(L86:L89)</f>
        <v>0</v>
      </c>
      <c r="M85" s="143" t="n">
        <f aca="false">IFERROR((L85/K85)*100,0)</f>
        <v>0</v>
      </c>
      <c r="N85" s="164" t="n">
        <f aca="false">MIN(N86:N89)</f>
        <v>42247</v>
      </c>
      <c r="O85" s="164" t="n">
        <f aca="false">MAX(O86:O89)</f>
        <v>42262</v>
      </c>
      <c r="P85" s="160"/>
      <c r="Q85" s="153"/>
      <c r="R85" s="131"/>
      <c r="S85" s="131"/>
      <c r="T85" s="132"/>
      <c r="U85" s="133"/>
      <c r="V85" s="131"/>
      <c r="W85" s="131"/>
      <c r="X85" s="131"/>
      <c r="Y85" s="134"/>
      <c r="Z85" s="135"/>
      <c r="AA85" s="131"/>
      <c r="AB85" s="131"/>
      <c r="AC85" s="132"/>
      <c r="AD85" s="155"/>
      <c r="AE85" s="130"/>
      <c r="AF85" s="130"/>
      <c r="AG85" s="131"/>
      <c r="AH85" s="134"/>
      <c r="AI85" s="135"/>
      <c r="AJ85" s="131"/>
      <c r="AK85" s="131"/>
      <c r="AL85" s="132"/>
      <c r="AM85" s="133"/>
      <c r="AN85" s="131"/>
      <c r="AO85" s="131"/>
      <c r="AP85" s="134"/>
      <c r="AQ85" s="135"/>
      <c r="AR85" s="131"/>
      <c r="AS85" s="131"/>
      <c r="AT85" s="136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6" customFormat="true" ht="12.8" hidden="true" customHeight="false" outlineLevel="0" collapsed="false">
      <c r="B86" s="137"/>
      <c r="C86" s="190"/>
      <c r="D86" s="167"/>
      <c r="E86" s="191" t="s">
        <v>167</v>
      </c>
      <c r="F86" s="169"/>
      <c r="G86" s="169"/>
      <c r="H86" s="106" t="n">
        <v>0.1</v>
      </c>
      <c r="I86" s="106" t="n">
        <v>0.1</v>
      </c>
      <c r="J86" s="174" t="n">
        <v>0</v>
      </c>
      <c r="K86" s="108" t="n">
        <f aca="false">IF($C$2&lt;N86,0,IF(AND(N86&lt;=$C$2,O86&gt;=$C$2),I86*(DAYS360(N86,$C$2+1)/(VALUE(O86)-VALUE(N86)+1)),I86))</f>
        <v>0</v>
      </c>
      <c r="L86" s="109" t="n">
        <f aca="false">J86*I86</f>
        <v>0</v>
      </c>
      <c r="M86" s="110" t="str">
        <f aca="false">IF(J86=1,"종료",IF(AND(J86=0,$C$2&lt;N86),"",IF(AND(J86=0,$C$2&gt;O86),"지연",IF(AND(O86&lt;$C$2,J86&lt;&gt;100),"지연","진행"))))</f>
        <v/>
      </c>
      <c r="N86" s="159" t="n">
        <v>42247</v>
      </c>
      <c r="O86" s="159" t="n">
        <v>42251</v>
      </c>
      <c r="P86" s="160"/>
      <c r="Q86" s="139"/>
      <c r="R86" s="100"/>
      <c r="S86" s="100"/>
      <c r="T86" s="101"/>
      <c r="U86" s="102"/>
      <c r="V86" s="100"/>
      <c r="W86" s="100"/>
      <c r="X86" s="100"/>
      <c r="Y86" s="103"/>
      <c r="Z86" s="104"/>
      <c r="AA86" s="100"/>
      <c r="AB86" s="100"/>
      <c r="AC86" s="101"/>
      <c r="AD86" s="182"/>
      <c r="AE86" s="100"/>
      <c r="AF86" s="100"/>
      <c r="AG86" s="100"/>
      <c r="AH86" s="103"/>
      <c r="AI86" s="104"/>
      <c r="AJ86" s="100"/>
      <c r="AK86" s="100"/>
      <c r="AL86" s="101"/>
      <c r="AM86" s="102"/>
      <c r="AN86" s="100"/>
      <c r="AO86" s="100"/>
      <c r="AP86" s="103"/>
      <c r="AQ86" s="104"/>
      <c r="AR86" s="100"/>
      <c r="AS86" s="100"/>
      <c r="AT86" s="105"/>
    </row>
    <row r="87" customFormat="false" ht="13.8" hidden="true" customHeight="false" outlineLevel="0" collapsed="false">
      <c r="A87" s="86"/>
      <c r="B87" s="137"/>
      <c r="C87" s="190"/>
      <c r="D87" s="89"/>
      <c r="E87" s="90" t="s">
        <v>168</v>
      </c>
      <c r="F87" s="169"/>
      <c r="G87" s="169"/>
      <c r="H87" s="106" t="n">
        <v>0.1</v>
      </c>
      <c r="I87" s="106" t="n">
        <v>0.1</v>
      </c>
      <c r="J87" s="174" t="n">
        <v>0</v>
      </c>
      <c r="K87" s="108" t="n">
        <f aca="false">IF($C$2&lt;N87,0,IF(AND(N87&lt;=$C$2,O87&gt;=$C$2),I87*(DAYS360(N87,$C$2+1)/(VALUE(O87)-VALUE(N87)+1)),I87))</f>
        <v>0</v>
      </c>
      <c r="L87" s="109" t="n">
        <f aca="false">J87*I87</f>
        <v>0</v>
      </c>
      <c r="M87" s="110" t="str">
        <f aca="false">IF(J87=1,"종료",IF(AND(J87=0,$C$2&lt;N87),"",IF(AND(J87=0,$C$2&gt;O87),"지연",IF(AND(O87&lt;$C$2,J87&lt;&gt;100),"지연","진행"))))</f>
        <v/>
      </c>
      <c r="N87" s="159" t="n">
        <v>42252</v>
      </c>
      <c r="O87" s="159" t="n">
        <v>42256</v>
      </c>
      <c r="P87" s="160"/>
      <c r="Q87" s="139"/>
      <c r="R87" s="100"/>
      <c r="S87" s="100"/>
      <c r="T87" s="101"/>
      <c r="U87" s="102"/>
      <c r="V87" s="100"/>
      <c r="W87" s="100"/>
      <c r="X87" s="100"/>
      <c r="Y87" s="103"/>
      <c r="Z87" s="104"/>
      <c r="AA87" s="100"/>
      <c r="AB87" s="100"/>
      <c r="AC87" s="101"/>
      <c r="AD87" s="182"/>
      <c r="AE87" s="187"/>
      <c r="AF87" s="100"/>
      <c r="AG87" s="100"/>
      <c r="AH87" s="103"/>
      <c r="AI87" s="104"/>
      <c r="AJ87" s="100"/>
      <c r="AK87" s="100"/>
      <c r="AL87" s="101"/>
      <c r="AM87" s="102"/>
      <c r="AN87" s="100"/>
      <c r="AO87" s="100"/>
      <c r="AP87" s="103"/>
      <c r="AQ87" s="104"/>
      <c r="AR87" s="100"/>
      <c r="AS87" s="100"/>
      <c r="AT87" s="105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true" customHeight="false" outlineLevel="0" collapsed="false">
      <c r="A88" s="86"/>
      <c r="B88" s="137"/>
      <c r="C88" s="190"/>
      <c r="D88" s="89"/>
      <c r="E88" s="90" t="s">
        <v>169</v>
      </c>
      <c r="F88" s="169"/>
      <c r="G88" s="169"/>
      <c r="H88" s="106" t="n">
        <v>0.1</v>
      </c>
      <c r="I88" s="106" t="n">
        <v>0.1</v>
      </c>
      <c r="J88" s="174" t="n">
        <v>0</v>
      </c>
      <c r="K88" s="108" t="n">
        <f aca="false">IF($C$2&lt;N88,0,IF(AND(N88&lt;=$C$2,O88&gt;=$C$2),I88*(DAYS360(N88,$C$2+1)/(VALUE(O88)-VALUE(N88)+1)),I88))</f>
        <v>0</v>
      </c>
      <c r="L88" s="109" t="n">
        <f aca="false">J88*I88</f>
        <v>0</v>
      </c>
      <c r="M88" s="110" t="str">
        <f aca="false">IF(J88=1,"종료",IF(AND(J88=0,$C$2&lt;N88),"",IF(AND(J88=0,$C$2&gt;O88),"지연",IF(AND(O88&lt;$C$2,J88&lt;&gt;100),"지연","진행"))))</f>
        <v/>
      </c>
      <c r="N88" s="159" t="n">
        <v>42255</v>
      </c>
      <c r="O88" s="159" t="n">
        <v>42261</v>
      </c>
      <c r="P88" s="160"/>
      <c r="Q88" s="139"/>
      <c r="R88" s="100"/>
      <c r="S88" s="100"/>
      <c r="T88" s="101"/>
      <c r="U88" s="102"/>
      <c r="V88" s="100"/>
      <c r="W88" s="100"/>
      <c r="X88" s="100"/>
      <c r="Y88" s="103"/>
      <c r="Z88" s="104"/>
      <c r="AA88" s="100"/>
      <c r="AB88" s="100"/>
      <c r="AC88" s="101"/>
      <c r="AD88" s="102"/>
      <c r="AE88" s="187"/>
      <c r="AF88" s="187"/>
      <c r="AG88" s="100"/>
      <c r="AH88" s="103"/>
      <c r="AI88" s="104"/>
      <c r="AJ88" s="100"/>
      <c r="AK88" s="100"/>
      <c r="AL88" s="101"/>
      <c r="AM88" s="102"/>
      <c r="AN88" s="100"/>
      <c r="AO88" s="100"/>
      <c r="AP88" s="103"/>
      <c r="AQ88" s="104"/>
      <c r="AR88" s="100"/>
      <c r="AS88" s="100"/>
      <c r="AT88" s="105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true" customHeight="false" outlineLevel="0" collapsed="false">
      <c r="A89" s="86"/>
      <c r="B89" s="137"/>
      <c r="C89" s="190"/>
      <c r="D89" s="89"/>
      <c r="E89" s="90" t="s">
        <v>170</v>
      </c>
      <c r="F89" s="169"/>
      <c r="G89" s="169"/>
      <c r="H89" s="106" t="n">
        <v>0.2</v>
      </c>
      <c r="I89" s="106" t="n">
        <v>0.2</v>
      </c>
      <c r="J89" s="174" t="n">
        <v>0</v>
      </c>
      <c r="K89" s="108" t="n">
        <f aca="false">IF($C$2&lt;N89,0,IF(AND(N89&lt;=$C$2,O89&gt;=$C$2),I89*(DAYS360(N89,$C$2+1)/(VALUE(O89)-VALUE(N89)+1)),I89))</f>
        <v>0</v>
      </c>
      <c r="L89" s="109" t="n">
        <f aca="false">J89*I89</f>
        <v>0</v>
      </c>
      <c r="M89" s="110" t="str">
        <f aca="false">IF(J89=1,"종료",IF(AND(J89=0,$C$2&lt;N89),"",IF(AND(J89=0,$C$2&gt;O89),"지연",IF(AND(O89&lt;$C$2,J89&lt;&gt;100),"지연","진행"))))</f>
        <v/>
      </c>
      <c r="N89" s="159" t="n">
        <v>42261</v>
      </c>
      <c r="O89" s="159" t="n">
        <v>42262</v>
      </c>
      <c r="P89" s="160"/>
      <c r="Q89" s="139"/>
      <c r="R89" s="100"/>
      <c r="S89" s="100"/>
      <c r="T89" s="101"/>
      <c r="U89" s="102"/>
      <c r="V89" s="100"/>
      <c r="W89" s="100"/>
      <c r="X89" s="100"/>
      <c r="Y89" s="103"/>
      <c r="Z89" s="104"/>
      <c r="AA89" s="100"/>
      <c r="AB89" s="100"/>
      <c r="AC89" s="101"/>
      <c r="AD89" s="102"/>
      <c r="AE89" s="100"/>
      <c r="AF89" s="187"/>
      <c r="AG89" s="100"/>
      <c r="AH89" s="103"/>
      <c r="AI89" s="104"/>
      <c r="AJ89" s="100"/>
      <c r="AK89" s="100"/>
      <c r="AL89" s="101"/>
      <c r="AM89" s="102"/>
      <c r="AN89" s="100"/>
      <c r="AO89" s="100"/>
      <c r="AP89" s="103"/>
      <c r="AQ89" s="104"/>
      <c r="AR89" s="100"/>
      <c r="AS89" s="100"/>
      <c r="AT89" s="105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68" customFormat="true" ht="12.8" hidden="true" customHeight="false" outlineLevel="0" collapsed="false">
      <c r="B90" s="123"/>
      <c r="C90" s="189"/>
      <c r="D90" s="125" t="s">
        <v>171</v>
      </c>
      <c r="E90" s="124"/>
      <c r="F90" s="172"/>
      <c r="G90" s="172"/>
      <c r="H90" s="127" t="n">
        <f aca="false">SUM(H91:H94)</f>
        <v>0.5</v>
      </c>
      <c r="I90" s="127" t="n">
        <f aca="false">SUM(I91:I94)</f>
        <v>0.5</v>
      </c>
      <c r="J90" s="73" t="n">
        <f aca="false">L90/I90</f>
        <v>0</v>
      </c>
      <c r="K90" s="127" t="n">
        <f aca="false">SUM(K91:K94)</f>
        <v>0</v>
      </c>
      <c r="L90" s="127" t="n">
        <f aca="false">SUM(L91:L94)</f>
        <v>0</v>
      </c>
      <c r="M90" s="143" t="n">
        <f aca="false">IFERROR((L90/K90)*100,0)</f>
        <v>0</v>
      </c>
      <c r="N90" s="164" t="n">
        <f aca="false">MIN(N91:N94)</f>
        <v>42345</v>
      </c>
      <c r="O90" s="164" t="n">
        <f aca="false">MAX(O91:O94)</f>
        <v>42360</v>
      </c>
      <c r="P90" s="160"/>
      <c r="Q90" s="153"/>
      <c r="R90" s="131"/>
      <c r="S90" s="131"/>
      <c r="T90" s="132"/>
      <c r="U90" s="133"/>
      <c r="V90" s="131"/>
      <c r="W90" s="131"/>
      <c r="X90" s="131"/>
      <c r="Y90" s="134"/>
      <c r="Z90" s="135"/>
      <c r="AA90" s="131"/>
      <c r="AB90" s="131"/>
      <c r="AC90" s="132"/>
      <c r="AD90" s="133"/>
      <c r="AE90" s="131"/>
      <c r="AF90" s="131"/>
      <c r="AG90" s="131"/>
      <c r="AH90" s="134"/>
      <c r="AI90" s="135"/>
      <c r="AJ90" s="131"/>
      <c r="AK90" s="131"/>
      <c r="AL90" s="132"/>
      <c r="AM90" s="133"/>
      <c r="AN90" s="131"/>
      <c r="AO90" s="131"/>
      <c r="AP90" s="134"/>
      <c r="AQ90" s="135"/>
      <c r="AR90" s="130"/>
      <c r="AS90" s="130"/>
      <c r="AT90" s="166"/>
    </row>
    <row r="91" s="86" customFormat="true" ht="12.8" hidden="true" customHeight="false" outlineLevel="0" collapsed="false">
      <c r="B91" s="137"/>
      <c r="C91" s="190"/>
      <c r="D91" s="167"/>
      <c r="E91" s="191" t="s">
        <v>167</v>
      </c>
      <c r="F91" s="169"/>
      <c r="G91" s="169"/>
      <c r="H91" s="106" t="n">
        <v>0.1</v>
      </c>
      <c r="I91" s="106" t="n">
        <v>0.1</v>
      </c>
      <c r="J91" s="174" t="n">
        <v>0</v>
      </c>
      <c r="K91" s="108" t="n">
        <f aca="false">IF($C$2&lt;N91,0,IF(AND(N91&lt;=$C$2,O91&gt;=$C$2),I91*(DAYS360(N91,$C$2+1)/(VALUE(O91)-VALUE(N91)+1)),I91))</f>
        <v>0</v>
      </c>
      <c r="L91" s="109" t="n">
        <f aca="false">J91*I91</f>
        <v>0</v>
      </c>
      <c r="M91" s="110" t="str">
        <f aca="false">IF(J91=1,"종료",IF(AND(J91=0,$C$2&lt;N91),"",IF(AND(J91=0,$C$2&gt;O91),"지연",IF(AND(O91&lt;$C$2,J91&lt;&gt;100),"지연","진행"))))</f>
        <v/>
      </c>
      <c r="N91" s="159" t="n">
        <v>42345</v>
      </c>
      <c r="O91" s="159" t="n">
        <v>42349</v>
      </c>
      <c r="P91" s="160"/>
      <c r="Q91" s="139"/>
      <c r="R91" s="100"/>
      <c r="S91" s="100"/>
      <c r="T91" s="101"/>
      <c r="U91" s="102"/>
      <c r="V91" s="100"/>
      <c r="W91" s="100"/>
      <c r="X91" s="100"/>
      <c r="Y91" s="103"/>
      <c r="Z91" s="104"/>
      <c r="AA91" s="100"/>
      <c r="AB91" s="100"/>
      <c r="AC91" s="101"/>
      <c r="AD91" s="102"/>
      <c r="AE91" s="100"/>
      <c r="AF91" s="100"/>
      <c r="AG91" s="100"/>
      <c r="AH91" s="103"/>
      <c r="AI91" s="104"/>
      <c r="AJ91" s="100"/>
      <c r="AK91" s="100"/>
      <c r="AL91" s="101"/>
      <c r="AM91" s="102"/>
      <c r="AN91" s="100"/>
      <c r="AO91" s="100"/>
      <c r="AP91" s="103"/>
      <c r="AQ91" s="104"/>
      <c r="AR91" s="187"/>
      <c r="AS91" s="100"/>
      <c r="AT91" s="105"/>
    </row>
    <row r="92" customFormat="false" ht="13.8" hidden="true" customHeight="false" outlineLevel="0" collapsed="false">
      <c r="A92" s="86"/>
      <c r="B92" s="137"/>
      <c r="C92" s="190"/>
      <c r="D92" s="89"/>
      <c r="E92" s="90" t="s">
        <v>168</v>
      </c>
      <c r="F92" s="169"/>
      <c r="G92" s="169"/>
      <c r="H92" s="106" t="n">
        <v>0.1</v>
      </c>
      <c r="I92" s="106" t="n">
        <v>0.1</v>
      </c>
      <c r="J92" s="174" t="n">
        <v>0</v>
      </c>
      <c r="K92" s="108" t="n">
        <f aca="false">IF($C$2&lt;N92,0,IF(AND(N92&lt;=$C$2,O92&gt;=$C$2),I92*(DAYS360(N92,$C$2+1)/(VALUE(O92)-VALUE(N92)+1)),I92))</f>
        <v>0</v>
      </c>
      <c r="L92" s="109" t="n">
        <f aca="false">J92*I92</f>
        <v>0</v>
      </c>
      <c r="M92" s="110" t="str">
        <f aca="false">IF(J92=1,"종료",IF(AND(J92=0,$C$2&lt;N92),"",IF(AND(J92=0,$C$2&gt;O92),"지연",IF(AND(O92&lt;$C$2,J92&lt;&gt;100),"지연","진행"))))</f>
        <v/>
      </c>
      <c r="N92" s="159" t="n">
        <v>42350</v>
      </c>
      <c r="O92" s="159" t="n">
        <v>42354</v>
      </c>
      <c r="P92" s="160"/>
      <c r="Q92" s="139"/>
      <c r="R92" s="100"/>
      <c r="S92" s="100"/>
      <c r="T92" s="101"/>
      <c r="U92" s="102"/>
      <c r="V92" s="100"/>
      <c r="W92" s="100"/>
      <c r="X92" s="100"/>
      <c r="Y92" s="103"/>
      <c r="Z92" s="104"/>
      <c r="AA92" s="100"/>
      <c r="AB92" s="100"/>
      <c r="AC92" s="101"/>
      <c r="AD92" s="102"/>
      <c r="AE92" s="100"/>
      <c r="AF92" s="100"/>
      <c r="AG92" s="100"/>
      <c r="AH92" s="103"/>
      <c r="AI92" s="104"/>
      <c r="AJ92" s="100"/>
      <c r="AK92" s="100"/>
      <c r="AL92" s="101"/>
      <c r="AM92" s="102"/>
      <c r="AN92" s="100"/>
      <c r="AO92" s="100"/>
      <c r="AP92" s="103"/>
      <c r="AQ92" s="104"/>
      <c r="AR92" s="187"/>
      <c r="AS92" s="187"/>
      <c r="AT92" s="105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true" customHeight="false" outlineLevel="0" collapsed="false">
      <c r="A93" s="86"/>
      <c r="B93" s="137"/>
      <c r="C93" s="190"/>
      <c r="D93" s="89"/>
      <c r="E93" s="90" t="s">
        <v>169</v>
      </c>
      <c r="F93" s="169"/>
      <c r="G93" s="169"/>
      <c r="H93" s="106" t="n">
        <v>0.1</v>
      </c>
      <c r="I93" s="106" t="n">
        <v>0.1</v>
      </c>
      <c r="J93" s="174" t="n">
        <v>0</v>
      </c>
      <c r="K93" s="108" t="n">
        <f aca="false">IF($C$2&lt;N93,0,IF(AND(N93&lt;=$C$2,O93&gt;=$C$2),I93*(DAYS360(N93,$C$2+1)/(VALUE(O93)-VALUE(N93)+1)),I93))</f>
        <v>0</v>
      </c>
      <c r="L93" s="109" t="n">
        <f aca="false">J93*I93</f>
        <v>0</v>
      </c>
      <c r="M93" s="110" t="str">
        <f aca="false">IF(J93=1,"종료",IF(AND(J93=0,$C$2&lt;N93),"",IF(AND(J93=0,$C$2&gt;O93),"지연",IF(AND(O93&lt;$C$2,J93&lt;&gt;100),"지연","진행"))))</f>
        <v/>
      </c>
      <c r="N93" s="159" t="n">
        <v>42353</v>
      </c>
      <c r="O93" s="159" t="n">
        <v>42359</v>
      </c>
      <c r="P93" s="160"/>
      <c r="Q93" s="139"/>
      <c r="R93" s="100"/>
      <c r="S93" s="100"/>
      <c r="T93" s="101"/>
      <c r="U93" s="102"/>
      <c r="V93" s="100"/>
      <c r="W93" s="100"/>
      <c r="X93" s="100"/>
      <c r="Y93" s="103"/>
      <c r="Z93" s="104"/>
      <c r="AA93" s="100"/>
      <c r="AB93" s="100"/>
      <c r="AC93" s="101"/>
      <c r="AD93" s="102"/>
      <c r="AE93" s="100"/>
      <c r="AF93" s="100"/>
      <c r="AG93" s="100"/>
      <c r="AH93" s="103"/>
      <c r="AI93" s="104"/>
      <c r="AJ93" s="100"/>
      <c r="AK93" s="100"/>
      <c r="AL93" s="101"/>
      <c r="AM93" s="102"/>
      <c r="AN93" s="100"/>
      <c r="AO93" s="100"/>
      <c r="AP93" s="103"/>
      <c r="AQ93" s="104"/>
      <c r="AR93" s="100"/>
      <c r="AS93" s="187"/>
      <c r="AT93" s="188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true" customHeight="false" outlineLevel="0" collapsed="false">
      <c r="A94" s="86"/>
      <c r="B94" s="137"/>
      <c r="C94" s="190"/>
      <c r="D94" s="89"/>
      <c r="E94" s="90" t="s">
        <v>170</v>
      </c>
      <c r="F94" s="169"/>
      <c r="G94" s="169"/>
      <c r="H94" s="106" t="n">
        <v>0.2</v>
      </c>
      <c r="I94" s="106" t="n">
        <v>0.2</v>
      </c>
      <c r="J94" s="174" t="n">
        <v>0</v>
      </c>
      <c r="K94" s="108" t="n">
        <f aca="false">IF($C$2&lt;N94,0,IF(AND(N94&lt;=$C$2,O94&gt;=$C$2),I94*(DAYS360(N94,$C$2+1)/(VALUE(O94)-VALUE(N94)+1)),I94))</f>
        <v>0</v>
      </c>
      <c r="L94" s="109" t="n">
        <f aca="false">J94*I94</f>
        <v>0</v>
      </c>
      <c r="M94" s="110" t="str">
        <f aca="false">IF(J94=1,"종료",IF(AND(J94=0,$C$2&lt;N94),"",IF(AND(J94=0,$C$2&gt;O94),"지연",IF(AND(O94&lt;$C$2,J94&lt;&gt;100),"지연","진행"))))</f>
        <v/>
      </c>
      <c r="N94" s="159" t="n">
        <v>42359</v>
      </c>
      <c r="O94" s="159" t="n">
        <v>42360</v>
      </c>
      <c r="P94" s="160"/>
      <c r="Q94" s="139"/>
      <c r="R94" s="100"/>
      <c r="S94" s="100"/>
      <c r="T94" s="101"/>
      <c r="U94" s="102"/>
      <c r="V94" s="100"/>
      <c r="W94" s="100"/>
      <c r="X94" s="100"/>
      <c r="Y94" s="103"/>
      <c r="Z94" s="104"/>
      <c r="AA94" s="100"/>
      <c r="AB94" s="100"/>
      <c r="AC94" s="101"/>
      <c r="AD94" s="102"/>
      <c r="AE94" s="100"/>
      <c r="AF94" s="100"/>
      <c r="AG94" s="100"/>
      <c r="AH94" s="103"/>
      <c r="AI94" s="104"/>
      <c r="AJ94" s="100"/>
      <c r="AK94" s="100"/>
      <c r="AL94" s="101"/>
      <c r="AM94" s="102"/>
      <c r="AN94" s="100"/>
      <c r="AO94" s="100"/>
      <c r="AP94" s="103"/>
      <c r="AQ94" s="104"/>
      <c r="AR94" s="100"/>
      <c r="AS94" s="100"/>
      <c r="AT94" s="188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68" customFormat="true" ht="12.8" hidden="true" customHeight="false" outlineLevel="0" collapsed="false">
      <c r="B95" s="123"/>
      <c r="C95" s="189" t="s">
        <v>172</v>
      </c>
      <c r="D95" s="125"/>
      <c r="E95" s="124"/>
      <c r="F95" s="172"/>
      <c r="G95" s="172"/>
      <c r="H95" s="127" t="n">
        <f aca="false">SUM(H96)</f>
        <v>0.4</v>
      </c>
      <c r="I95" s="127" t="n">
        <f aca="false">SUM(I96)</f>
        <v>0.4</v>
      </c>
      <c r="J95" s="73" t="n">
        <f aca="false">L95/I95</f>
        <v>0</v>
      </c>
      <c r="K95" s="127" t="n">
        <f aca="false">SUM(K96)</f>
        <v>0</v>
      </c>
      <c r="L95" s="127" t="n">
        <f aca="false">SUM(L96)</f>
        <v>0</v>
      </c>
      <c r="M95" s="143" t="n">
        <f aca="false">IFERROR((L95/K95)*100,0)</f>
        <v>0</v>
      </c>
      <c r="N95" s="164" t="n">
        <f aca="false">MIN(N96:N98)</f>
        <v>42205</v>
      </c>
      <c r="O95" s="164" t="n">
        <f aca="false">MAX(O96:O98)</f>
        <v>42302</v>
      </c>
      <c r="P95" s="160"/>
      <c r="Q95" s="153"/>
      <c r="R95" s="131"/>
      <c r="S95" s="131"/>
      <c r="T95" s="132"/>
      <c r="U95" s="133"/>
      <c r="V95" s="131"/>
      <c r="W95" s="131"/>
      <c r="X95" s="130"/>
      <c r="Y95" s="156"/>
      <c r="Z95" s="157"/>
      <c r="AA95" s="130"/>
      <c r="AB95" s="130"/>
      <c r="AC95" s="154"/>
      <c r="AD95" s="155"/>
      <c r="AE95" s="130"/>
      <c r="AF95" s="130"/>
      <c r="AG95" s="130"/>
      <c r="AH95" s="156"/>
      <c r="AI95" s="157"/>
      <c r="AJ95" s="130"/>
      <c r="AK95" s="130"/>
      <c r="AL95" s="132"/>
      <c r="AM95" s="133"/>
      <c r="AN95" s="131"/>
      <c r="AO95" s="131"/>
      <c r="AP95" s="134"/>
      <c r="AQ95" s="135"/>
      <c r="AR95" s="131"/>
      <c r="AS95" s="131"/>
      <c r="AT95" s="136"/>
    </row>
    <row r="96" s="68" customFormat="true" ht="12.8" hidden="true" customHeight="false" outlineLevel="0" collapsed="false">
      <c r="B96" s="123"/>
      <c r="C96" s="189"/>
      <c r="D96" s="125" t="s">
        <v>173</v>
      </c>
      <c r="E96" s="124"/>
      <c r="F96" s="172"/>
      <c r="G96" s="172"/>
      <c r="H96" s="127" t="n">
        <f aca="false">SUM(H97:H98)</f>
        <v>0.4</v>
      </c>
      <c r="I96" s="127" t="n">
        <f aca="false">SUM(I97:I98)</f>
        <v>0.4</v>
      </c>
      <c r="J96" s="73" t="n">
        <f aca="false">L96/I96</f>
        <v>0</v>
      </c>
      <c r="K96" s="127" t="n">
        <f aca="false">SUM(K97:K98)</f>
        <v>0</v>
      </c>
      <c r="L96" s="127" t="n">
        <f aca="false">SUM(L97:L98)</f>
        <v>0</v>
      </c>
      <c r="M96" s="143" t="n">
        <f aca="false">IFERROR((L96/K96)*100,0)</f>
        <v>0</v>
      </c>
      <c r="N96" s="164" t="n">
        <f aca="false">MIN(N97:N98)</f>
        <v>42205</v>
      </c>
      <c r="O96" s="164" t="n">
        <f aca="false">MAX(O97:O98)</f>
        <v>42302</v>
      </c>
      <c r="P96" s="160"/>
      <c r="Q96" s="153"/>
      <c r="R96" s="131"/>
      <c r="S96" s="131"/>
      <c r="T96" s="132"/>
      <c r="U96" s="133"/>
      <c r="V96" s="131"/>
      <c r="W96" s="131"/>
      <c r="X96" s="130"/>
      <c r="Y96" s="156"/>
      <c r="Z96" s="157"/>
      <c r="AA96" s="130"/>
      <c r="AB96" s="130"/>
      <c r="AC96" s="154"/>
      <c r="AD96" s="155"/>
      <c r="AE96" s="130"/>
      <c r="AF96" s="130"/>
      <c r="AG96" s="130"/>
      <c r="AH96" s="156"/>
      <c r="AI96" s="157"/>
      <c r="AJ96" s="130"/>
      <c r="AK96" s="130"/>
      <c r="AL96" s="132"/>
      <c r="AM96" s="133"/>
      <c r="AN96" s="131"/>
      <c r="AO96" s="131"/>
      <c r="AP96" s="134"/>
      <c r="AQ96" s="135"/>
      <c r="AR96" s="131"/>
      <c r="AS96" s="131"/>
      <c r="AT96" s="136"/>
    </row>
    <row r="97" s="86" customFormat="true" ht="12.8" hidden="true" customHeight="false" outlineLevel="0" collapsed="false">
      <c r="B97" s="137"/>
      <c r="C97" s="88"/>
      <c r="D97" s="89"/>
      <c r="E97" s="89" t="s">
        <v>174</v>
      </c>
      <c r="F97" s="169"/>
      <c r="G97" s="169"/>
      <c r="H97" s="106" t="n">
        <v>0.2</v>
      </c>
      <c r="I97" s="106" t="n">
        <v>0.2</v>
      </c>
      <c r="J97" s="174" t="n">
        <v>0</v>
      </c>
      <c r="K97" s="108" t="n">
        <f aca="false">IF($C$2&lt;N97,0,IF(AND(N97&lt;=$C$2,O97&gt;=$C$2),I97*(DAYS360(N97,$C$2+1)/(VALUE(O97)-VALUE(N97)+1)),I97))</f>
        <v>0</v>
      </c>
      <c r="L97" s="109" t="n">
        <f aca="false">J97*I97</f>
        <v>0</v>
      </c>
      <c r="M97" s="110" t="str">
        <f aca="false">IF(J97=1,"종료",IF(AND(J97=0,$C$2&lt;N97),"",IF(AND(J97=0,$C$2&gt;O97),"지연",IF(AND(O97&lt;$C$2,J97&lt;&gt;100),"지연","진행"))))</f>
        <v/>
      </c>
      <c r="N97" s="159" t="n">
        <v>42205</v>
      </c>
      <c r="O97" s="159" t="n">
        <v>42211</v>
      </c>
      <c r="P97" s="160"/>
      <c r="Q97" s="139"/>
      <c r="R97" s="100"/>
      <c r="S97" s="100"/>
      <c r="T97" s="101"/>
      <c r="U97" s="102"/>
      <c r="V97" s="100"/>
      <c r="W97" s="100"/>
      <c r="X97" s="187"/>
      <c r="Y97" s="103"/>
      <c r="Z97" s="104"/>
      <c r="AA97" s="100"/>
      <c r="AB97" s="100"/>
      <c r="AC97" s="101"/>
      <c r="AD97" s="102"/>
      <c r="AE97" s="100"/>
      <c r="AF97" s="100"/>
      <c r="AG97" s="100"/>
      <c r="AH97" s="103"/>
      <c r="AI97" s="104"/>
      <c r="AJ97" s="100"/>
      <c r="AK97" s="100"/>
      <c r="AL97" s="101"/>
      <c r="AM97" s="102"/>
      <c r="AN97" s="100"/>
      <c r="AO97" s="100"/>
      <c r="AP97" s="103"/>
      <c r="AQ97" s="104"/>
      <c r="AR97" s="100"/>
      <c r="AS97" s="100"/>
      <c r="AT97" s="105"/>
    </row>
    <row r="98" customFormat="false" ht="13.8" hidden="true" customHeight="false" outlineLevel="0" collapsed="false">
      <c r="A98" s="86"/>
      <c r="B98" s="137"/>
      <c r="C98" s="190"/>
      <c r="D98" s="89"/>
      <c r="E98" s="89" t="s">
        <v>175</v>
      </c>
      <c r="F98" s="169"/>
      <c r="G98" s="169"/>
      <c r="H98" s="106" t="n">
        <v>0.2</v>
      </c>
      <c r="I98" s="106" t="n">
        <v>0.2</v>
      </c>
      <c r="J98" s="174" t="n">
        <v>0</v>
      </c>
      <c r="K98" s="108" t="n">
        <f aca="false">IF($C$2&lt;N98,0,IF(AND(N98&lt;=$C$2,O98&gt;=$C$2),I98*(DAYS360(N98,$C$2+1)/(VALUE(O98)-VALUE(N98)+1)),I98))</f>
        <v>0</v>
      </c>
      <c r="L98" s="109" t="n">
        <f aca="false">J98*I98</f>
        <v>0</v>
      </c>
      <c r="M98" s="110" t="str">
        <f aca="false">IF(J98=1,"종료",IF(AND(J98=0,$C$2&lt;N98),"",IF(AND(J98=0,$C$2&gt;O98),"지연",IF(AND(O98&lt;$C$2,J98&lt;&gt;100),"지연","진행"))))</f>
        <v/>
      </c>
      <c r="N98" s="159" t="n">
        <v>42296</v>
      </c>
      <c r="O98" s="159" t="n">
        <v>42302</v>
      </c>
      <c r="P98" s="160"/>
      <c r="Q98" s="139"/>
      <c r="R98" s="100"/>
      <c r="S98" s="100"/>
      <c r="T98" s="101"/>
      <c r="U98" s="102"/>
      <c r="V98" s="100"/>
      <c r="W98" s="100"/>
      <c r="X98" s="100"/>
      <c r="Y98" s="103"/>
      <c r="Z98" s="104"/>
      <c r="AA98" s="100"/>
      <c r="AB98" s="100"/>
      <c r="AC98" s="101"/>
      <c r="AD98" s="102"/>
      <c r="AE98" s="100"/>
      <c r="AF98" s="100"/>
      <c r="AG98" s="100"/>
      <c r="AH98" s="103"/>
      <c r="AI98" s="104"/>
      <c r="AJ98" s="100"/>
      <c r="AK98" s="187"/>
      <c r="AL98" s="101"/>
      <c r="AM98" s="102"/>
      <c r="AN98" s="100"/>
      <c r="AO98" s="100"/>
      <c r="AP98" s="103"/>
      <c r="AQ98" s="104"/>
      <c r="AR98" s="100"/>
      <c r="AS98" s="100"/>
      <c r="AT98" s="105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68" customFormat="true" ht="12.8" hidden="true" customHeight="false" outlineLevel="0" collapsed="false">
      <c r="B99" s="123"/>
      <c r="C99" s="189" t="s">
        <v>176</v>
      </c>
      <c r="D99" s="125"/>
      <c r="E99" s="124"/>
      <c r="F99" s="172"/>
      <c r="G99" s="172"/>
      <c r="H99" s="127" t="n">
        <f aca="false">SUM(H100,H106)</f>
        <v>0.025</v>
      </c>
      <c r="I99" s="127" t="n">
        <f aca="false">SUM(I100,I106)</f>
        <v>0.025</v>
      </c>
      <c r="J99" s="73" t="n">
        <f aca="false">L99/I99</f>
        <v>0</v>
      </c>
      <c r="K99" s="127" t="n">
        <f aca="false">SUM(K100,K106)</f>
        <v>0</v>
      </c>
      <c r="L99" s="127" t="n">
        <f aca="false">SUM(L100,L106)</f>
        <v>0</v>
      </c>
      <c r="M99" s="143" t="n">
        <f aca="false">IFERROR((L99/K99)*100,0)</f>
        <v>0</v>
      </c>
      <c r="N99" s="164" t="n">
        <f aca="false">MIN(N100:N111)</f>
        <v>42186</v>
      </c>
      <c r="O99" s="164" t="n">
        <f aca="false">MAX(O100:O111)</f>
        <v>42325</v>
      </c>
      <c r="P99" s="160"/>
      <c r="Q99" s="153"/>
      <c r="R99" s="131"/>
      <c r="S99" s="131"/>
      <c r="T99" s="132"/>
      <c r="U99" s="155"/>
      <c r="V99" s="130"/>
      <c r="W99" s="130"/>
      <c r="X99" s="130"/>
      <c r="Y99" s="156"/>
      <c r="Z99" s="157"/>
      <c r="AA99" s="130"/>
      <c r="AB99" s="130"/>
      <c r="AC99" s="154"/>
      <c r="AD99" s="155"/>
      <c r="AE99" s="130"/>
      <c r="AF99" s="130"/>
      <c r="AG99" s="130"/>
      <c r="AH99" s="156"/>
      <c r="AI99" s="157"/>
      <c r="AJ99" s="130"/>
      <c r="AK99" s="130"/>
      <c r="AL99" s="154"/>
      <c r="AM99" s="155"/>
      <c r="AN99" s="130"/>
      <c r="AO99" s="130"/>
      <c r="AP99" s="134"/>
      <c r="AQ99" s="135"/>
      <c r="AR99" s="131"/>
      <c r="AS99" s="131"/>
      <c r="AT99" s="136"/>
    </row>
    <row r="100" customFormat="false" ht="13.8" hidden="true" customHeight="false" outlineLevel="0" collapsed="false">
      <c r="A100" s="68"/>
      <c r="B100" s="123"/>
      <c r="C100" s="192"/>
      <c r="D100" s="125" t="s">
        <v>177</v>
      </c>
      <c r="E100" s="124"/>
      <c r="F100" s="172"/>
      <c r="G100" s="172"/>
      <c r="H100" s="127" t="n">
        <f aca="false">SUM(H101:H105)</f>
        <v>0.01</v>
      </c>
      <c r="I100" s="127" t="n">
        <f aca="false">SUM(I101:I105)</f>
        <v>0.01</v>
      </c>
      <c r="J100" s="73" t="n">
        <f aca="false">L100/I100</f>
        <v>0</v>
      </c>
      <c r="K100" s="127" t="n">
        <f aca="false">SUM(K101:K105)</f>
        <v>0</v>
      </c>
      <c r="L100" s="127" t="n">
        <f aca="false">SUM(L101:L105)</f>
        <v>0</v>
      </c>
      <c r="M100" s="143" t="n">
        <f aca="false">IFERROR((L100/K100)*100,0)</f>
        <v>0</v>
      </c>
      <c r="N100" s="164" t="n">
        <f aca="false">MIN(N101:N105)</f>
        <v>42186</v>
      </c>
      <c r="O100" s="164" t="n">
        <f aca="false">MAX(O101:O105)</f>
        <v>42187</v>
      </c>
      <c r="P100" s="160"/>
      <c r="Q100" s="153"/>
      <c r="R100" s="131"/>
      <c r="S100" s="131"/>
      <c r="T100" s="132"/>
      <c r="U100" s="155"/>
      <c r="V100" s="131"/>
      <c r="W100" s="131"/>
      <c r="X100" s="131"/>
      <c r="Y100" s="134"/>
      <c r="Z100" s="135"/>
      <c r="AA100" s="131"/>
      <c r="AB100" s="131"/>
      <c r="AC100" s="132"/>
      <c r="AD100" s="133"/>
      <c r="AE100" s="131"/>
      <c r="AF100" s="131"/>
      <c r="AG100" s="131"/>
      <c r="AH100" s="134"/>
      <c r="AI100" s="135"/>
      <c r="AJ100" s="131"/>
      <c r="AK100" s="131"/>
      <c r="AL100" s="132"/>
      <c r="AM100" s="133"/>
      <c r="AN100" s="131"/>
      <c r="AO100" s="131"/>
      <c r="AP100" s="134"/>
      <c r="AQ100" s="135"/>
      <c r="AR100" s="131"/>
      <c r="AS100" s="131"/>
      <c r="AT100" s="136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86" customFormat="true" ht="12.8" hidden="true" customHeight="false" outlineLevel="0" collapsed="false">
      <c r="B101" s="137"/>
      <c r="C101" s="88"/>
      <c r="D101" s="167"/>
      <c r="E101" s="90" t="s">
        <v>178</v>
      </c>
      <c r="F101" s="169"/>
      <c r="G101" s="169"/>
      <c r="H101" s="106" t="n">
        <v>0.002</v>
      </c>
      <c r="I101" s="106" t="n">
        <v>0.002</v>
      </c>
      <c r="J101" s="174" t="n">
        <v>0</v>
      </c>
      <c r="K101" s="108" t="n">
        <f aca="false">IF($C$2&lt;N101,0,IF(AND(N101&lt;=$C$2,O101&gt;=$C$2),I101*(DAYS360(N101,$C$2+1)/(VALUE(O101)-VALUE(N101)+1)),I101))</f>
        <v>0</v>
      </c>
      <c r="L101" s="109" t="n">
        <f aca="false">J101*I101</f>
        <v>0</v>
      </c>
      <c r="M101" s="110" t="str">
        <f aca="false">IF(J101=1,"종료",IF(AND(J101=0,$C$2&lt;N101),"",IF(AND(J101=0,$C$2&gt;O101),"지연",IF(AND(O101&lt;$C$2,J101&lt;&gt;100),"지연","진행"))))</f>
        <v/>
      </c>
      <c r="N101" s="159" t="n">
        <v>42186</v>
      </c>
      <c r="O101" s="159" t="n">
        <v>42187</v>
      </c>
      <c r="P101" s="160"/>
      <c r="Q101" s="139"/>
      <c r="R101" s="100"/>
      <c r="S101" s="100"/>
      <c r="T101" s="101"/>
      <c r="U101" s="182"/>
      <c r="V101" s="100"/>
      <c r="W101" s="100"/>
      <c r="X101" s="100"/>
      <c r="Y101" s="103"/>
      <c r="Z101" s="104"/>
      <c r="AA101" s="100"/>
      <c r="AB101" s="100"/>
      <c r="AC101" s="101"/>
      <c r="AD101" s="102"/>
      <c r="AE101" s="100"/>
      <c r="AF101" s="100"/>
      <c r="AG101" s="100"/>
      <c r="AH101" s="103"/>
      <c r="AI101" s="104"/>
      <c r="AJ101" s="100"/>
      <c r="AK101" s="100"/>
      <c r="AL101" s="101"/>
      <c r="AM101" s="102"/>
      <c r="AN101" s="100"/>
      <c r="AO101" s="100"/>
      <c r="AP101" s="103"/>
      <c r="AQ101" s="104"/>
      <c r="AR101" s="100"/>
      <c r="AS101" s="100"/>
      <c r="AT101" s="105"/>
    </row>
    <row r="102" customFormat="false" ht="13.8" hidden="true" customHeight="false" outlineLevel="0" collapsed="false">
      <c r="A102" s="86"/>
      <c r="B102" s="137"/>
      <c r="C102" s="190"/>
      <c r="D102" s="89"/>
      <c r="E102" s="90" t="s">
        <v>179</v>
      </c>
      <c r="F102" s="169"/>
      <c r="G102" s="169"/>
      <c r="H102" s="106" t="n">
        <v>0.002</v>
      </c>
      <c r="I102" s="106" t="n">
        <v>0.002</v>
      </c>
      <c r="J102" s="174" t="n">
        <v>0</v>
      </c>
      <c r="K102" s="108" t="n">
        <f aca="false">IF($C$2&lt;N102,0,IF(AND(N102&lt;=$C$2,O102&gt;=$C$2),I102*(DAYS360(N102,$C$2+1)/(VALUE(O102)-VALUE(N102)+1)),I102))</f>
        <v>0</v>
      </c>
      <c r="L102" s="109" t="n">
        <f aca="false">J102*I102</f>
        <v>0</v>
      </c>
      <c r="M102" s="110" t="str">
        <f aca="false">IF(J102=1,"종료",IF(AND(J102=0,$C$2&lt;N102),"",IF(AND(J102=0,$C$2&gt;O102),"지연",IF(AND(O102&lt;$C$2,J102&lt;&gt;100),"지연","진행"))))</f>
        <v/>
      </c>
      <c r="N102" s="159" t="n">
        <v>42186</v>
      </c>
      <c r="O102" s="159" t="n">
        <v>42187</v>
      </c>
      <c r="P102" s="160"/>
      <c r="Q102" s="139"/>
      <c r="R102" s="100"/>
      <c r="S102" s="100"/>
      <c r="T102" s="101"/>
      <c r="U102" s="182"/>
      <c r="V102" s="100"/>
      <c r="W102" s="100"/>
      <c r="X102" s="100"/>
      <c r="Y102" s="103"/>
      <c r="Z102" s="104"/>
      <c r="AA102" s="100"/>
      <c r="AB102" s="100"/>
      <c r="AC102" s="101"/>
      <c r="AD102" s="102"/>
      <c r="AE102" s="100"/>
      <c r="AF102" s="100"/>
      <c r="AG102" s="100"/>
      <c r="AH102" s="103"/>
      <c r="AI102" s="104"/>
      <c r="AJ102" s="100"/>
      <c r="AK102" s="100"/>
      <c r="AL102" s="101"/>
      <c r="AM102" s="102"/>
      <c r="AN102" s="100"/>
      <c r="AO102" s="100"/>
      <c r="AP102" s="103"/>
      <c r="AQ102" s="104"/>
      <c r="AR102" s="100"/>
      <c r="AS102" s="100"/>
      <c r="AT102" s="105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true" customHeight="false" outlineLevel="0" collapsed="false">
      <c r="A103" s="86"/>
      <c r="B103" s="137"/>
      <c r="C103" s="190"/>
      <c r="D103" s="89"/>
      <c r="E103" s="90" t="s">
        <v>180</v>
      </c>
      <c r="F103" s="169"/>
      <c r="G103" s="169"/>
      <c r="H103" s="106" t="n">
        <v>0.002</v>
      </c>
      <c r="I103" s="106" t="n">
        <v>0.002</v>
      </c>
      <c r="J103" s="174" t="n">
        <v>0</v>
      </c>
      <c r="K103" s="108" t="n">
        <f aca="false">IF($C$2&lt;N103,0,IF(AND(N103&lt;=$C$2,O103&gt;=$C$2),I103*(DAYS360(N103,$C$2+1)/(VALUE(O103)-VALUE(N103)+1)),I103))</f>
        <v>0</v>
      </c>
      <c r="L103" s="109" t="n">
        <f aca="false">J103*I103</f>
        <v>0</v>
      </c>
      <c r="M103" s="110" t="str">
        <f aca="false">IF(J103=1,"종료",IF(AND(J103=0,$C$2&lt;N103),"",IF(AND(J103=0,$C$2&gt;O103),"지연",IF(AND(O103&lt;$C$2,J103&lt;&gt;100),"지연","진행"))))</f>
        <v/>
      </c>
      <c r="N103" s="159" t="n">
        <v>42186</v>
      </c>
      <c r="O103" s="159" t="n">
        <v>42187</v>
      </c>
      <c r="P103" s="160"/>
      <c r="Q103" s="139"/>
      <c r="R103" s="100"/>
      <c r="S103" s="100"/>
      <c r="T103" s="101"/>
      <c r="U103" s="182"/>
      <c r="V103" s="100"/>
      <c r="W103" s="100"/>
      <c r="X103" s="100"/>
      <c r="Y103" s="103"/>
      <c r="Z103" s="104"/>
      <c r="AA103" s="100"/>
      <c r="AB103" s="100"/>
      <c r="AC103" s="101"/>
      <c r="AD103" s="102"/>
      <c r="AE103" s="100"/>
      <c r="AF103" s="100"/>
      <c r="AG103" s="100"/>
      <c r="AH103" s="103"/>
      <c r="AI103" s="104"/>
      <c r="AJ103" s="100"/>
      <c r="AK103" s="100"/>
      <c r="AL103" s="101"/>
      <c r="AM103" s="102"/>
      <c r="AN103" s="100"/>
      <c r="AO103" s="100"/>
      <c r="AP103" s="103"/>
      <c r="AQ103" s="104"/>
      <c r="AR103" s="100"/>
      <c r="AS103" s="100"/>
      <c r="AT103" s="105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true" customHeight="false" outlineLevel="0" collapsed="false">
      <c r="A104" s="86"/>
      <c r="B104" s="137"/>
      <c r="C104" s="190"/>
      <c r="D104" s="89"/>
      <c r="E104" s="90" t="s">
        <v>181</v>
      </c>
      <c r="F104" s="169"/>
      <c r="G104" s="169"/>
      <c r="H104" s="106" t="n">
        <v>0.002</v>
      </c>
      <c r="I104" s="106" t="n">
        <v>0.002</v>
      </c>
      <c r="J104" s="174" t="n">
        <v>0</v>
      </c>
      <c r="K104" s="108" t="n">
        <f aca="false">IF($C$2&lt;N104,0,IF(AND(N104&lt;=$C$2,O104&gt;=$C$2),I104*(DAYS360(N104,$C$2+1)/(VALUE(O104)-VALUE(N104)+1)),I104))</f>
        <v>0</v>
      </c>
      <c r="L104" s="109" t="n">
        <f aca="false">J104*I104</f>
        <v>0</v>
      </c>
      <c r="M104" s="110" t="str">
        <f aca="false">IF(J104=1,"종료",IF(AND(J104=0,$C$2&lt;N104),"",IF(AND(J104=0,$C$2&gt;O104),"지연",IF(AND(O104&lt;$C$2,J104&lt;&gt;100),"지연","진행"))))</f>
        <v/>
      </c>
      <c r="N104" s="159" t="n">
        <v>42186</v>
      </c>
      <c r="O104" s="159" t="n">
        <v>42187</v>
      </c>
      <c r="P104" s="160"/>
      <c r="Q104" s="139"/>
      <c r="R104" s="100"/>
      <c r="S104" s="100"/>
      <c r="T104" s="101"/>
      <c r="U104" s="182"/>
      <c r="V104" s="100"/>
      <c r="W104" s="100"/>
      <c r="X104" s="100"/>
      <c r="Y104" s="103"/>
      <c r="Z104" s="104"/>
      <c r="AA104" s="100"/>
      <c r="AB104" s="100"/>
      <c r="AC104" s="101"/>
      <c r="AD104" s="102"/>
      <c r="AE104" s="100"/>
      <c r="AF104" s="100"/>
      <c r="AG104" s="100"/>
      <c r="AH104" s="103"/>
      <c r="AI104" s="104"/>
      <c r="AJ104" s="100"/>
      <c r="AK104" s="100"/>
      <c r="AL104" s="101"/>
      <c r="AM104" s="102"/>
      <c r="AN104" s="100"/>
      <c r="AO104" s="100"/>
      <c r="AP104" s="103"/>
      <c r="AQ104" s="104"/>
      <c r="AR104" s="100"/>
      <c r="AS104" s="100"/>
      <c r="AT104" s="105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.8" hidden="true" customHeight="false" outlineLevel="0" collapsed="false">
      <c r="A105" s="86"/>
      <c r="B105" s="137"/>
      <c r="C105" s="190"/>
      <c r="D105" s="89"/>
      <c r="E105" s="90" t="s">
        <v>182</v>
      </c>
      <c r="F105" s="169"/>
      <c r="G105" s="169"/>
      <c r="H105" s="106" t="n">
        <v>0.002</v>
      </c>
      <c r="I105" s="106" t="n">
        <v>0.002</v>
      </c>
      <c r="J105" s="174" t="n">
        <v>0</v>
      </c>
      <c r="K105" s="108" t="n">
        <f aca="false">IF($C$2&lt;N105,0,IF(AND(N105&lt;=$C$2,O105&gt;=$C$2),I105*(DAYS360(N105,$C$2+1)/(VALUE(O105)-VALUE(N105)+1)),I105))</f>
        <v>0</v>
      </c>
      <c r="L105" s="109" t="n">
        <f aca="false">J105*I105</f>
        <v>0</v>
      </c>
      <c r="M105" s="110" t="str">
        <f aca="false">IF(J105=1,"종료",IF(AND(J105=0,$C$2&lt;N105),"",IF(AND(J105=0,$C$2&gt;O105),"지연",IF(AND(O105&lt;$C$2,J105&lt;&gt;100),"지연","진행"))))</f>
        <v/>
      </c>
      <c r="N105" s="159" t="n">
        <v>42186</v>
      </c>
      <c r="O105" s="159" t="n">
        <v>42187</v>
      </c>
      <c r="P105" s="160"/>
      <c r="Q105" s="139"/>
      <c r="R105" s="100"/>
      <c r="S105" s="100"/>
      <c r="T105" s="101"/>
      <c r="U105" s="182"/>
      <c r="V105" s="100"/>
      <c r="W105" s="100"/>
      <c r="X105" s="100"/>
      <c r="Y105" s="103"/>
      <c r="Z105" s="104"/>
      <c r="AA105" s="100"/>
      <c r="AB105" s="100"/>
      <c r="AC105" s="101"/>
      <c r="AD105" s="102"/>
      <c r="AE105" s="100"/>
      <c r="AF105" s="100"/>
      <c r="AG105" s="100"/>
      <c r="AH105" s="103"/>
      <c r="AI105" s="104"/>
      <c r="AJ105" s="100"/>
      <c r="AK105" s="100"/>
      <c r="AL105" s="101"/>
      <c r="AM105" s="102"/>
      <c r="AN105" s="100"/>
      <c r="AO105" s="100"/>
      <c r="AP105" s="103"/>
      <c r="AQ105" s="104"/>
      <c r="AR105" s="100"/>
      <c r="AS105" s="100"/>
      <c r="AT105" s="105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68" customFormat="true" ht="12.8" hidden="true" customHeight="false" outlineLevel="0" collapsed="false">
      <c r="B106" s="123"/>
      <c r="C106" s="189"/>
      <c r="D106" s="193" t="s">
        <v>183</v>
      </c>
      <c r="E106" s="124"/>
      <c r="F106" s="172"/>
      <c r="G106" s="172"/>
      <c r="H106" s="127" t="n">
        <f aca="false">SUM(H107:H111)</f>
        <v>0.015</v>
      </c>
      <c r="I106" s="127" t="n">
        <f aca="false">SUM(I107:I111)</f>
        <v>0.015</v>
      </c>
      <c r="J106" s="73" t="n">
        <f aca="false">L106/I106</f>
        <v>0</v>
      </c>
      <c r="K106" s="141" t="n">
        <f aca="false">SUM(K107:K111)</f>
        <v>0</v>
      </c>
      <c r="L106" s="142" t="n">
        <f aca="false">SUM(L107:L111)</f>
        <v>0</v>
      </c>
      <c r="M106" s="143" t="n">
        <f aca="false">IFERROR((L106/K106)*100,0)</f>
        <v>0</v>
      </c>
      <c r="N106" s="164" t="n">
        <f aca="false">MIN(N107:N111)</f>
        <v>42324</v>
      </c>
      <c r="O106" s="164" t="n">
        <f aca="false">MAX(O107:O111)</f>
        <v>42325</v>
      </c>
      <c r="P106" s="160"/>
      <c r="Q106" s="153"/>
      <c r="R106" s="131"/>
      <c r="S106" s="131"/>
      <c r="T106" s="132"/>
      <c r="U106" s="133"/>
      <c r="V106" s="131"/>
      <c r="W106" s="131"/>
      <c r="X106" s="131"/>
      <c r="Y106" s="134"/>
      <c r="Z106" s="135"/>
      <c r="AA106" s="131"/>
      <c r="AB106" s="131"/>
      <c r="AC106" s="132"/>
      <c r="AD106" s="133"/>
      <c r="AE106" s="131"/>
      <c r="AF106" s="131"/>
      <c r="AG106" s="131"/>
      <c r="AH106" s="134"/>
      <c r="AI106" s="135"/>
      <c r="AJ106" s="131"/>
      <c r="AK106" s="131"/>
      <c r="AL106" s="132"/>
      <c r="AM106" s="133"/>
      <c r="AN106" s="131"/>
      <c r="AO106" s="130"/>
      <c r="AP106" s="134"/>
      <c r="AQ106" s="135"/>
      <c r="AR106" s="131"/>
      <c r="AS106" s="131"/>
      <c r="AT106" s="136"/>
    </row>
    <row r="107" s="86" customFormat="true" ht="12.8" hidden="true" customHeight="false" outlineLevel="0" collapsed="false">
      <c r="B107" s="137"/>
      <c r="C107" s="190"/>
      <c r="D107" s="167"/>
      <c r="E107" s="90" t="s">
        <v>178</v>
      </c>
      <c r="F107" s="169"/>
      <c r="G107" s="169"/>
      <c r="H107" s="106" t="n">
        <v>0.003</v>
      </c>
      <c r="I107" s="106" t="n">
        <v>0.003</v>
      </c>
      <c r="J107" s="174" t="n">
        <v>0</v>
      </c>
      <c r="K107" s="108" t="n">
        <f aca="false">IF($C$2&lt;N107,0,IF(AND(N107&lt;=$C$2,O107&gt;=$C$2),I107*(DAYS360(N107,$C$2+1)/(VALUE(O107)-VALUE(N107)+1)),I107))</f>
        <v>0</v>
      </c>
      <c r="L107" s="109" t="n">
        <f aca="false">J107*I107</f>
        <v>0</v>
      </c>
      <c r="M107" s="110" t="str">
        <f aca="false">IF(J107=1,"종료",IF(AND(J107=0,$C$2&lt;N107),"",IF(AND(J107=0,$C$2&gt;O107),"지연",IF(AND(O107&lt;$C$2,J107&lt;&gt;100),"지연","진행"))))</f>
        <v/>
      </c>
      <c r="N107" s="159" t="n">
        <v>42324</v>
      </c>
      <c r="O107" s="159" t="n">
        <v>42325</v>
      </c>
      <c r="P107" s="160"/>
      <c r="Q107" s="139"/>
      <c r="R107" s="100"/>
      <c r="S107" s="100"/>
      <c r="T107" s="101"/>
      <c r="U107" s="102"/>
      <c r="V107" s="100"/>
      <c r="W107" s="100"/>
      <c r="X107" s="100"/>
      <c r="Y107" s="103"/>
      <c r="Z107" s="104"/>
      <c r="AA107" s="100"/>
      <c r="AB107" s="100"/>
      <c r="AC107" s="101"/>
      <c r="AD107" s="102"/>
      <c r="AE107" s="100"/>
      <c r="AF107" s="100"/>
      <c r="AG107" s="100"/>
      <c r="AH107" s="103"/>
      <c r="AI107" s="104"/>
      <c r="AJ107" s="100"/>
      <c r="AK107" s="100"/>
      <c r="AL107" s="101"/>
      <c r="AM107" s="102"/>
      <c r="AN107" s="100"/>
      <c r="AO107" s="187"/>
      <c r="AP107" s="103"/>
      <c r="AQ107" s="104"/>
      <c r="AR107" s="100"/>
      <c r="AS107" s="100"/>
      <c r="AT107" s="105"/>
    </row>
    <row r="108" customFormat="false" ht="13.8" hidden="true" customHeight="false" outlineLevel="0" collapsed="false">
      <c r="A108" s="86"/>
      <c r="B108" s="137"/>
      <c r="C108" s="190"/>
      <c r="D108" s="89"/>
      <c r="E108" s="90" t="s">
        <v>179</v>
      </c>
      <c r="F108" s="169"/>
      <c r="G108" s="169"/>
      <c r="H108" s="106" t="n">
        <v>0.003</v>
      </c>
      <c r="I108" s="106" t="n">
        <v>0.003</v>
      </c>
      <c r="J108" s="174" t="n">
        <v>0</v>
      </c>
      <c r="K108" s="108" t="n">
        <f aca="false">IF($C$2&lt;N108,0,IF(AND(N108&lt;=$C$2,O108&gt;=$C$2),I108*(DAYS360(N108,$C$2+1)/(VALUE(O108)-VALUE(N108)+1)),I108))</f>
        <v>0</v>
      </c>
      <c r="L108" s="109" t="n">
        <f aca="false">J108*I108</f>
        <v>0</v>
      </c>
      <c r="M108" s="110" t="str">
        <f aca="false">IF(J108=1,"종료",IF(AND(J108=0,$C$2&lt;N108),"",IF(AND(J108=0,$C$2&gt;O108),"지연",IF(AND(O108&lt;$C$2,J108&lt;&gt;100),"지연","진행"))))</f>
        <v/>
      </c>
      <c r="N108" s="159" t="n">
        <v>42324</v>
      </c>
      <c r="O108" s="159" t="n">
        <v>42325</v>
      </c>
      <c r="P108" s="160"/>
      <c r="Q108" s="139"/>
      <c r="R108" s="100"/>
      <c r="S108" s="100"/>
      <c r="T108" s="101"/>
      <c r="U108" s="102"/>
      <c r="V108" s="100"/>
      <c r="W108" s="100"/>
      <c r="X108" s="100"/>
      <c r="Y108" s="103"/>
      <c r="Z108" s="104"/>
      <c r="AA108" s="100"/>
      <c r="AB108" s="100"/>
      <c r="AC108" s="101"/>
      <c r="AD108" s="102"/>
      <c r="AE108" s="100"/>
      <c r="AF108" s="100"/>
      <c r="AG108" s="100"/>
      <c r="AH108" s="103"/>
      <c r="AI108" s="104"/>
      <c r="AJ108" s="100"/>
      <c r="AK108" s="100"/>
      <c r="AL108" s="101"/>
      <c r="AM108" s="102"/>
      <c r="AN108" s="100"/>
      <c r="AO108" s="187"/>
      <c r="AP108" s="103"/>
      <c r="AQ108" s="104"/>
      <c r="AR108" s="100"/>
      <c r="AS108" s="100"/>
      <c r="AT108" s="105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3.8" hidden="true" customHeight="false" outlineLevel="0" collapsed="false">
      <c r="A109" s="86"/>
      <c r="B109" s="137"/>
      <c r="C109" s="190"/>
      <c r="D109" s="89"/>
      <c r="E109" s="90" t="s">
        <v>180</v>
      </c>
      <c r="F109" s="169"/>
      <c r="G109" s="169"/>
      <c r="H109" s="106" t="n">
        <v>0.003</v>
      </c>
      <c r="I109" s="106" t="n">
        <v>0.003</v>
      </c>
      <c r="J109" s="174" t="n">
        <v>0</v>
      </c>
      <c r="K109" s="108" t="n">
        <f aca="false">IF($C$2&lt;N109,0,IF(AND(N109&lt;=$C$2,O109&gt;=$C$2),I109*(DAYS360(N109,$C$2+1)/(VALUE(O109)-VALUE(N109)+1)),I109))</f>
        <v>0</v>
      </c>
      <c r="L109" s="109" t="n">
        <f aca="false">J109*I109</f>
        <v>0</v>
      </c>
      <c r="M109" s="110" t="str">
        <f aca="false">IF(J109=1,"종료",IF(AND(J109=0,$C$2&lt;N109),"",IF(AND(J109=0,$C$2&gt;O109),"지연",IF(AND(O109&lt;$C$2,J109&lt;&gt;100),"지연","진행"))))</f>
        <v/>
      </c>
      <c r="N109" s="159" t="n">
        <v>42324</v>
      </c>
      <c r="O109" s="159" t="n">
        <v>42325</v>
      </c>
      <c r="P109" s="160"/>
      <c r="Q109" s="139"/>
      <c r="R109" s="100"/>
      <c r="S109" s="100"/>
      <c r="T109" s="101"/>
      <c r="U109" s="102"/>
      <c r="V109" s="100"/>
      <c r="W109" s="100"/>
      <c r="X109" s="100"/>
      <c r="Y109" s="103"/>
      <c r="Z109" s="104"/>
      <c r="AA109" s="100"/>
      <c r="AB109" s="100"/>
      <c r="AC109" s="101"/>
      <c r="AD109" s="102"/>
      <c r="AE109" s="100"/>
      <c r="AF109" s="100"/>
      <c r="AG109" s="100"/>
      <c r="AH109" s="103"/>
      <c r="AI109" s="104"/>
      <c r="AJ109" s="100"/>
      <c r="AK109" s="100"/>
      <c r="AL109" s="101"/>
      <c r="AM109" s="102"/>
      <c r="AN109" s="100"/>
      <c r="AO109" s="187"/>
      <c r="AP109" s="103"/>
      <c r="AQ109" s="104"/>
      <c r="AR109" s="100"/>
      <c r="AS109" s="100"/>
      <c r="AT109" s="105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8" hidden="true" customHeight="false" outlineLevel="0" collapsed="false">
      <c r="A110" s="86"/>
      <c r="B110" s="137"/>
      <c r="C110" s="190"/>
      <c r="D110" s="89"/>
      <c r="E110" s="90" t="s">
        <v>181</v>
      </c>
      <c r="F110" s="169"/>
      <c r="G110" s="169"/>
      <c r="H110" s="106" t="n">
        <v>0.003</v>
      </c>
      <c r="I110" s="106" t="n">
        <v>0.003</v>
      </c>
      <c r="J110" s="174" t="n">
        <v>0</v>
      </c>
      <c r="K110" s="108" t="n">
        <f aca="false">IF($C$2&lt;N110,0,IF(AND(N110&lt;=$C$2,O110&gt;=$C$2),I110*(DAYS360(N110,$C$2+1)/(VALUE(O110)-VALUE(N110)+1)),I110))</f>
        <v>0</v>
      </c>
      <c r="L110" s="109" t="n">
        <f aca="false">J110*I110</f>
        <v>0</v>
      </c>
      <c r="M110" s="110" t="str">
        <f aca="false">IF(J110=1,"종료",IF(AND(J110=0,$C$2&lt;N110),"",IF(AND(J110=0,$C$2&gt;O110),"지연",IF(AND(O110&lt;$C$2,J110&lt;&gt;100),"지연","진행"))))</f>
        <v/>
      </c>
      <c r="N110" s="159" t="n">
        <v>42324</v>
      </c>
      <c r="O110" s="159" t="n">
        <v>42325</v>
      </c>
      <c r="P110" s="160"/>
      <c r="Q110" s="139"/>
      <c r="R110" s="100"/>
      <c r="S110" s="100"/>
      <c r="T110" s="101"/>
      <c r="U110" s="102"/>
      <c r="V110" s="100"/>
      <c r="W110" s="100"/>
      <c r="X110" s="100"/>
      <c r="Y110" s="103"/>
      <c r="Z110" s="104"/>
      <c r="AA110" s="100"/>
      <c r="AB110" s="100"/>
      <c r="AC110" s="101"/>
      <c r="AD110" s="102"/>
      <c r="AE110" s="100"/>
      <c r="AF110" s="100"/>
      <c r="AG110" s="100"/>
      <c r="AH110" s="103"/>
      <c r="AI110" s="104"/>
      <c r="AJ110" s="100"/>
      <c r="AK110" s="100"/>
      <c r="AL110" s="101"/>
      <c r="AM110" s="102"/>
      <c r="AN110" s="100"/>
      <c r="AO110" s="187"/>
      <c r="AP110" s="103"/>
      <c r="AQ110" s="104"/>
      <c r="AR110" s="100"/>
      <c r="AS110" s="100"/>
      <c r="AT110" s="105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.8" hidden="true" customHeight="false" outlineLevel="0" collapsed="false">
      <c r="A111" s="86"/>
      <c r="B111" s="137"/>
      <c r="C111" s="190"/>
      <c r="D111" s="89"/>
      <c r="E111" s="90" t="s">
        <v>182</v>
      </c>
      <c r="F111" s="169"/>
      <c r="G111" s="169"/>
      <c r="H111" s="106" t="n">
        <v>0.003</v>
      </c>
      <c r="I111" s="106" t="n">
        <v>0.003</v>
      </c>
      <c r="J111" s="174" t="n">
        <v>0</v>
      </c>
      <c r="K111" s="108" t="n">
        <f aca="false">IF($C$2&lt;N111,0,IF(AND(N111&lt;=$C$2,O111&gt;=$C$2),I111*(DAYS360(N111,$C$2+1)/(VALUE(O111)-VALUE(N111)+1)),I111))</f>
        <v>0</v>
      </c>
      <c r="L111" s="109" t="n">
        <f aca="false">J111*I111</f>
        <v>0</v>
      </c>
      <c r="M111" s="110" t="str">
        <f aca="false">IF(J111=1,"종료",IF(AND(J111=0,$C$2&lt;N111),"",IF(AND(J111=0,$C$2&gt;O111),"지연",IF(AND(O111&lt;$C$2,J111&lt;&gt;100),"지연","진행"))))</f>
        <v/>
      </c>
      <c r="N111" s="159" t="n">
        <v>42324</v>
      </c>
      <c r="O111" s="159" t="n">
        <v>42325</v>
      </c>
      <c r="P111" s="160"/>
      <c r="Q111" s="139"/>
      <c r="R111" s="100"/>
      <c r="S111" s="100"/>
      <c r="T111" s="101"/>
      <c r="U111" s="102"/>
      <c r="V111" s="100"/>
      <c r="W111" s="100"/>
      <c r="X111" s="100"/>
      <c r="Y111" s="103"/>
      <c r="Z111" s="104"/>
      <c r="AA111" s="100"/>
      <c r="AB111" s="100"/>
      <c r="AC111" s="101"/>
      <c r="AD111" s="102"/>
      <c r="AE111" s="100"/>
      <c r="AF111" s="100"/>
      <c r="AG111" s="100"/>
      <c r="AH111" s="103"/>
      <c r="AI111" s="104"/>
      <c r="AJ111" s="100"/>
      <c r="AK111" s="100"/>
      <c r="AL111" s="101"/>
      <c r="AM111" s="102"/>
      <c r="AN111" s="100"/>
      <c r="AO111" s="187"/>
      <c r="AP111" s="103"/>
      <c r="AQ111" s="104"/>
      <c r="AR111" s="100"/>
      <c r="AS111" s="100"/>
      <c r="AT111" s="105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68" customFormat="true" ht="12.8" hidden="true" customHeight="false" outlineLevel="0" collapsed="false">
      <c r="B112" s="123"/>
      <c r="C112" s="189" t="s">
        <v>184</v>
      </c>
      <c r="D112" s="125"/>
      <c r="E112" s="124"/>
      <c r="F112" s="172"/>
      <c r="G112" s="172"/>
      <c r="H112" s="194" t="n">
        <f aca="false">SUM(H113:H121)</f>
        <v>0.44</v>
      </c>
      <c r="I112" s="194" t="n">
        <f aca="false">SUM(I113:I121)</f>
        <v>0.44</v>
      </c>
      <c r="J112" s="73" t="n">
        <f aca="false">L112/I112</f>
        <v>0</v>
      </c>
      <c r="K112" s="195" t="n">
        <f aca="false">SUM(K113:K121)</f>
        <v>0</v>
      </c>
      <c r="L112" s="196" t="n">
        <f aca="false">SUM(L113:L121)</f>
        <v>0</v>
      </c>
      <c r="M112" s="143" t="n">
        <f aca="false">IFERROR((L112/K112)*100,0)</f>
        <v>0</v>
      </c>
      <c r="N112" s="164" t="n">
        <f aca="false">MIN(N113:N121)</f>
        <v>42357</v>
      </c>
      <c r="O112" s="164" t="n">
        <f aca="false">MAX(O113:O121)</f>
        <v>42366</v>
      </c>
      <c r="P112" s="197"/>
      <c r="Q112" s="153"/>
      <c r="R112" s="131"/>
      <c r="S112" s="131"/>
      <c r="T112" s="132"/>
      <c r="U112" s="133"/>
      <c r="V112" s="131"/>
      <c r="W112" s="131"/>
      <c r="X112" s="131"/>
      <c r="Y112" s="134"/>
      <c r="Z112" s="135"/>
      <c r="AA112" s="131"/>
      <c r="AB112" s="131"/>
      <c r="AC112" s="132"/>
      <c r="AD112" s="133"/>
      <c r="AE112" s="131"/>
      <c r="AF112" s="131"/>
      <c r="AG112" s="131"/>
      <c r="AH112" s="134"/>
      <c r="AI112" s="135"/>
      <c r="AJ112" s="131"/>
      <c r="AK112" s="131"/>
      <c r="AL112" s="132"/>
      <c r="AM112" s="133"/>
      <c r="AN112" s="131"/>
      <c r="AO112" s="198"/>
      <c r="AP112" s="134"/>
      <c r="AQ112" s="135"/>
      <c r="AR112" s="131"/>
      <c r="AS112" s="130"/>
      <c r="AT112" s="166"/>
    </row>
    <row r="113" s="86" customFormat="true" ht="12.8" hidden="true" customHeight="false" outlineLevel="0" collapsed="false">
      <c r="B113" s="137"/>
      <c r="C113" s="190"/>
      <c r="D113" s="199" t="s">
        <v>185</v>
      </c>
      <c r="E113" s="90"/>
      <c r="F113" s="91"/>
      <c r="G113" s="91"/>
      <c r="H113" s="200" t="n">
        <v>0.1</v>
      </c>
      <c r="I113" s="200" t="n">
        <v>0.1</v>
      </c>
      <c r="J113" s="174" t="n">
        <v>0</v>
      </c>
      <c r="K113" s="108" t="n">
        <f aca="false">IF($C$2&lt;N113,0,IF(AND(N113&lt;=$C$2,O113&gt;=$C$2),I113*(DAYS360(N113,$C$2+1)/(VALUE(O113)-VALUE(N113)+1)),I113))</f>
        <v>0</v>
      </c>
      <c r="L113" s="109" t="n">
        <f aca="false">J113*I113</f>
        <v>0</v>
      </c>
      <c r="M113" s="110" t="str">
        <f aca="false">IF(J113=1,"종료",IF(AND(J113=0,$C$2&lt;N113),"",IF(AND(J113=0,$C$2&gt;O113),"지연",IF(AND(O113&lt;$C$2,J113&lt;&gt;100),"지연","진행"))))</f>
        <v/>
      </c>
      <c r="N113" s="159" t="n">
        <v>42357</v>
      </c>
      <c r="O113" s="159" t="n">
        <v>42361</v>
      </c>
      <c r="P113" s="160" t="s">
        <v>186</v>
      </c>
      <c r="Q113" s="139"/>
      <c r="R113" s="100"/>
      <c r="S113" s="100"/>
      <c r="T113" s="101"/>
      <c r="U113" s="102"/>
      <c r="V113" s="100"/>
      <c r="W113" s="100"/>
      <c r="X113" s="100"/>
      <c r="Y113" s="103"/>
      <c r="Z113" s="104"/>
      <c r="AA113" s="100"/>
      <c r="AB113" s="100"/>
      <c r="AC113" s="101"/>
      <c r="AD113" s="102"/>
      <c r="AE113" s="100"/>
      <c r="AF113" s="100"/>
      <c r="AG113" s="100"/>
      <c r="AH113" s="103"/>
      <c r="AI113" s="104"/>
      <c r="AJ113" s="100"/>
      <c r="AK113" s="100"/>
      <c r="AL113" s="101"/>
      <c r="AM113" s="102"/>
      <c r="AN113" s="100"/>
      <c r="AO113" s="100"/>
      <c r="AP113" s="103"/>
      <c r="AQ113" s="104"/>
      <c r="AR113" s="100"/>
      <c r="AS113" s="187"/>
      <c r="AT113" s="188"/>
    </row>
    <row r="114" customFormat="false" ht="13.8" hidden="true" customHeight="false" outlineLevel="0" collapsed="false">
      <c r="A114" s="86"/>
      <c r="B114" s="137"/>
      <c r="C114" s="190"/>
      <c r="D114" s="199" t="s">
        <v>187</v>
      </c>
      <c r="E114" s="90"/>
      <c r="F114" s="91"/>
      <c r="G114" s="91"/>
      <c r="H114" s="200" t="n">
        <v>0.05</v>
      </c>
      <c r="I114" s="200" t="n">
        <v>0.05</v>
      </c>
      <c r="J114" s="174" t="n">
        <v>0</v>
      </c>
      <c r="K114" s="108" t="n">
        <f aca="false">IF($C$2&lt;N114,0,IF(AND(N114&lt;=$C$2,O114&gt;=$C$2),I114*(DAYS360(N114,$C$2+1)/(VALUE(O114)-VALUE(N114)+1)),I114))</f>
        <v>0</v>
      </c>
      <c r="L114" s="109" t="n">
        <f aca="false">J114*I114</f>
        <v>0</v>
      </c>
      <c r="M114" s="110" t="str">
        <f aca="false">IF(J114=1,"종료",IF(AND(J114=0,$C$2&lt;N114),"",IF(AND(J114=0,$C$2&gt;O114),"지연",IF(AND(O114&lt;$C$2,J114&lt;&gt;100),"지연","진행"))))</f>
        <v/>
      </c>
      <c r="N114" s="159" t="n">
        <v>42360</v>
      </c>
      <c r="O114" s="159" t="n">
        <v>42361</v>
      </c>
      <c r="P114" s="160"/>
      <c r="Q114" s="139"/>
      <c r="R114" s="100"/>
      <c r="S114" s="100"/>
      <c r="T114" s="101"/>
      <c r="U114" s="102"/>
      <c r="V114" s="100"/>
      <c r="W114" s="100"/>
      <c r="X114" s="100"/>
      <c r="Y114" s="103"/>
      <c r="Z114" s="104"/>
      <c r="AA114" s="100"/>
      <c r="AB114" s="100"/>
      <c r="AC114" s="101"/>
      <c r="AD114" s="102"/>
      <c r="AE114" s="100"/>
      <c r="AF114" s="100"/>
      <c r="AG114" s="100"/>
      <c r="AH114" s="103"/>
      <c r="AI114" s="104"/>
      <c r="AJ114" s="100"/>
      <c r="AK114" s="100"/>
      <c r="AL114" s="101"/>
      <c r="AM114" s="102"/>
      <c r="AN114" s="100"/>
      <c r="AO114" s="100"/>
      <c r="AP114" s="103"/>
      <c r="AQ114" s="104"/>
      <c r="AR114" s="100"/>
      <c r="AS114" s="100"/>
      <c r="AT114" s="188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3.8" hidden="true" customHeight="false" outlineLevel="0" collapsed="false">
      <c r="A115" s="86"/>
      <c r="B115" s="137"/>
      <c r="C115" s="190"/>
      <c r="D115" s="199" t="s">
        <v>188</v>
      </c>
      <c r="E115" s="90"/>
      <c r="F115" s="91"/>
      <c r="G115" s="91"/>
      <c r="H115" s="200" t="n">
        <v>0.05</v>
      </c>
      <c r="I115" s="200" t="n">
        <v>0.05</v>
      </c>
      <c r="J115" s="174" t="n">
        <v>0</v>
      </c>
      <c r="K115" s="108" t="n">
        <f aca="false">IF($C$2&lt;N115,0,IF(AND(N115&lt;=$C$2,O115&gt;=$C$2),I115*(DAYS360(N115,$C$2+1)/(VALUE(O115)-VALUE(N115)+1)),I115))</f>
        <v>0</v>
      </c>
      <c r="L115" s="109" t="n">
        <f aca="false">J115*I115</f>
        <v>0</v>
      </c>
      <c r="M115" s="110" t="str">
        <f aca="false">IF(J115=1,"종료",IF(AND(J115=0,$C$2&lt;N115),"",IF(AND(J115=0,$C$2&gt;O115),"지연",IF(AND(O115&lt;$C$2,J115&lt;&gt;100),"지연","진행"))))</f>
        <v/>
      </c>
      <c r="N115" s="159" t="n">
        <v>42361</v>
      </c>
      <c r="O115" s="159" t="n">
        <v>42363</v>
      </c>
      <c r="P115" s="160"/>
      <c r="Q115" s="139"/>
      <c r="R115" s="100"/>
      <c r="S115" s="100"/>
      <c r="T115" s="101"/>
      <c r="U115" s="102"/>
      <c r="V115" s="100"/>
      <c r="W115" s="100"/>
      <c r="X115" s="100"/>
      <c r="Y115" s="103"/>
      <c r="Z115" s="104"/>
      <c r="AA115" s="100"/>
      <c r="AB115" s="100"/>
      <c r="AC115" s="101"/>
      <c r="AD115" s="102"/>
      <c r="AE115" s="100"/>
      <c r="AF115" s="100"/>
      <c r="AG115" s="100"/>
      <c r="AH115" s="103"/>
      <c r="AI115" s="104"/>
      <c r="AJ115" s="100"/>
      <c r="AK115" s="100"/>
      <c r="AL115" s="101"/>
      <c r="AM115" s="102"/>
      <c r="AN115" s="100"/>
      <c r="AO115" s="100"/>
      <c r="AP115" s="103"/>
      <c r="AQ115" s="104"/>
      <c r="AR115" s="100"/>
      <c r="AS115" s="100"/>
      <c r="AT115" s="188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3.8" hidden="true" customHeight="false" outlineLevel="0" collapsed="false">
      <c r="A116" s="86"/>
      <c r="B116" s="137"/>
      <c r="C116" s="190"/>
      <c r="D116" s="199" t="s">
        <v>189</v>
      </c>
      <c r="E116" s="90"/>
      <c r="F116" s="91"/>
      <c r="G116" s="91"/>
      <c r="H116" s="200" t="n">
        <v>0.04</v>
      </c>
      <c r="I116" s="200" t="n">
        <v>0.04</v>
      </c>
      <c r="J116" s="174" t="n">
        <v>0</v>
      </c>
      <c r="K116" s="108" t="n">
        <f aca="false">IF($C$2&lt;N116,0,IF(AND(N116&lt;=$C$2,O116&gt;=$C$2),I116*(DAYS360(N116,$C$2+1)/(VALUE(O116)-VALUE(N116)+1)),I116))</f>
        <v>0</v>
      </c>
      <c r="L116" s="109" t="n">
        <f aca="false">J116*I116</f>
        <v>0</v>
      </c>
      <c r="M116" s="110" t="str">
        <f aca="false">IF(J116=1,"종료",IF(AND(J116=0,$C$2&lt;N116),"",IF(AND(J116=0,$C$2&gt;O116),"지연",IF(AND(O116&lt;$C$2,J116&lt;&gt;100),"지연","진행"))))</f>
        <v/>
      </c>
      <c r="N116" s="159" t="n">
        <v>42364</v>
      </c>
      <c r="O116" s="159" t="n">
        <v>42364</v>
      </c>
      <c r="P116" s="160" t="s">
        <v>190</v>
      </c>
      <c r="Q116" s="139"/>
      <c r="R116" s="100"/>
      <c r="S116" s="100"/>
      <c r="T116" s="101"/>
      <c r="U116" s="102"/>
      <c r="V116" s="100"/>
      <c r="W116" s="100"/>
      <c r="X116" s="100"/>
      <c r="Y116" s="103"/>
      <c r="Z116" s="104"/>
      <c r="AA116" s="100"/>
      <c r="AB116" s="100"/>
      <c r="AC116" s="101"/>
      <c r="AD116" s="102"/>
      <c r="AE116" s="100"/>
      <c r="AF116" s="100"/>
      <c r="AG116" s="100"/>
      <c r="AH116" s="103"/>
      <c r="AI116" s="104"/>
      <c r="AJ116" s="100"/>
      <c r="AK116" s="100"/>
      <c r="AL116" s="101"/>
      <c r="AM116" s="102"/>
      <c r="AN116" s="100"/>
      <c r="AO116" s="100"/>
      <c r="AP116" s="103"/>
      <c r="AQ116" s="104"/>
      <c r="AR116" s="100"/>
      <c r="AS116" s="100"/>
      <c r="AT116" s="188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3.8" hidden="true" customHeight="false" outlineLevel="0" collapsed="false">
      <c r="A117" s="86"/>
      <c r="B117" s="137"/>
      <c r="C117" s="190"/>
      <c r="D117" s="199" t="s">
        <v>191</v>
      </c>
      <c r="E117" s="90"/>
      <c r="F117" s="91"/>
      <c r="G117" s="91"/>
      <c r="H117" s="200" t="n">
        <v>0.08</v>
      </c>
      <c r="I117" s="200" t="n">
        <v>0.08</v>
      </c>
      <c r="J117" s="174" t="n">
        <v>0</v>
      </c>
      <c r="K117" s="108" t="n">
        <f aca="false">IF($C$2&lt;N117,0,IF(AND(N117&lt;=$C$2,O117&gt;=$C$2),I117*(DAYS360(N117,$C$2+1)/(VALUE(O117)-VALUE(N117)+1)),I117))</f>
        <v>0</v>
      </c>
      <c r="L117" s="109" t="n">
        <f aca="false">J117*I117</f>
        <v>0</v>
      </c>
      <c r="M117" s="110" t="str">
        <f aca="false">IF(J117=1,"종료",IF(AND(J117=0,$C$2&lt;N117),"",IF(AND(J117=0,$C$2&gt;O117),"지연",IF(AND(O117&lt;$C$2,J117&lt;&gt;100),"지연","진행"))))</f>
        <v/>
      </c>
      <c r="N117" s="159" t="n">
        <v>42364</v>
      </c>
      <c r="O117" s="159" t="n">
        <v>42366</v>
      </c>
      <c r="P117" s="160" t="s">
        <v>192</v>
      </c>
      <c r="Q117" s="139"/>
      <c r="R117" s="100"/>
      <c r="S117" s="100"/>
      <c r="T117" s="101"/>
      <c r="U117" s="102"/>
      <c r="V117" s="100"/>
      <c r="W117" s="100"/>
      <c r="X117" s="100"/>
      <c r="Y117" s="103"/>
      <c r="Z117" s="104"/>
      <c r="AA117" s="100"/>
      <c r="AB117" s="100"/>
      <c r="AC117" s="101"/>
      <c r="AD117" s="102"/>
      <c r="AE117" s="100"/>
      <c r="AF117" s="100"/>
      <c r="AG117" s="100"/>
      <c r="AH117" s="103"/>
      <c r="AI117" s="104"/>
      <c r="AJ117" s="100"/>
      <c r="AK117" s="100"/>
      <c r="AL117" s="101"/>
      <c r="AM117" s="102"/>
      <c r="AN117" s="100"/>
      <c r="AO117" s="100"/>
      <c r="AP117" s="103"/>
      <c r="AQ117" s="104"/>
      <c r="AR117" s="100"/>
      <c r="AS117" s="100"/>
      <c r="AT117" s="188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3.8" hidden="true" customHeight="false" outlineLevel="0" collapsed="false">
      <c r="A118" s="86"/>
      <c r="B118" s="137"/>
      <c r="C118" s="190"/>
      <c r="D118" s="199" t="s">
        <v>193</v>
      </c>
      <c r="E118" s="90"/>
      <c r="F118" s="91"/>
      <c r="G118" s="91"/>
      <c r="H118" s="200" t="n">
        <v>0.05</v>
      </c>
      <c r="I118" s="200" t="n">
        <v>0.05</v>
      </c>
      <c r="J118" s="174" t="n">
        <v>0</v>
      </c>
      <c r="K118" s="108" t="n">
        <f aca="false">IF($C$2&lt;N118,0,IF(AND(N118&lt;=$C$2,O118&gt;=$C$2),I118*(DAYS360(N118,$C$2+1)/(VALUE(O118)-VALUE(N118)+1)),I118))</f>
        <v>0</v>
      </c>
      <c r="L118" s="109" t="n">
        <f aca="false">J118*I118</f>
        <v>0</v>
      </c>
      <c r="M118" s="110" t="str">
        <f aca="false">IF(J118=1,"종료",IF(AND(J118=0,$C$2&lt;N118),"",IF(AND(J118=0,$C$2&gt;O118),"지연",IF(AND(O118&lt;$C$2,J118&lt;&gt;100),"지연","진행"))))</f>
        <v/>
      </c>
      <c r="N118" s="159" t="n">
        <v>42366</v>
      </c>
      <c r="O118" s="159" t="n">
        <v>42366</v>
      </c>
      <c r="P118" s="160"/>
      <c r="Q118" s="139"/>
      <c r="R118" s="100"/>
      <c r="S118" s="100"/>
      <c r="T118" s="101"/>
      <c r="U118" s="102"/>
      <c r="V118" s="100"/>
      <c r="W118" s="100"/>
      <c r="X118" s="100"/>
      <c r="Y118" s="103"/>
      <c r="Z118" s="104"/>
      <c r="AA118" s="100"/>
      <c r="AB118" s="100"/>
      <c r="AC118" s="101"/>
      <c r="AD118" s="102"/>
      <c r="AE118" s="100"/>
      <c r="AF118" s="100"/>
      <c r="AG118" s="100"/>
      <c r="AH118" s="103"/>
      <c r="AI118" s="104"/>
      <c r="AJ118" s="100"/>
      <c r="AK118" s="100"/>
      <c r="AL118" s="101"/>
      <c r="AM118" s="102"/>
      <c r="AN118" s="100"/>
      <c r="AO118" s="100"/>
      <c r="AP118" s="103"/>
      <c r="AQ118" s="104"/>
      <c r="AR118" s="100"/>
      <c r="AS118" s="100"/>
      <c r="AT118" s="188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3.8" hidden="true" customHeight="false" outlineLevel="0" collapsed="false">
      <c r="A119" s="86"/>
      <c r="B119" s="137"/>
      <c r="C119" s="89"/>
      <c r="D119" s="89" t="s">
        <v>194</v>
      </c>
      <c r="E119" s="90"/>
      <c r="F119" s="91"/>
      <c r="G119" s="91"/>
      <c r="H119" s="200" t="n">
        <v>0.05</v>
      </c>
      <c r="I119" s="200" t="n">
        <v>0.05</v>
      </c>
      <c r="J119" s="174" t="n">
        <v>0</v>
      </c>
      <c r="K119" s="108" t="n">
        <f aca="false">IF($C$2&lt;N119,0,IF(AND(N119&lt;=$C$2,O119&gt;=$C$2),I119*(DAYS360(N119,$C$2+1)/(VALUE(O119)-VALUE(N119)+1)),I119))</f>
        <v>0</v>
      </c>
      <c r="L119" s="109" t="n">
        <f aca="false">J119*I119</f>
        <v>0</v>
      </c>
      <c r="M119" s="110" t="str">
        <f aca="false">IF(J119=1,"종료",IF(AND(J119=0,$C$2&lt;N119),"",IF(AND(J119=0,$C$2&gt;O119),"지연",IF(AND(O119&lt;$C$2,J119&lt;&gt;100),"지연","진행"))))</f>
        <v/>
      </c>
      <c r="N119" s="159" t="n">
        <v>42366</v>
      </c>
      <c r="O119" s="159" t="n">
        <v>42366</v>
      </c>
      <c r="P119" s="160"/>
      <c r="Q119" s="139"/>
      <c r="R119" s="100"/>
      <c r="S119" s="100"/>
      <c r="T119" s="101"/>
      <c r="U119" s="102"/>
      <c r="V119" s="100"/>
      <c r="W119" s="100"/>
      <c r="X119" s="100"/>
      <c r="Y119" s="103"/>
      <c r="Z119" s="104"/>
      <c r="AA119" s="100"/>
      <c r="AB119" s="100"/>
      <c r="AC119" s="101"/>
      <c r="AD119" s="102"/>
      <c r="AE119" s="100"/>
      <c r="AF119" s="100"/>
      <c r="AG119" s="100"/>
      <c r="AH119" s="103"/>
      <c r="AI119" s="104"/>
      <c r="AJ119" s="100"/>
      <c r="AK119" s="100"/>
      <c r="AL119" s="101"/>
      <c r="AM119" s="102"/>
      <c r="AN119" s="100"/>
      <c r="AO119" s="100"/>
      <c r="AP119" s="103"/>
      <c r="AQ119" s="104"/>
      <c r="AR119" s="100"/>
      <c r="AS119" s="100"/>
      <c r="AT119" s="188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.8" hidden="true" customHeight="false" outlineLevel="0" collapsed="false">
      <c r="A120" s="86"/>
      <c r="B120" s="137"/>
      <c r="C120" s="190"/>
      <c r="D120" s="199" t="s">
        <v>195</v>
      </c>
      <c r="E120" s="90"/>
      <c r="F120" s="91"/>
      <c r="G120" s="91"/>
      <c r="H120" s="200" t="n">
        <v>0.01</v>
      </c>
      <c r="I120" s="200" t="n">
        <v>0.01</v>
      </c>
      <c r="J120" s="174" t="n">
        <v>0</v>
      </c>
      <c r="K120" s="108" t="n">
        <f aca="false">IF($C$2&lt;N120,0,IF(AND(N120&lt;=$C$2,O120&gt;=$C$2),I120*(DAYS360(N120,$C$2+1)/(VALUE(O120)-VALUE(N120)+1)),I120))</f>
        <v>0</v>
      </c>
      <c r="L120" s="109" t="n">
        <f aca="false">J120*I120</f>
        <v>0</v>
      </c>
      <c r="M120" s="110" t="str">
        <f aca="false">IF(J120=1,"종료",IF(AND(J120=0,$C$2&lt;N120),"",IF(AND(J120=0,$C$2&gt;O120),"지연",IF(AND(O120&lt;$C$2,J120&lt;&gt;100),"지연","진행"))))</f>
        <v/>
      </c>
      <c r="N120" s="159" t="n">
        <v>42366</v>
      </c>
      <c r="O120" s="159" t="n">
        <v>42366</v>
      </c>
      <c r="P120" s="160"/>
      <c r="Q120" s="139"/>
      <c r="R120" s="100"/>
      <c r="S120" s="100"/>
      <c r="T120" s="101"/>
      <c r="U120" s="102"/>
      <c r="V120" s="100"/>
      <c r="W120" s="100"/>
      <c r="X120" s="100"/>
      <c r="Y120" s="103"/>
      <c r="Z120" s="104"/>
      <c r="AA120" s="100"/>
      <c r="AB120" s="100"/>
      <c r="AC120" s="101"/>
      <c r="AD120" s="102"/>
      <c r="AE120" s="100"/>
      <c r="AF120" s="100"/>
      <c r="AG120" s="100"/>
      <c r="AH120" s="103"/>
      <c r="AI120" s="104"/>
      <c r="AJ120" s="100"/>
      <c r="AK120" s="100"/>
      <c r="AL120" s="101"/>
      <c r="AM120" s="102"/>
      <c r="AN120" s="100"/>
      <c r="AO120" s="100"/>
      <c r="AP120" s="103"/>
      <c r="AQ120" s="104"/>
      <c r="AR120" s="100"/>
      <c r="AS120" s="100"/>
      <c r="AT120" s="188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3.8" hidden="true" customHeight="false" outlineLevel="0" collapsed="false">
      <c r="A121" s="86"/>
      <c r="B121" s="201"/>
      <c r="C121" s="202"/>
      <c r="D121" s="203" t="s">
        <v>196</v>
      </c>
      <c r="E121" s="204"/>
      <c r="F121" s="205"/>
      <c r="G121" s="205"/>
      <c r="H121" s="206" t="n">
        <v>0.01</v>
      </c>
      <c r="I121" s="206" t="n">
        <v>0.01</v>
      </c>
      <c r="J121" s="207" t="n">
        <v>0</v>
      </c>
      <c r="K121" s="208" t="n">
        <f aca="false">IF($C$2&lt;N121,0,IF(AND(N121&lt;=$C$2,O121&gt;=$C$2),I121*(DAYS360(N121,$C$2+1)/(VALUE(O121)-VALUE(N121)+1)),I121))</f>
        <v>0</v>
      </c>
      <c r="L121" s="209" t="n">
        <f aca="false">J121*I121</f>
        <v>0</v>
      </c>
      <c r="M121" s="210" t="str">
        <f aca="false">IF(J121=1,"종료",IF(AND(J121=0,$C$2&lt;N121),"",IF(AND(J121=0,$C$2&gt;O121),"지연",IF(AND(O121&lt;$C$2,J121&lt;&gt;100),"지연","진행"))))</f>
        <v/>
      </c>
      <c r="N121" s="211" t="n">
        <v>42366</v>
      </c>
      <c r="O121" s="211" t="n">
        <v>42366</v>
      </c>
      <c r="P121" s="212"/>
      <c r="Q121" s="213"/>
      <c r="R121" s="214"/>
      <c r="S121" s="214"/>
      <c r="T121" s="215"/>
      <c r="U121" s="216"/>
      <c r="V121" s="214"/>
      <c r="W121" s="214"/>
      <c r="X121" s="214"/>
      <c r="Y121" s="217"/>
      <c r="Z121" s="218"/>
      <c r="AA121" s="214"/>
      <c r="AB121" s="214"/>
      <c r="AC121" s="215"/>
      <c r="AD121" s="216"/>
      <c r="AE121" s="214"/>
      <c r="AF121" s="214"/>
      <c r="AG121" s="214"/>
      <c r="AH121" s="217"/>
      <c r="AI121" s="218"/>
      <c r="AJ121" s="214"/>
      <c r="AK121" s="214"/>
      <c r="AL121" s="215"/>
      <c r="AM121" s="216"/>
      <c r="AN121" s="214"/>
      <c r="AO121" s="214"/>
      <c r="AP121" s="217"/>
      <c r="AQ121" s="218"/>
      <c r="AR121" s="214"/>
      <c r="AS121" s="214"/>
      <c r="AT121" s="219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s="220" customFormat="true" ht="31.5" hidden="false" customHeight="true" outlineLevel="0" collapsed="false">
      <c r="B122" s="221" t="s">
        <v>197</v>
      </c>
      <c r="C122" s="221"/>
      <c r="D122" s="221"/>
      <c r="E122" s="221"/>
      <c r="F122" s="222"/>
      <c r="G122" s="222"/>
      <c r="H122" s="223" t="n">
        <f aca="false">SUM(H123,H130,H139,H149,H151)</f>
        <v>23</v>
      </c>
      <c r="I122" s="223" t="n">
        <f aca="false">SUM(I123,I130,I139,I149,I151)</f>
        <v>23</v>
      </c>
      <c r="J122" s="224" t="n">
        <f aca="false">L122/I122</f>
        <v>0</v>
      </c>
      <c r="K122" s="223" t="n">
        <f aca="false">SUM(K123,K130,K139,K149,K151)</f>
        <v>0</v>
      </c>
      <c r="L122" s="223" t="n">
        <f aca="false">SUM(L123,L130,L139,L149,L151)</f>
        <v>0</v>
      </c>
      <c r="M122" s="225" t="n">
        <f aca="false">IFERROR((L122/K122)*100,0)</f>
        <v>0</v>
      </c>
      <c r="N122" s="226" t="n">
        <f aca="false">MIN(N123:N156)</f>
        <v>42170</v>
      </c>
      <c r="O122" s="226" t="n">
        <f aca="false">MAX(O123:O156)</f>
        <v>42366</v>
      </c>
      <c r="P122" s="227"/>
      <c r="Q122" s="228"/>
      <c r="R122" s="229"/>
      <c r="S122" s="230" t="s">
        <v>198</v>
      </c>
      <c r="T122" s="230"/>
      <c r="U122" s="230"/>
      <c r="V122" s="230"/>
      <c r="W122" s="230"/>
      <c r="X122" s="230"/>
      <c r="Y122" s="230"/>
      <c r="Z122" s="230"/>
      <c r="AA122" s="230"/>
      <c r="AB122" s="230"/>
      <c r="AC122" s="230"/>
      <c r="AD122" s="230"/>
      <c r="AE122" s="230"/>
      <c r="AF122" s="230"/>
      <c r="AG122" s="230"/>
      <c r="AH122" s="230"/>
      <c r="AI122" s="230"/>
      <c r="AJ122" s="230"/>
      <c r="AK122" s="230"/>
      <c r="AL122" s="230"/>
      <c r="AM122" s="230"/>
      <c r="AN122" s="230"/>
      <c r="AO122" s="230"/>
      <c r="AP122" s="230"/>
      <c r="AQ122" s="230"/>
      <c r="AR122" s="230"/>
      <c r="AS122" s="230"/>
      <c r="AT122" s="230"/>
    </row>
    <row r="123" s="231" customFormat="true" ht="31.5" hidden="false" customHeight="true" outlineLevel="0" collapsed="false">
      <c r="B123" s="232"/>
      <c r="C123" s="233" t="s">
        <v>199</v>
      </c>
      <c r="D123" s="234"/>
      <c r="E123" s="235"/>
      <c r="F123" s="236"/>
      <c r="G123" s="236"/>
      <c r="H123" s="237" t="n">
        <f aca="false">SUM(H124,H127)</f>
        <v>3.45</v>
      </c>
      <c r="I123" s="237" t="n">
        <f aca="false">SUM(I124,I127)</f>
        <v>3.45</v>
      </c>
      <c r="J123" s="238" t="n">
        <f aca="false">L123/I123</f>
        <v>0</v>
      </c>
      <c r="K123" s="237" t="n">
        <f aca="false">SUM(K124,K127)</f>
        <v>0</v>
      </c>
      <c r="L123" s="237" t="n">
        <f aca="false">SUM(L124,L127)</f>
        <v>0</v>
      </c>
      <c r="M123" s="239" t="n">
        <f aca="false">IFERROR((L123/K123)*100,0)</f>
        <v>0</v>
      </c>
      <c r="N123" s="240" t="n">
        <f aca="false">MIN(N124:N128)</f>
        <v>42170</v>
      </c>
      <c r="O123" s="240" t="n">
        <f aca="false">MAX(O124:O128)</f>
        <v>42197</v>
      </c>
      <c r="P123" s="241"/>
      <c r="Q123" s="242"/>
      <c r="R123" s="243"/>
      <c r="S123" s="244" t="s">
        <v>200</v>
      </c>
      <c r="T123" s="244"/>
      <c r="U123" s="244"/>
      <c r="V123" s="244"/>
      <c r="W123" s="245"/>
      <c r="X123" s="245"/>
      <c r="Y123" s="246"/>
      <c r="Z123" s="247"/>
      <c r="AA123" s="245"/>
      <c r="AB123" s="245"/>
      <c r="AC123" s="248"/>
      <c r="AD123" s="249"/>
      <c r="AE123" s="245"/>
      <c r="AF123" s="245"/>
      <c r="AG123" s="245"/>
      <c r="AH123" s="246"/>
      <c r="AI123" s="247"/>
      <c r="AJ123" s="245"/>
      <c r="AK123" s="245"/>
      <c r="AL123" s="248"/>
      <c r="AM123" s="249"/>
      <c r="AN123" s="245"/>
      <c r="AO123" s="245"/>
      <c r="AP123" s="246"/>
      <c r="AQ123" s="247"/>
      <c r="AR123" s="245"/>
      <c r="AS123" s="245"/>
      <c r="AT123" s="250"/>
    </row>
    <row r="124" customFormat="false" ht="31.5" hidden="false" customHeight="true" outlineLevel="0" collapsed="false">
      <c r="A124" s="231"/>
      <c r="B124" s="251"/>
      <c r="C124" s="252"/>
      <c r="D124" s="253" t="s">
        <v>201</v>
      </c>
      <c r="E124" s="254"/>
      <c r="F124" s="255"/>
      <c r="G124" s="255"/>
      <c r="H124" s="256" t="n">
        <f aca="false">SUM(H125:H126)</f>
        <v>1.7</v>
      </c>
      <c r="I124" s="256" t="n">
        <f aca="false">SUM(I125:I126)</f>
        <v>1.7</v>
      </c>
      <c r="J124" s="257" t="n">
        <f aca="false">L124/I124</f>
        <v>0</v>
      </c>
      <c r="K124" s="256" t="n">
        <f aca="false">SUM(K125:K126)</f>
        <v>0</v>
      </c>
      <c r="L124" s="256" t="n">
        <f aca="false">SUM(L125:L126)</f>
        <v>0</v>
      </c>
      <c r="M124" s="258" t="n">
        <f aca="false">IFERROR((L124/K124)*100,0)</f>
        <v>0</v>
      </c>
      <c r="N124" s="259" t="n">
        <f aca="false">MIN(N125:N125)</f>
        <v>42170</v>
      </c>
      <c r="O124" s="259" t="n">
        <f aca="false">MAX(O125:O125)</f>
        <v>42190</v>
      </c>
      <c r="P124" s="260" t="s">
        <v>202</v>
      </c>
      <c r="Q124" s="261"/>
      <c r="R124" s="262"/>
      <c r="S124" s="263" t="s">
        <v>203</v>
      </c>
      <c r="T124" s="263"/>
      <c r="U124" s="263"/>
      <c r="V124" s="264" t="s">
        <v>204</v>
      </c>
      <c r="W124" s="264"/>
      <c r="X124" s="264"/>
      <c r="Y124" s="265"/>
      <c r="Z124" s="266"/>
      <c r="AA124" s="264"/>
      <c r="AB124" s="264"/>
      <c r="AC124" s="267"/>
      <c r="AD124" s="268"/>
      <c r="AE124" s="264"/>
      <c r="AF124" s="264"/>
      <c r="AG124" s="264"/>
      <c r="AH124" s="265"/>
      <c r="AI124" s="266"/>
      <c r="AJ124" s="264"/>
      <c r="AK124" s="264"/>
      <c r="AL124" s="267"/>
      <c r="AM124" s="268"/>
      <c r="AN124" s="264"/>
      <c r="AO124" s="264"/>
      <c r="AP124" s="265"/>
      <c r="AQ124" s="266"/>
      <c r="AR124" s="264"/>
      <c r="AS124" s="264"/>
      <c r="AT124" s="269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s="86" customFormat="true" ht="31.5" hidden="false" customHeight="true" outlineLevel="0" collapsed="false">
      <c r="B125" s="251"/>
      <c r="C125" s="252"/>
      <c r="D125" s="270"/>
      <c r="E125" s="271" t="s">
        <v>205</v>
      </c>
      <c r="F125" s="272"/>
      <c r="G125" s="272"/>
      <c r="H125" s="273" t="n">
        <v>0.85</v>
      </c>
      <c r="I125" s="273" t="n">
        <v>0.85</v>
      </c>
      <c r="J125" s="274" t="n">
        <v>0</v>
      </c>
      <c r="K125" s="273" t="n">
        <f aca="false">IF($C$2&lt;N125,0,IF(AND(N125&lt;=$C$2,O125&gt;=$C$2),I125*(DAYS360(N125,$C$2+1)/(VALUE(O125)-VALUE(N125)+1)),I125))</f>
        <v>0</v>
      </c>
      <c r="L125" s="275" t="n">
        <f aca="false">J125*I125</f>
        <v>0</v>
      </c>
      <c r="M125" s="276" t="str">
        <f aca="false">IF(J125=1,"종료",IF(AND(J125=0,$C$2&lt;N125),"",IF(AND(J125=0,$C$2&gt;O125),"지연",IF(AND(O125&lt;$C$2,J125&lt;&gt;100),"지연","진행"))))</f>
        <v/>
      </c>
      <c r="N125" s="277" t="n">
        <v>42170</v>
      </c>
      <c r="O125" s="277" t="n">
        <v>42190</v>
      </c>
      <c r="P125" s="260"/>
      <c r="Q125" s="261"/>
      <c r="R125" s="262"/>
      <c r="S125" s="278" t="s">
        <v>203</v>
      </c>
      <c r="T125" s="278"/>
      <c r="U125" s="278"/>
      <c r="V125" s="264"/>
      <c r="W125" s="264"/>
      <c r="X125" s="264"/>
      <c r="Y125" s="265"/>
      <c r="Z125" s="266"/>
      <c r="AA125" s="264"/>
      <c r="AB125" s="264"/>
      <c r="AC125" s="267"/>
      <c r="AD125" s="268"/>
      <c r="AE125" s="264"/>
      <c r="AF125" s="264"/>
      <c r="AG125" s="264"/>
      <c r="AH125" s="265"/>
      <c r="AI125" s="266"/>
      <c r="AJ125" s="264"/>
      <c r="AK125" s="264"/>
      <c r="AL125" s="267"/>
      <c r="AM125" s="268"/>
      <c r="AN125" s="264"/>
      <c r="AO125" s="264"/>
      <c r="AP125" s="265"/>
      <c r="AQ125" s="266"/>
      <c r="AR125" s="264"/>
      <c r="AS125" s="264"/>
      <c r="AT125" s="269"/>
    </row>
    <row r="126" customFormat="false" ht="31.5" hidden="false" customHeight="true" outlineLevel="0" collapsed="false">
      <c r="A126" s="86"/>
      <c r="B126" s="251"/>
      <c r="C126" s="252"/>
      <c r="D126" s="279"/>
      <c r="E126" s="271" t="s">
        <v>206</v>
      </c>
      <c r="F126" s="272"/>
      <c r="G126" s="272"/>
      <c r="H126" s="273" t="n">
        <v>0.85</v>
      </c>
      <c r="I126" s="273" t="n">
        <v>0.85</v>
      </c>
      <c r="J126" s="274" t="n">
        <v>0</v>
      </c>
      <c r="K126" s="273" t="n">
        <f aca="false">IF($C$2&lt;N126,0,IF(AND(N126&lt;=$C$2,O126&gt;=$C$2),I126*(DAYS360(N126,$C$2+1)/(VALUE(O126)-VALUE(N126)+1)),I126))</f>
        <v>0</v>
      </c>
      <c r="L126" s="275" t="n">
        <f aca="false">J126*I126</f>
        <v>0</v>
      </c>
      <c r="M126" s="276" t="str">
        <f aca="false">IF(J126=1,"종료",IF(AND(J126=0,$C$2&lt;N126),"",IF(AND(J126=0,$C$2&gt;O126),"지연",IF(AND(O126&lt;$C$2,J126&lt;&gt;100),"지연","진행"))))</f>
        <v/>
      </c>
      <c r="N126" s="277" t="n">
        <v>42170</v>
      </c>
      <c r="O126" s="277" t="n">
        <v>42190</v>
      </c>
      <c r="P126" s="260"/>
      <c r="Q126" s="261"/>
      <c r="R126" s="262"/>
      <c r="S126" s="278" t="s">
        <v>203</v>
      </c>
      <c r="T126" s="278"/>
      <c r="U126" s="278"/>
      <c r="V126" s="264"/>
      <c r="W126" s="264"/>
      <c r="X126" s="264"/>
      <c r="Y126" s="265"/>
      <c r="Z126" s="266"/>
      <c r="AA126" s="264"/>
      <c r="AB126" s="264"/>
      <c r="AC126" s="267"/>
      <c r="AD126" s="268"/>
      <c r="AE126" s="264"/>
      <c r="AF126" s="264"/>
      <c r="AG126" s="264"/>
      <c r="AH126" s="265"/>
      <c r="AI126" s="266"/>
      <c r="AJ126" s="264"/>
      <c r="AK126" s="264"/>
      <c r="AL126" s="267"/>
      <c r="AM126" s="268"/>
      <c r="AN126" s="264"/>
      <c r="AO126" s="264"/>
      <c r="AP126" s="265"/>
      <c r="AQ126" s="266"/>
      <c r="AR126" s="264"/>
      <c r="AS126" s="264"/>
      <c r="AT126" s="269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231" customFormat="true" ht="31.5" hidden="false" customHeight="true" outlineLevel="0" collapsed="false">
      <c r="B127" s="251"/>
      <c r="C127" s="252"/>
      <c r="D127" s="253" t="s">
        <v>207</v>
      </c>
      <c r="E127" s="254"/>
      <c r="F127" s="255"/>
      <c r="G127" s="255"/>
      <c r="H127" s="256" t="n">
        <f aca="false">SUM(H128:H129)</f>
        <v>1.75</v>
      </c>
      <c r="I127" s="256" t="n">
        <f aca="false">SUM(I128:I129)</f>
        <v>1.75</v>
      </c>
      <c r="J127" s="257" t="n">
        <f aca="false">L127/I127</f>
        <v>0</v>
      </c>
      <c r="K127" s="256" t="n">
        <f aca="false">SUM(K128:K129)</f>
        <v>0</v>
      </c>
      <c r="L127" s="256" t="n">
        <f aca="false">SUM(L128:L129)</f>
        <v>0</v>
      </c>
      <c r="M127" s="258" t="n">
        <f aca="false">IFERROR((L127/K127)*100,0)</f>
        <v>0</v>
      </c>
      <c r="N127" s="259" t="n">
        <f aca="false">MIN(N128:N128)</f>
        <v>42170</v>
      </c>
      <c r="O127" s="259" t="n">
        <f aca="false">MAX(O128:O128)</f>
        <v>42197</v>
      </c>
      <c r="P127" s="260" t="s">
        <v>208</v>
      </c>
      <c r="Q127" s="261"/>
      <c r="R127" s="262"/>
      <c r="S127" s="263" t="s">
        <v>209</v>
      </c>
      <c r="T127" s="263"/>
      <c r="U127" s="263"/>
      <c r="V127" s="263"/>
      <c r="W127" s="264" t="s">
        <v>210</v>
      </c>
      <c r="X127" s="264"/>
      <c r="Y127" s="265"/>
      <c r="Z127" s="266"/>
      <c r="AA127" s="264"/>
      <c r="AB127" s="264"/>
      <c r="AC127" s="267"/>
      <c r="AD127" s="268"/>
      <c r="AE127" s="264"/>
      <c r="AF127" s="264"/>
      <c r="AG127" s="264"/>
      <c r="AH127" s="265"/>
      <c r="AI127" s="266"/>
      <c r="AJ127" s="264"/>
      <c r="AK127" s="264"/>
      <c r="AL127" s="267"/>
      <c r="AM127" s="268"/>
      <c r="AN127" s="264"/>
      <c r="AO127" s="264"/>
      <c r="AP127" s="265"/>
      <c r="AQ127" s="266"/>
      <c r="AR127" s="264"/>
      <c r="AS127" s="264"/>
      <c r="AT127" s="269"/>
    </row>
    <row r="128" s="86" customFormat="true" ht="31.5" hidden="false" customHeight="true" outlineLevel="0" collapsed="false">
      <c r="B128" s="251"/>
      <c r="C128" s="252"/>
      <c r="D128" s="270"/>
      <c r="E128" s="271" t="s">
        <v>211</v>
      </c>
      <c r="F128" s="272"/>
      <c r="G128" s="272"/>
      <c r="H128" s="273" t="n">
        <v>0.875</v>
      </c>
      <c r="I128" s="273" t="n">
        <v>0.875</v>
      </c>
      <c r="J128" s="274" t="n">
        <v>0</v>
      </c>
      <c r="K128" s="273" t="n">
        <f aca="false">IF($C$2&lt;N128,0,IF(AND(N128&lt;=$C$2,O128&gt;=$C$2),I128*(DAYS360(N128,$C$2+1)/(VALUE(O128)-VALUE(N128)+1)),I128))</f>
        <v>0</v>
      </c>
      <c r="L128" s="275" t="n">
        <f aca="false">J128*I128</f>
        <v>0</v>
      </c>
      <c r="M128" s="276" t="str">
        <f aca="false">IF(J128=1,"종료",IF(AND(J128=0,$C$2&lt;N128),"",IF(AND(J128=0,$C$2&gt;O128),"지연",IF(AND(O128&lt;$C$2,J128&lt;&gt;100),"지연","진행"))))</f>
        <v/>
      </c>
      <c r="N128" s="277" t="n">
        <v>42170</v>
      </c>
      <c r="O128" s="277" t="n">
        <v>42197</v>
      </c>
      <c r="P128" s="260"/>
      <c r="Q128" s="280"/>
      <c r="R128" s="281"/>
      <c r="S128" s="278" t="s">
        <v>209</v>
      </c>
      <c r="T128" s="278"/>
      <c r="U128" s="278"/>
      <c r="V128" s="278"/>
      <c r="W128" s="264"/>
      <c r="X128" s="264"/>
      <c r="Y128" s="265"/>
      <c r="Z128" s="266"/>
      <c r="AA128" s="264"/>
      <c r="AB128" s="264"/>
      <c r="AC128" s="267"/>
      <c r="AD128" s="268"/>
      <c r="AE128" s="264"/>
      <c r="AF128" s="264"/>
      <c r="AG128" s="264"/>
      <c r="AH128" s="265"/>
      <c r="AI128" s="266"/>
      <c r="AJ128" s="264"/>
      <c r="AK128" s="264"/>
      <c r="AL128" s="267"/>
      <c r="AM128" s="268"/>
      <c r="AN128" s="264"/>
      <c r="AO128" s="264"/>
      <c r="AP128" s="265"/>
      <c r="AQ128" s="266"/>
      <c r="AR128" s="264"/>
      <c r="AS128" s="264"/>
      <c r="AT128" s="269"/>
    </row>
    <row r="129" customFormat="false" ht="31.5" hidden="false" customHeight="true" outlineLevel="0" collapsed="false">
      <c r="A129" s="86"/>
      <c r="B129" s="251"/>
      <c r="C129" s="252"/>
      <c r="D129" s="270"/>
      <c r="E129" s="282" t="s">
        <v>212</v>
      </c>
      <c r="F129" s="283"/>
      <c r="G129" s="283"/>
      <c r="H129" s="284" t="n">
        <v>0.875</v>
      </c>
      <c r="I129" s="284" t="n">
        <v>0.875</v>
      </c>
      <c r="J129" s="285" t="n">
        <v>0</v>
      </c>
      <c r="K129" s="284" t="n">
        <f aca="false">IF($C$2&lt;N129,0,IF(AND(N129&lt;=$C$2,O129&gt;=$C$2),I129*(DAYS360(N129,$C$2+1)/(VALUE(O129)-VALUE(N129)+1)),I129))</f>
        <v>0</v>
      </c>
      <c r="L129" s="286" t="n">
        <f aca="false">J129*I129</f>
        <v>0</v>
      </c>
      <c r="M129" s="287" t="str">
        <f aca="false">IF(J129=1,"종료",IF(AND(J129=0,$C$2&lt;N129),"",IF(AND(J129=0,$C$2&gt;O129),"지연",IF(AND(O129&lt;$C$2,J129&lt;&gt;100),"지연","진행"))))</f>
        <v/>
      </c>
      <c r="N129" s="288" t="n">
        <v>42170</v>
      </c>
      <c r="O129" s="288" t="n">
        <v>42197</v>
      </c>
      <c r="P129" s="289"/>
      <c r="Q129" s="290"/>
      <c r="R129" s="291"/>
      <c r="S129" s="292" t="s">
        <v>209</v>
      </c>
      <c r="T129" s="292"/>
      <c r="U129" s="292"/>
      <c r="V129" s="292"/>
      <c r="W129" s="293"/>
      <c r="X129" s="293"/>
      <c r="Y129" s="294"/>
      <c r="Z129" s="295"/>
      <c r="AA129" s="293"/>
      <c r="AB129" s="293"/>
      <c r="AC129" s="296"/>
      <c r="AD129" s="297"/>
      <c r="AE129" s="293"/>
      <c r="AF129" s="293"/>
      <c r="AG129" s="293"/>
      <c r="AH129" s="294"/>
      <c r="AI129" s="295"/>
      <c r="AJ129" s="293"/>
      <c r="AK129" s="293"/>
      <c r="AL129" s="296"/>
      <c r="AM129" s="297"/>
      <c r="AN129" s="293"/>
      <c r="AO129" s="293"/>
      <c r="AP129" s="294"/>
      <c r="AQ129" s="295"/>
      <c r="AR129" s="293"/>
      <c r="AS129" s="293"/>
      <c r="AT129" s="298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231" customFormat="true" ht="31.5" hidden="false" customHeight="true" outlineLevel="0" collapsed="false">
      <c r="B130" s="251"/>
      <c r="C130" s="233" t="s">
        <v>213</v>
      </c>
      <c r="D130" s="299"/>
      <c r="E130" s="235"/>
      <c r="F130" s="236"/>
      <c r="G130" s="236"/>
      <c r="H130" s="300" t="n">
        <f aca="false">SUM(H131,H133,H136)</f>
        <v>5.75</v>
      </c>
      <c r="I130" s="300" t="n">
        <f aca="false">SUM(I131,I133,I136)</f>
        <v>5.75</v>
      </c>
      <c r="J130" s="238" t="n">
        <f aca="false">L130/I130</f>
        <v>0</v>
      </c>
      <c r="K130" s="300" t="n">
        <f aca="false">SUM(K131,K133,K136)</f>
        <v>0</v>
      </c>
      <c r="L130" s="300" t="n">
        <f aca="false">SUM(L131,L133,L136)</f>
        <v>0</v>
      </c>
      <c r="M130" s="239" t="n">
        <f aca="false">IFERROR((L130/K130)*100,0)</f>
        <v>0</v>
      </c>
      <c r="N130" s="301" t="n">
        <f aca="false">MIN(N131:N138)</f>
        <v>42188</v>
      </c>
      <c r="O130" s="301" t="n">
        <f aca="false">MAX(O131:O138)</f>
        <v>42246</v>
      </c>
      <c r="P130" s="241"/>
      <c r="Q130" s="302"/>
      <c r="R130" s="303"/>
      <c r="S130" s="245"/>
      <c r="T130" s="248"/>
      <c r="U130" s="304" t="s">
        <v>214</v>
      </c>
      <c r="V130" s="304"/>
      <c r="W130" s="304"/>
      <c r="X130" s="304"/>
      <c r="Y130" s="304"/>
      <c r="Z130" s="304"/>
      <c r="AA130" s="304"/>
      <c r="AB130" s="304"/>
      <c r="AC130" s="304"/>
      <c r="AD130" s="249"/>
      <c r="AE130" s="245"/>
      <c r="AF130" s="245"/>
      <c r="AG130" s="245"/>
      <c r="AH130" s="246"/>
      <c r="AI130" s="247"/>
      <c r="AJ130" s="245"/>
      <c r="AK130" s="245"/>
      <c r="AL130" s="248"/>
      <c r="AM130" s="249"/>
      <c r="AN130" s="245"/>
      <c r="AO130" s="245"/>
      <c r="AP130" s="246"/>
      <c r="AQ130" s="247"/>
      <c r="AR130" s="245"/>
      <c r="AS130" s="245"/>
      <c r="AT130" s="250"/>
    </row>
    <row r="131" customFormat="false" ht="31.5" hidden="false" customHeight="true" outlineLevel="0" collapsed="false">
      <c r="A131" s="231"/>
      <c r="B131" s="251"/>
      <c r="C131" s="252"/>
      <c r="D131" s="253" t="s">
        <v>215</v>
      </c>
      <c r="E131" s="254"/>
      <c r="F131" s="255"/>
      <c r="G131" s="255"/>
      <c r="H131" s="305" t="n">
        <f aca="false">SUM(H132:H132)</f>
        <v>1.25</v>
      </c>
      <c r="I131" s="305" t="n">
        <f aca="false">SUM(I132:I132)</f>
        <v>1.25</v>
      </c>
      <c r="J131" s="257" t="n">
        <f aca="false">L131/I131</f>
        <v>0</v>
      </c>
      <c r="K131" s="305" t="n">
        <f aca="false">SUM(K132:K132)</f>
        <v>0</v>
      </c>
      <c r="L131" s="305" t="n">
        <f aca="false">SUM(L132:L132)</f>
        <v>0</v>
      </c>
      <c r="M131" s="258" t="n">
        <f aca="false">IFERROR((L131/K131)*100,0)</f>
        <v>0</v>
      </c>
      <c r="N131" s="306" t="n">
        <f aca="false">MIN(N132:N132)</f>
        <v>42188</v>
      </c>
      <c r="O131" s="306" t="n">
        <f aca="false">MIN(O132:O132)</f>
        <v>42200</v>
      </c>
      <c r="P131" s="260" t="s">
        <v>216</v>
      </c>
      <c r="Q131" s="280"/>
      <c r="R131" s="281"/>
      <c r="S131" s="264"/>
      <c r="T131" s="267"/>
      <c r="U131" s="307" t="s">
        <v>217</v>
      </c>
      <c r="V131" s="307"/>
      <c r="W131" s="307"/>
      <c r="X131" s="264" t="s">
        <v>218</v>
      </c>
      <c r="Y131" s="265"/>
      <c r="Z131" s="266"/>
      <c r="AA131" s="264"/>
      <c r="AB131" s="264"/>
      <c r="AC131" s="267"/>
      <c r="AD131" s="268"/>
      <c r="AE131" s="264"/>
      <c r="AF131" s="264"/>
      <c r="AG131" s="264"/>
      <c r="AH131" s="265"/>
      <c r="AI131" s="266"/>
      <c r="AJ131" s="264"/>
      <c r="AK131" s="264"/>
      <c r="AL131" s="267"/>
      <c r="AM131" s="268"/>
      <c r="AN131" s="264"/>
      <c r="AO131" s="264"/>
      <c r="AP131" s="265"/>
      <c r="AQ131" s="266"/>
      <c r="AR131" s="264"/>
      <c r="AS131" s="264"/>
      <c r="AT131" s="269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86" customFormat="true" ht="31.5" hidden="false" customHeight="true" outlineLevel="0" collapsed="false">
      <c r="B132" s="251"/>
      <c r="C132" s="252"/>
      <c r="D132" s="279"/>
      <c r="E132" s="271" t="s">
        <v>219</v>
      </c>
      <c r="F132" s="272"/>
      <c r="G132" s="272"/>
      <c r="H132" s="308" t="n">
        <v>1.25</v>
      </c>
      <c r="I132" s="308" t="n">
        <v>1.25</v>
      </c>
      <c r="J132" s="274" t="n">
        <v>0</v>
      </c>
      <c r="K132" s="273" t="n">
        <f aca="false">IF($C$2&lt;N132,0,IF(AND(N132&lt;=$C$2,O132&gt;=$C$2),I132*(DAYS360(N132,$C$2+1)/(VALUE(O132)-VALUE(N132)+1)),I132))</f>
        <v>0</v>
      </c>
      <c r="L132" s="275" t="n">
        <f aca="false">J132*I132</f>
        <v>0</v>
      </c>
      <c r="M132" s="276" t="str">
        <f aca="false">IF(J132=1,"종료",IF(AND(J132=0,$C$2&lt;N132),"",IF(AND(J132=0,$C$2&gt;O132),"지연",IF(AND(O132&lt;$C$2,J132&lt;&gt;100),"지연","진행"))))</f>
        <v/>
      </c>
      <c r="N132" s="277" t="n">
        <v>42188</v>
      </c>
      <c r="O132" s="277" t="n">
        <v>42200</v>
      </c>
      <c r="P132" s="260"/>
      <c r="Q132" s="261"/>
      <c r="R132" s="262"/>
      <c r="S132" s="264"/>
      <c r="T132" s="267"/>
      <c r="U132" s="309" t="s">
        <v>217</v>
      </c>
      <c r="V132" s="309"/>
      <c r="W132" s="309"/>
      <c r="X132" s="264"/>
      <c r="Y132" s="265"/>
      <c r="Z132" s="266"/>
      <c r="AA132" s="264"/>
      <c r="AB132" s="264"/>
      <c r="AC132" s="267"/>
      <c r="AD132" s="268"/>
      <c r="AE132" s="264"/>
      <c r="AF132" s="264"/>
      <c r="AG132" s="264"/>
      <c r="AH132" s="265"/>
      <c r="AI132" s="266"/>
      <c r="AJ132" s="264"/>
      <c r="AK132" s="264"/>
      <c r="AL132" s="267"/>
      <c r="AM132" s="268"/>
      <c r="AN132" s="264"/>
      <c r="AO132" s="264"/>
      <c r="AP132" s="265"/>
      <c r="AQ132" s="266"/>
      <c r="AR132" s="264"/>
      <c r="AS132" s="264"/>
      <c r="AT132" s="269"/>
    </row>
    <row r="133" s="231" customFormat="true" ht="31.5" hidden="false" customHeight="true" outlineLevel="0" collapsed="false">
      <c r="B133" s="251"/>
      <c r="C133" s="252"/>
      <c r="D133" s="253" t="s">
        <v>220</v>
      </c>
      <c r="E133" s="254"/>
      <c r="F133" s="255"/>
      <c r="G133" s="255"/>
      <c r="H133" s="305" t="n">
        <f aca="false">SUM(H134:H135)</f>
        <v>1.5</v>
      </c>
      <c r="I133" s="305" t="n">
        <f aca="false">SUM(I134:I135)</f>
        <v>1.5</v>
      </c>
      <c r="J133" s="257" t="n">
        <f aca="false">L133/I133</f>
        <v>0</v>
      </c>
      <c r="K133" s="305" t="n">
        <f aca="false">SUM(K134:K135)</f>
        <v>0</v>
      </c>
      <c r="L133" s="305" t="n">
        <f aca="false">SUM(L134:L135)</f>
        <v>0</v>
      </c>
      <c r="M133" s="258" t="n">
        <f aca="false">IFERROR((L133/K133)*100,0)</f>
        <v>0</v>
      </c>
      <c r="N133" s="306" t="n">
        <f aca="false">MIN(N134:N135)</f>
        <v>42198</v>
      </c>
      <c r="O133" s="306" t="n">
        <f aca="false">MAX(O134:O135)</f>
        <v>42225</v>
      </c>
      <c r="P133" s="310" t="s">
        <v>221</v>
      </c>
      <c r="Q133" s="261"/>
      <c r="R133" s="262"/>
      <c r="S133" s="264"/>
      <c r="T133" s="267"/>
      <c r="U133" s="268"/>
      <c r="V133" s="264"/>
      <c r="W133" s="263" t="s">
        <v>222</v>
      </c>
      <c r="X133" s="263"/>
      <c r="Y133" s="263"/>
      <c r="Z133" s="263"/>
      <c r="AA133" s="311" t="s">
        <v>223</v>
      </c>
      <c r="AB133" s="264"/>
      <c r="AC133" s="267"/>
      <c r="AD133" s="268"/>
      <c r="AE133" s="264"/>
      <c r="AF133" s="264"/>
      <c r="AG133" s="264"/>
      <c r="AH133" s="265"/>
      <c r="AI133" s="266"/>
      <c r="AJ133" s="264"/>
      <c r="AK133" s="264"/>
      <c r="AL133" s="267"/>
      <c r="AM133" s="268"/>
      <c r="AN133" s="264"/>
      <c r="AO133" s="264"/>
      <c r="AP133" s="265"/>
      <c r="AQ133" s="266"/>
      <c r="AR133" s="264"/>
      <c r="AS133" s="264"/>
      <c r="AT133" s="269"/>
    </row>
    <row r="134" s="86" customFormat="true" ht="31.5" hidden="false" customHeight="true" outlineLevel="0" collapsed="false">
      <c r="B134" s="251"/>
      <c r="C134" s="252"/>
      <c r="D134" s="270"/>
      <c r="E134" s="271" t="s">
        <v>224</v>
      </c>
      <c r="F134" s="272"/>
      <c r="G134" s="272"/>
      <c r="H134" s="308" t="n">
        <v>0.5</v>
      </c>
      <c r="I134" s="308" t="n">
        <v>0.5</v>
      </c>
      <c r="J134" s="274" t="n">
        <v>0</v>
      </c>
      <c r="K134" s="273" t="n">
        <f aca="false">IF($C$2&lt;N134,0,IF(AND(N134&lt;=$C$2,O134&gt;=$C$2),I134*(DAYS360(N134,$C$2+1)/(VALUE(O134)-VALUE(N134)+1)),I134))</f>
        <v>0</v>
      </c>
      <c r="L134" s="275" t="n">
        <f aca="false">J134*I134</f>
        <v>0</v>
      </c>
      <c r="M134" s="276" t="str">
        <f aca="false">IF(J134=1,"종료",IF(AND(J134=0,$C$2&lt;N134),"",IF(AND(J134=0,$C$2&gt;O134),"지연",IF(AND(O134&lt;$C$2,J134&lt;&gt;100),"지연","진행"))))</f>
        <v/>
      </c>
      <c r="N134" s="277" t="n">
        <v>42198</v>
      </c>
      <c r="O134" s="277" t="n">
        <v>42211</v>
      </c>
      <c r="P134" s="260"/>
      <c r="Q134" s="261"/>
      <c r="R134" s="262"/>
      <c r="S134" s="264"/>
      <c r="T134" s="267"/>
      <c r="U134" s="268"/>
      <c r="V134" s="264"/>
      <c r="W134" s="278" t="s">
        <v>225</v>
      </c>
      <c r="X134" s="278"/>
      <c r="Y134" s="312"/>
      <c r="Z134" s="313"/>
      <c r="AA134" s="264"/>
      <c r="AB134" s="264"/>
      <c r="AC134" s="267"/>
      <c r="AD134" s="268"/>
      <c r="AE134" s="264"/>
      <c r="AF134" s="264"/>
      <c r="AG134" s="264"/>
      <c r="AH134" s="265"/>
      <c r="AI134" s="266"/>
      <c r="AJ134" s="264"/>
      <c r="AK134" s="264"/>
      <c r="AL134" s="267"/>
      <c r="AM134" s="268"/>
      <c r="AN134" s="264"/>
      <c r="AO134" s="264"/>
      <c r="AP134" s="265"/>
      <c r="AQ134" s="266"/>
      <c r="AR134" s="264"/>
      <c r="AS134" s="264"/>
      <c r="AT134" s="269"/>
    </row>
    <row r="135" customFormat="false" ht="31.5" hidden="false" customHeight="true" outlineLevel="0" collapsed="false">
      <c r="A135" s="86"/>
      <c r="B135" s="251"/>
      <c r="C135" s="252"/>
      <c r="D135" s="279"/>
      <c r="E135" s="314" t="s">
        <v>226</v>
      </c>
      <c r="F135" s="272"/>
      <c r="G135" s="272"/>
      <c r="H135" s="308" t="n">
        <v>1</v>
      </c>
      <c r="I135" s="308" t="n">
        <v>1</v>
      </c>
      <c r="J135" s="274" t="n">
        <v>0</v>
      </c>
      <c r="K135" s="273" t="n">
        <f aca="false">IF($C$2&lt;N135,0,IF(AND(N135&lt;=$C$2,O135&gt;=$C$2),I135*(DAYS360(N135,$C$2+1)/(VALUE(O135)-VALUE(N135)+1)),I135))</f>
        <v>0</v>
      </c>
      <c r="L135" s="275" t="n">
        <f aca="false">J135*I135</f>
        <v>0</v>
      </c>
      <c r="M135" s="276" t="str">
        <f aca="false">IF(J135=1,"종료",IF(AND(J135=0,$C$2&lt;N135),"",IF(AND(J135=0,$C$2&gt;O135),"지연",IF(AND(O135&lt;$C$2,J135&lt;&gt;100),"지연","진행"))))</f>
        <v/>
      </c>
      <c r="N135" s="277" t="n">
        <v>42212</v>
      </c>
      <c r="O135" s="277" t="n">
        <v>42225</v>
      </c>
      <c r="P135" s="260"/>
      <c r="Q135" s="261"/>
      <c r="R135" s="262"/>
      <c r="S135" s="264"/>
      <c r="T135" s="267"/>
      <c r="U135" s="268"/>
      <c r="V135" s="264"/>
      <c r="W135" s="315"/>
      <c r="X135" s="315"/>
      <c r="Y135" s="278" t="s">
        <v>227</v>
      </c>
      <c r="Z135" s="278"/>
      <c r="AA135" s="264"/>
      <c r="AB135" s="264"/>
      <c r="AC135" s="267"/>
      <c r="AD135" s="268"/>
      <c r="AE135" s="264"/>
      <c r="AF135" s="264"/>
      <c r="AG135" s="264"/>
      <c r="AH135" s="265"/>
      <c r="AI135" s="266"/>
      <c r="AJ135" s="264"/>
      <c r="AK135" s="264"/>
      <c r="AL135" s="267"/>
      <c r="AM135" s="268"/>
      <c r="AN135" s="264"/>
      <c r="AO135" s="264"/>
      <c r="AP135" s="265"/>
      <c r="AQ135" s="266"/>
      <c r="AR135" s="264"/>
      <c r="AS135" s="264"/>
      <c r="AT135" s="269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231" customFormat="true" ht="31.5" hidden="false" customHeight="true" outlineLevel="0" collapsed="false">
      <c r="B136" s="251"/>
      <c r="C136" s="252"/>
      <c r="D136" s="253" t="s">
        <v>228</v>
      </c>
      <c r="E136" s="254"/>
      <c r="F136" s="255"/>
      <c r="G136" s="255"/>
      <c r="H136" s="305" t="n">
        <f aca="false">SUM(H137:H138)</f>
        <v>3</v>
      </c>
      <c r="I136" s="305" t="n">
        <f aca="false">SUM(I137:I138)</f>
        <v>3</v>
      </c>
      <c r="J136" s="257" t="n">
        <f aca="false">L136/I136</f>
        <v>0</v>
      </c>
      <c r="K136" s="305" t="n">
        <f aca="false">SUM(K137:K138)</f>
        <v>0</v>
      </c>
      <c r="L136" s="305" t="n">
        <f aca="false">SUM(L137:L138)</f>
        <v>0</v>
      </c>
      <c r="M136" s="258" t="n">
        <f aca="false">IFERROR((L136/K136)*100,0)</f>
        <v>0</v>
      </c>
      <c r="N136" s="306" t="n">
        <f aca="false">MIN(N137:N138)</f>
        <v>42198</v>
      </c>
      <c r="O136" s="306" t="n">
        <f aca="false">MAX(O137:O138)</f>
        <v>42246</v>
      </c>
      <c r="P136" s="260" t="s">
        <v>229</v>
      </c>
      <c r="Q136" s="261"/>
      <c r="R136" s="262"/>
      <c r="S136" s="264"/>
      <c r="T136" s="267"/>
      <c r="U136" s="268"/>
      <c r="V136" s="264"/>
      <c r="W136" s="316" t="s">
        <v>230</v>
      </c>
      <c r="X136" s="316"/>
      <c r="Y136" s="316"/>
      <c r="Z136" s="316"/>
      <c r="AA136" s="316"/>
      <c r="AB136" s="316"/>
      <c r="AC136" s="316"/>
      <c r="AD136" s="317"/>
      <c r="AE136" s="264"/>
      <c r="AF136" s="264"/>
      <c r="AG136" s="264"/>
      <c r="AH136" s="265"/>
      <c r="AI136" s="266"/>
      <c r="AJ136" s="264"/>
      <c r="AK136" s="264"/>
      <c r="AL136" s="267"/>
      <c r="AM136" s="268"/>
      <c r="AN136" s="264"/>
      <c r="AO136" s="264"/>
      <c r="AP136" s="265"/>
      <c r="AQ136" s="266"/>
      <c r="AR136" s="264"/>
      <c r="AS136" s="264"/>
      <c r="AT136" s="269"/>
    </row>
    <row r="137" s="86" customFormat="true" ht="31.5" hidden="false" customHeight="true" outlineLevel="0" collapsed="false">
      <c r="B137" s="251"/>
      <c r="C137" s="252"/>
      <c r="D137" s="270"/>
      <c r="E137" s="271" t="s">
        <v>231</v>
      </c>
      <c r="F137" s="272"/>
      <c r="G137" s="272"/>
      <c r="H137" s="308" t="n">
        <v>1</v>
      </c>
      <c r="I137" s="308" t="n">
        <v>1</v>
      </c>
      <c r="J137" s="274" t="n">
        <v>0</v>
      </c>
      <c r="K137" s="273" t="n">
        <f aca="false">IF($C$2&lt;N137,0,IF(AND(N137&lt;=$C$2,O137&gt;=$C$2),I137*(DAYS360(N137,$C$2+1)/(VALUE(O137)-VALUE(N137)+1)),I137))</f>
        <v>0</v>
      </c>
      <c r="L137" s="275" t="n">
        <f aca="false">J137*I137</f>
        <v>0</v>
      </c>
      <c r="M137" s="276" t="str">
        <f aca="false">IF(J137=1,"종료",IF(AND(J137=0,$C$2&lt;N137),"",IF(AND(J137=0,$C$2&gt;O137),"지연",IF(AND(O137&lt;$C$2,J137&lt;&gt;100),"지연","진행"))))</f>
        <v/>
      </c>
      <c r="N137" s="277" t="n">
        <v>42198</v>
      </c>
      <c r="O137" s="277" t="n">
        <v>42207</v>
      </c>
      <c r="P137" s="260"/>
      <c r="Q137" s="261"/>
      <c r="R137" s="262"/>
      <c r="S137" s="264"/>
      <c r="T137" s="267"/>
      <c r="U137" s="268"/>
      <c r="V137" s="264"/>
      <c r="W137" s="278" t="s">
        <v>232</v>
      </c>
      <c r="X137" s="278"/>
      <c r="Y137" s="265" t="s">
        <v>231</v>
      </c>
      <c r="Z137" s="266"/>
      <c r="AA137" s="264"/>
      <c r="AB137" s="264"/>
      <c r="AC137" s="267"/>
      <c r="AD137" s="268"/>
      <c r="AE137" s="264"/>
      <c r="AF137" s="264"/>
      <c r="AG137" s="264"/>
      <c r="AH137" s="265"/>
      <c r="AI137" s="266"/>
      <c r="AJ137" s="264"/>
      <c r="AK137" s="264"/>
      <c r="AL137" s="267"/>
      <c r="AM137" s="268"/>
      <c r="AN137" s="264"/>
      <c r="AO137" s="264"/>
      <c r="AP137" s="265"/>
      <c r="AQ137" s="266"/>
      <c r="AR137" s="264"/>
      <c r="AS137" s="264"/>
      <c r="AT137" s="269"/>
    </row>
    <row r="138" customFormat="false" ht="31.5" hidden="false" customHeight="true" outlineLevel="0" collapsed="false">
      <c r="A138" s="86"/>
      <c r="B138" s="251"/>
      <c r="C138" s="252"/>
      <c r="D138" s="270"/>
      <c r="E138" s="282" t="s">
        <v>233</v>
      </c>
      <c r="F138" s="283"/>
      <c r="G138" s="283"/>
      <c r="H138" s="318" t="n">
        <v>2</v>
      </c>
      <c r="I138" s="318" t="n">
        <v>2</v>
      </c>
      <c r="J138" s="285" t="n">
        <v>0</v>
      </c>
      <c r="K138" s="284" t="n">
        <f aca="false">IF($C$2&lt;N138,0,IF(AND(N138&lt;=$C$2,O138&gt;=$C$2),I138*(DAYS360(N138,$C$2+1)/(VALUE(O138)-VALUE(N138)+1)),I138))</f>
        <v>0</v>
      </c>
      <c r="L138" s="286" t="n">
        <f aca="false">J138*I138</f>
        <v>0</v>
      </c>
      <c r="M138" s="287" t="str">
        <f aca="false">IF(J138=1,"종료",IF(AND(J138=0,$C$2&lt;N138),"",IF(AND(J138=0,$C$2&gt;O138),"지연",IF(AND(O138&lt;$C$2,J138&lt;&gt;100),"지연","진행"))))</f>
        <v/>
      </c>
      <c r="N138" s="288" t="n">
        <v>42208</v>
      </c>
      <c r="O138" s="288" t="n">
        <v>42246</v>
      </c>
      <c r="P138" s="289"/>
      <c r="Q138" s="319"/>
      <c r="R138" s="320"/>
      <c r="S138" s="293"/>
      <c r="T138" s="296"/>
      <c r="U138" s="297"/>
      <c r="V138" s="293"/>
      <c r="W138" s="293"/>
      <c r="X138" s="321" t="s">
        <v>234</v>
      </c>
      <c r="Y138" s="321"/>
      <c r="Z138" s="321"/>
      <c r="AA138" s="321"/>
      <c r="AB138" s="321"/>
      <c r="AC138" s="321"/>
      <c r="AD138" s="297" t="s">
        <v>235</v>
      </c>
      <c r="AE138" s="293"/>
      <c r="AF138" s="293"/>
      <c r="AG138" s="293"/>
      <c r="AH138" s="294"/>
      <c r="AI138" s="295"/>
      <c r="AJ138" s="293"/>
      <c r="AK138" s="293"/>
      <c r="AL138" s="296"/>
      <c r="AM138" s="297"/>
      <c r="AN138" s="293"/>
      <c r="AO138" s="293"/>
      <c r="AP138" s="294"/>
      <c r="AQ138" s="295"/>
      <c r="AR138" s="293"/>
      <c r="AS138" s="293"/>
      <c r="AT138" s="298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231" customFormat="true" ht="31.5" hidden="false" customHeight="true" outlineLevel="0" collapsed="false">
      <c r="B139" s="251"/>
      <c r="C139" s="233" t="s">
        <v>236</v>
      </c>
      <c r="D139" s="322"/>
      <c r="E139" s="235"/>
      <c r="F139" s="236"/>
      <c r="G139" s="236"/>
      <c r="H139" s="300" t="n">
        <f aca="false">SUM(H140:H148)</f>
        <v>8.96</v>
      </c>
      <c r="I139" s="300" t="n">
        <f aca="false">SUM(I140:I148)</f>
        <v>8.96</v>
      </c>
      <c r="J139" s="238" t="n">
        <f aca="false">L139/I139</f>
        <v>0</v>
      </c>
      <c r="K139" s="300" t="n">
        <f aca="false">SUM(K140:K148)</f>
        <v>0</v>
      </c>
      <c r="L139" s="300" t="n">
        <f aca="false">SUM(L140:L148)</f>
        <v>0</v>
      </c>
      <c r="M139" s="239" t="n">
        <f aca="false">IFERROR((L139/K139)*100,0)</f>
        <v>0</v>
      </c>
      <c r="N139" s="301" t="n">
        <f aca="false">MIN(N140:N148)</f>
        <v>42247</v>
      </c>
      <c r="O139" s="301" t="n">
        <f aca="false">MAX(O140:O148)</f>
        <v>42323</v>
      </c>
      <c r="P139" s="241"/>
      <c r="Q139" s="242"/>
      <c r="R139" s="243"/>
      <c r="S139" s="245"/>
      <c r="T139" s="248"/>
      <c r="U139" s="249"/>
      <c r="V139" s="245"/>
      <c r="W139" s="245"/>
      <c r="X139" s="245"/>
      <c r="Y139" s="246"/>
      <c r="Z139" s="247"/>
      <c r="AA139" s="245"/>
      <c r="AB139" s="245"/>
      <c r="AC139" s="248"/>
      <c r="AD139" s="323" t="s">
        <v>237</v>
      </c>
      <c r="AE139" s="323"/>
      <c r="AF139" s="323"/>
      <c r="AG139" s="323"/>
      <c r="AH139" s="323"/>
      <c r="AI139" s="323"/>
      <c r="AJ139" s="323"/>
      <c r="AK139" s="323"/>
      <c r="AL139" s="323"/>
      <c r="AM139" s="323"/>
      <c r="AN139" s="323"/>
      <c r="AO139" s="245"/>
      <c r="AP139" s="246"/>
      <c r="AQ139" s="247"/>
      <c r="AR139" s="245"/>
      <c r="AS139" s="245"/>
      <c r="AT139" s="250"/>
    </row>
    <row r="140" s="86" customFormat="true" ht="31.5" hidden="false" customHeight="true" outlineLevel="0" collapsed="false">
      <c r="B140" s="251"/>
      <c r="C140" s="252"/>
      <c r="D140" s="324" t="s">
        <v>238</v>
      </c>
      <c r="E140" s="325" t="s">
        <v>239</v>
      </c>
      <c r="F140" s="272"/>
      <c r="G140" s="272" t="s">
        <v>240</v>
      </c>
      <c r="H140" s="308" t="n">
        <v>7.2</v>
      </c>
      <c r="I140" s="308" t="n">
        <v>7.2</v>
      </c>
      <c r="J140" s="274" t="n">
        <v>0</v>
      </c>
      <c r="K140" s="273" t="n">
        <f aca="false">IF($C$2&lt;N140,0,IF(AND(N140&lt;=$C$2,O140&gt;=$C$2),I140*(DAYS360(N140,$C$2+1)/(VALUE(O140)-VALUE(N140)+1)),I140))</f>
        <v>0</v>
      </c>
      <c r="L140" s="275" t="n">
        <f aca="false">J140*I140</f>
        <v>0</v>
      </c>
      <c r="M140" s="276" t="str">
        <f aca="false">IF(J140=1,"종료",IF(AND(J140=0,$C$2&lt;N140),"",IF(AND(J140=0,$C$2&gt;O140),"지연",IF(AND(O140&lt;$C$2,J140&lt;&gt;100),"지연","진행"))))</f>
        <v/>
      </c>
      <c r="N140" s="277" t="n">
        <v>42247</v>
      </c>
      <c r="O140" s="277" t="n">
        <v>42323</v>
      </c>
      <c r="P140" s="260" t="s">
        <v>241</v>
      </c>
      <c r="Q140" s="261"/>
      <c r="R140" s="262"/>
      <c r="S140" s="264"/>
      <c r="T140" s="267"/>
      <c r="U140" s="268"/>
      <c r="V140" s="264"/>
      <c r="W140" s="264"/>
      <c r="X140" s="264"/>
      <c r="Y140" s="265"/>
      <c r="Z140" s="266"/>
      <c r="AA140" s="264"/>
      <c r="AB140" s="264"/>
      <c r="AC140" s="267"/>
      <c r="AD140" s="309" t="s">
        <v>242</v>
      </c>
      <c r="AE140" s="309"/>
      <c r="AF140" s="309"/>
      <c r="AG140" s="309"/>
      <c r="AH140" s="309"/>
      <c r="AI140" s="309"/>
      <c r="AJ140" s="309"/>
      <c r="AK140" s="309"/>
      <c r="AL140" s="309"/>
      <c r="AM140" s="309"/>
      <c r="AN140" s="309"/>
      <c r="AO140" s="264" t="s">
        <v>243</v>
      </c>
      <c r="AP140" s="265"/>
      <c r="AQ140" s="266"/>
      <c r="AR140" s="264"/>
      <c r="AS140" s="264"/>
      <c r="AT140" s="269"/>
    </row>
    <row r="141" s="86" customFormat="true" ht="31.5" hidden="false" customHeight="true" outlineLevel="0" collapsed="false">
      <c r="B141" s="251"/>
      <c r="C141" s="252"/>
      <c r="D141" s="324"/>
      <c r="E141" s="325" t="s">
        <v>244</v>
      </c>
      <c r="F141" s="272"/>
      <c r="G141" s="272" t="s">
        <v>245</v>
      </c>
      <c r="H141" s="308"/>
      <c r="I141" s="308"/>
      <c r="J141" s="274"/>
      <c r="K141" s="273"/>
      <c r="L141" s="275"/>
      <c r="M141" s="276"/>
      <c r="N141" s="277"/>
      <c r="O141" s="277"/>
      <c r="P141" s="260"/>
      <c r="Q141" s="261"/>
      <c r="R141" s="262"/>
      <c r="S141" s="264"/>
      <c r="T141" s="267"/>
      <c r="U141" s="268"/>
      <c r="V141" s="264"/>
      <c r="W141" s="264"/>
      <c r="X141" s="264"/>
      <c r="Y141" s="265"/>
      <c r="Z141" s="266"/>
      <c r="AA141" s="264"/>
      <c r="AB141" s="264"/>
      <c r="AC141" s="267"/>
      <c r="AD141" s="326"/>
      <c r="AE141" s="327"/>
      <c r="AF141" s="327"/>
      <c r="AG141" s="327"/>
      <c r="AH141" s="327"/>
      <c r="AI141" s="327"/>
      <c r="AJ141" s="327"/>
      <c r="AK141" s="327"/>
      <c r="AL141" s="327"/>
      <c r="AM141" s="327"/>
      <c r="AN141" s="328"/>
      <c r="AO141" s="264"/>
      <c r="AP141" s="265"/>
      <c r="AQ141" s="266"/>
      <c r="AR141" s="264"/>
      <c r="AS141" s="264"/>
      <c r="AT141" s="269"/>
    </row>
    <row r="142" s="86" customFormat="true" ht="31.5" hidden="false" customHeight="true" outlineLevel="0" collapsed="false">
      <c r="B142" s="251"/>
      <c r="C142" s="252"/>
      <c r="D142" s="324"/>
      <c r="E142" s="325" t="s">
        <v>246</v>
      </c>
      <c r="F142" s="272"/>
      <c r="G142" s="272" t="s">
        <v>247</v>
      </c>
      <c r="H142" s="308"/>
      <c r="I142" s="308"/>
      <c r="J142" s="274"/>
      <c r="K142" s="273"/>
      <c r="L142" s="275"/>
      <c r="M142" s="276"/>
      <c r="N142" s="277"/>
      <c r="O142" s="277"/>
      <c r="P142" s="260"/>
      <c r="Q142" s="261"/>
      <c r="R142" s="262"/>
      <c r="S142" s="264"/>
      <c r="T142" s="267"/>
      <c r="U142" s="268"/>
      <c r="V142" s="264"/>
      <c r="W142" s="264"/>
      <c r="X142" s="264"/>
      <c r="Y142" s="265"/>
      <c r="Z142" s="266"/>
      <c r="AA142" s="264"/>
      <c r="AB142" s="264"/>
      <c r="AC142" s="267"/>
      <c r="AD142" s="326"/>
      <c r="AE142" s="327"/>
      <c r="AF142" s="327"/>
      <c r="AG142" s="327"/>
      <c r="AH142" s="327"/>
      <c r="AI142" s="327"/>
      <c r="AJ142" s="327"/>
      <c r="AK142" s="327"/>
      <c r="AL142" s="327"/>
      <c r="AM142" s="327"/>
      <c r="AN142" s="328"/>
      <c r="AO142" s="264"/>
      <c r="AP142" s="265"/>
      <c r="AQ142" s="266"/>
      <c r="AR142" s="264"/>
      <c r="AS142" s="264"/>
      <c r="AT142" s="269"/>
    </row>
    <row r="143" s="86" customFormat="true" ht="31.5" hidden="false" customHeight="true" outlineLevel="0" collapsed="false">
      <c r="B143" s="251"/>
      <c r="C143" s="252"/>
      <c r="D143" s="324"/>
      <c r="E143" s="325" t="s">
        <v>248</v>
      </c>
      <c r="F143" s="272"/>
      <c r="G143" s="272" t="s">
        <v>249</v>
      </c>
      <c r="H143" s="308"/>
      <c r="I143" s="308"/>
      <c r="J143" s="274"/>
      <c r="K143" s="273"/>
      <c r="L143" s="275"/>
      <c r="M143" s="276"/>
      <c r="N143" s="277"/>
      <c r="O143" s="277"/>
      <c r="P143" s="260"/>
      <c r="Q143" s="261"/>
      <c r="R143" s="262"/>
      <c r="S143" s="264"/>
      <c r="T143" s="267"/>
      <c r="U143" s="268"/>
      <c r="V143" s="264"/>
      <c r="W143" s="264"/>
      <c r="X143" s="264"/>
      <c r="Y143" s="265"/>
      <c r="Z143" s="266"/>
      <c r="AA143" s="264"/>
      <c r="AB143" s="264"/>
      <c r="AC143" s="267"/>
      <c r="AD143" s="326"/>
      <c r="AE143" s="327"/>
      <c r="AF143" s="327"/>
      <c r="AG143" s="327"/>
      <c r="AH143" s="327"/>
      <c r="AI143" s="327"/>
      <c r="AJ143" s="327"/>
      <c r="AK143" s="327"/>
      <c r="AL143" s="327"/>
      <c r="AM143" s="327"/>
      <c r="AN143" s="328"/>
      <c r="AO143" s="264"/>
      <c r="AP143" s="265"/>
      <c r="AQ143" s="266"/>
      <c r="AR143" s="264"/>
      <c r="AS143" s="264"/>
      <c r="AT143" s="269"/>
    </row>
    <row r="144" s="86" customFormat="true" ht="31.5" hidden="false" customHeight="true" outlineLevel="0" collapsed="false">
      <c r="B144" s="251"/>
      <c r="C144" s="252"/>
      <c r="D144" s="324"/>
      <c r="E144" s="325" t="s">
        <v>250</v>
      </c>
      <c r="F144" s="272"/>
      <c r="G144" s="272" t="s">
        <v>251</v>
      </c>
      <c r="H144" s="308"/>
      <c r="I144" s="308"/>
      <c r="J144" s="274"/>
      <c r="K144" s="273"/>
      <c r="L144" s="275"/>
      <c r="M144" s="276"/>
      <c r="N144" s="277"/>
      <c r="O144" s="277"/>
      <c r="P144" s="260"/>
      <c r="Q144" s="261"/>
      <c r="R144" s="262"/>
      <c r="S144" s="264"/>
      <c r="T144" s="267"/>
      <c r="U144" s="268"/>
      <c r="V144" s="264"/>
      <c r="W144" s="264"/>
      <c r="X144" s="264"/>
      <c r="Y144" s="265"/>
      <c r="Z144" s="266"/>
      <c r="AA144" s="264"/>
      <c r="AB144" s="264"/>
      <c r="AC144" s="267"/>
      <c r="AD144" s="326"/>
      <c r="AE144" s="327"/>
      <c r="AF144" s="327"/>
      <c r="AG144" s="327"/>
      <c r="AH144" s="327"/>
      <c r="AI144" s="327"/>
      <c r="AJ144" s="327"/>
      <c r="AK144" s="327"/>
      <c r="AL144" s="327"/>
      <c r="AM144" s="327"/>
      <c r="AN144" s="328"/>
      <c r="AO144" s="264"/>
      <c r="AP144" s="265"/>
      <c r="AQ144" s="266"/>
      <c r="AR144" s="264"/>
      <c r="AS144" s="264"/>
      <c r="AT144" s="269"/>
    </row>
    <row r="145" s="86" customFormat="true" ht="31.5" hidden="false" customHeight="true" outlineLevel="0" collapsed="false">
      <c r="B145" s="251"/>
      <c r="C145" s="252"/>
      <c r="D145" s="324"/>
      <c r="E145" s="325" t="s">
        <v>252</v>
      </c>
      <c r="F145" s="272"/>
      <c r="G145" s="272"/>
      <c r="H145" s="308"/>
      <c r="I145" s="308"/>
      <c r="J145" s="274"/>
      <c r="K145" s="273"/>
      <c r="L145" s="275"/>
      <c r="M145" s="276"/>
      <c r="N145" s="277"/>
      <c r="O145" s="277"/>
      <c r="P145" s="260"/>
      <c r="Q145" s="261"/>
      <c r="R145" s="262"/>
      <c r="S145" s="264"/>
      <c r="T145" s="267"/>
      <c r="U145" s="268"/>
      <c r="V145" s="264"/>
      <c r="W145" s="264"/>
      <c r="X145" s="264"/>
      <c r="Y145" s="265"/>
      <c r="Z145" s="266"/>
      <c r="AA145" s="264"/>
      <c r="AB145" s="264"/>
      <c r="AC145" s="267"/>
      <c r="AD145" s="326"/>
      <c r="AE145" s="327"/>
      <c r="AF145" s="327"/>
      <c r="AG145" s="327"/>
      <c r="AH145" s="327"/>
      <c r="AI145" s="327"/>
      <c r="AJ145" s="327"/>
      <c r="AK145" s="327"/>
      <c r="AL145" s="327"/>
      <c r="AM145" s="327"/>
      <c r="AN145" s="328"/>
      <c r="AO145" s="264"/>
      <c r="AP145" s="265"/>
      <c r="AQ145" s="266"/>
      <c r="AR145" s="264"/>
      <c r="AS145" s="264"/>
      <c r="AT145" s="269"/>
    </row>
    <row r="146" s="86" customFormat="true" ht="31.5" hidden="false" customHeight="true" outlineLevel="0" collapsed="false">
      <c r="B146" s="251"/>
      <c r="C146" s="252"/>
      <c r="D146" s="324"/>
      <c r="E146" s="325" t="s">
        <v>253</v>
      </c>
      <c r="F146" s="272"/>
      <c r="G146" s="272"/>
      <c r="H146" s="308"/>
      <c r="I146" s="308"/>
      <c r="J146" s="274"/>
      <c r="K146" s="273"/>
      <c r="L146" s="275"/>
      <c r="M146" s="276"/>
      <c r="N146" s="277"/>
      <c r="O146" s="277"/>
      <c r="P146" s="260"/>
      <c r="Q146" s="261"/>
      <c r="R146" s="262"/>
      <c r="S146" s="264"/>
      <c r="T146" s="267"/>
      <c r="U146" s="268"/>
      <c r="V146" s="264"/>
      <c r="W146" s="264"/>
      <c r="X146" s="264"/>
      <c r="Y146" s="265"/>
      <c r="Z146" s="266"/>
      <c r="AA146" s="264"/>
      <c r="AB146" s="264"/>
      <c r="AC146" s="267"/>
      <c r="AD146" s="326"/>
      <c r="AE146" s="327"/>
      <c r="AF146" s="327"/>
      <c r="AG146" s="327"/>
      <c r="AH146" s="327"/>
      <c r="AI146" s="327"/>
      <c r="AJ146" s="327"/>
      <c r="AK146" s="327"/>
      <c r="AL146" s="327"/>
      <c r="AM146" s="327"/>
      <c r="AN146" s="328"/>
      <c r="AO146" s="264"/>
      <c r="AP146" s="265"/>
      <c r="AQ146" s="266"/>
      <c r="AR146" s="264"/>
      <c r="AS146" s="264"/>
      <c r="AT146" s="269"/>
    </row>
    <row r="147" s="86" customFormat="true" ht="31.5" hidden="false" customHeight="true" outlineLevel="0" collapsed="false">
      <c r="B147" s="251"/>
      <c r="C147" s="252"/>
      <c r="D147" s="324"/>
      <c r="E147" s="325"/>
      <c r="F147" s="272"/>
      <c r="G147" s="272"/>
      <c r="H147" s="308"/>
      <c r="I147" s="308"/>
      <c r="J147" s="274"/>
      <c r="K147" s="273"/>
      <c r="L147" s="275"/>
      <c r="M147" s="276"/>
      <c r="N147" s="277"/>
      <c r="O147" s="277"/>
      <c r="P147" s="260"/>
      <c r="Q147" s="261"/>
      <c r="R147" s="262"/>
      <c r="S147" s="264"/>
      <c r="T147" s="267"/>
      <c r="U147" s="268"/>
      <c r="V147" s="264"/>
      <c r="W147" s="264"/>
      <c r="X147" s="264"/>
      <c r="Y147" s="265"/>
      <c r="Z147" s="266"/>
      <c r="AA147" s="264"/>
      <c r="AB147" s="264"/>
      <c r="AC147" s="267"/>
      <c r="AD147" s="326"/>
      <c r="AE147" s="327"/>
      <c r="AF147" s="327"/>
      <c r="AG147" s="327"/>
      <c r="AH147" s="327"/>
      <c r="AI147" s="327"/>
      <c r="AJ147" s="327"/>
      <c r="AK147" s="327"/>
      <c r="AL147" s="327"/>
      <c r="AM147" s="327"/>
      <c r="AN147" s="328"/>
      <c r="AO147" s="264"/>
      <c r="AP147" s="265"/>
      <c r="AQ147" s="266"/>
      <c r="AR147" s="264"/>
      <c r="AS147" s="264"/>
      <c r="AT147" s="269"/>
    </row>
    <row r="148" customFormat="false" ht="31.5" hidden="false" customHeight="true" outlineLevel="0" collapsed="false">
      <c r="A148" s="86"/>
      <c r="B148" s="251"/>
      <c r="C148" s="252"/>
      <c r="D148" s="329" t="s">
        <v>254</v>
      </c>
      <c r="E148" s="330"/>
      <c r="F148" s="283"/>
      <c r="G148" s="283"/>
      <c r="H148" s="318" t="n">
        <v>1.76</v>
      </c>
      <c r="I148" s="318" t="n">
        <v>1.76</v>
      </c>
      <c r="J148" s="285" t="n">
        <v>0</v>
      </c>
      <c r="K148" s="284" t="n">
        <f aca="false">IF($C$2&lt;N148,0,IF(AND(N148&lt;=$C$2,O148&gt;=$C$2),I148*(DAYS360(N148,$C$2+1)/(VALUE(O148)-VALUE(N148)+1)),I148))</f>
        <v>0</v>
      </c>
      <c r="L148" s="286" t="n">
        <f aca="false">J148*I148</f>
        <v>0</v>
      </c>
      <c r="M148" s="287" t="str">
        <f aca="false">IF(J148=1,"종료",IF(AND(J148=0,$C$2&lt;N148),"",IF(AND(J148=0,$C$2&gt;O148),"지연",IF(AND(O148&lt;$C$2,J148&lt;&gt;100),"지연","진행"))))</f>
        <v/>
      </c>
      <c r="N148" s="288" t="n">
        <v>42254</v>
      </c>
      <c r="O148" s="288" t="n">
        <v>42323</v>
      </c>
      <c r="P148" s="289" t="s">
        <v>255</v>
      </c>
      <c r="Q148" s="319"/>
      <c r="R148" s="320"/>
      <c r="S148" s="293"/>
      <c r="T148" s="296"/>
      <c r="U148" s="297"/>
      <c r="V148" s="293"/>
      <c r="W148" s="293"/>
      <c r="X148" s="293"/>
      <c r="Y148" s="294"/>
      <c r="Z148" s="295"/>
      <c r="AA148" s="293"/>
      <c r="AB148" s="293"/>
      <c r="AC148" s="296"/>
      <c r="AD148" s="331"/>
      <c r="AE148" s="292" t="s">
        <v>256</v>
      </c>
      <c r="AF148" s="292"/>
      <c r="AG148" s="292"/>
      <c r="AH148" s="292"/>
      <c r="AI148" s="292"/>
      <c r="AJ148" s="292"/>
      <c r="AK148" s="292"/>
      <c r="AL148" s="292"/>
      <c r="AM148" s="292"/>
      <c r="AN148" s="292"/>
      <c r="AO148" s="293" t="s">
        <v>257</v>
      </c>
      <c r="AP148" s="294"/>
      <c r="AQ148" s="295"/>
      <c r="AR148" s="293"/>
      <c r="AS148" s="293"/>
      <c r="AT148" s="298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231" customFormat="true" ht="31.5" hidden="false" customHeight="true" outlineLevel="0" collapsed="false">
      <c r="B149" s="251"/>
      <c r="C149" s="233" t="s">
        <v>258</v>
      </c>
      <c r="D149" s="332"/>
      <c r="E149" s="235"/>
      <c r="F149" s="236"/>
      <c r="G149" s="236"/>
      <c r="H149" s="300" t="n">
        <f aca="false">SUM(H150:H150)</f>
        <v>1.84</v>
      </c>
      <c r="I149" s="300" t="n">
        <f aca="false">SUM(I150:I150)</f>
        <v>1.84</v>
      </c>
      <c r="J149" s="238" t="n">
        <f aca="false">L149/I149</f>
        <v>0</v>
      </c>
      <c r="K149" s="300" t="n">
        <f aca="false">SUM(K150:K150)</f>
        <v>0</v>
      </c>
      <c r="L149" s="300" t="n">
        <f aca="false">SUM(L150:L150)</f>
        <v>0</v>
      </c>
      <c r="M149" s="239" t="n">
        <f aca="false">IFERROR((L149/K149)*100,0)</f>
        <v>0</v>
      </c>
      <c r="N149" s="301" t="n">
        <f aca="false">MIN(N150:N150)</f>
        <v>42321</v>
      </c>
      <c r="O149" s="301" t="n">
        <f aca="false">MAX(O150:O150)</f>
        <v>42344</v>
      </c>
      <c r="P149" s="241" t="s">
        <v>259</v>
      </c>
      <c r="Q149" s="242"/>
      <c r="R149" s="243"/>
      <c r="S149" s="245"/>
      <c r="T149" s="248"/>
      <c r="U149" s="249"/>
      <c r="V149" s="245"/>
      <c r="W149" s="245"/>
      <c r="X149" s="245"/>
      <c r="Y149" s="246"/>
      <c r="Z149" s="247"/>
      <c r="AA149" s="245"/>
      <c r="AB149" s="245"/>
      <c r="AC149" s="248"/>
      <c r="AD149" s="249"/>
      <c r="AE149" s="245"/>
      <c r="AF149" s="245"/>
      <c r="AG149" s="245"/>
      <c r="AH149" s="246"/>
      <c r="AI149" s="247"/>
      <c r="AJ149" s="245"/>
      <c r="AK149" s="245"/>
      <c r="AL149" s="248"/>
      <c r="AM149" s="249"/>
      <c r="AN149" s="245"/>
      <c r="AO149" s="244" t="s">
        <v>260</v>
      </c>
      <c r="AP149" s="244"/>
      <c r="AQ149" s="244"/>
      <c r="AR149" s="245"/>
      <c r="AS149" s="245"/>
      <c r="AT149" s="250"/>
    </row>
    <row r="150" s="86" customFormat="true" ht="31.5" hidden="false" customHeight="true" outlineLevel="0" collapsed="false">
      <c r="B150" s="251"/>
      <c r="C150" s="333"/>
      <c r="D150" s="334" t="s">
        <v>258</v>
      </c>
      <c r="E150" s="335"/>
      <c r="F150" s="336"/>
      <c r="G150" s="336"/>
      <c r="H150" s="337" t="n">
        <v>1.84</v>
      </c>
      <c r="I150" s="337" t="n">
        <v>1.84</v>
      </c>
      <c r="J150" s="338" t="n">
        <v>0</v>
      </c>
      <c r="K150" s="339" t="n">
        <f aca="false">IF($C$2&lt;N150,0,IF(AND(N150&lt;=$C$2,O150&gt;=$C$2),I150*(DAYS360(N150,$C$2+1)/(VALUE(O150)-VALUE(N150)+1)),I150))</f>
        <v>0</v>
      </c>
      <c r="L150" s="340" t="n">
        <f aca="false">J150*I150</f>
        <v>0</v>
      </c>
      <c r="M150" s="341" t="str">
        <f aca="false">IF(J150=1,"종료",IF(AND(J150=0,$C$2&lt;N150),"",IF(AND(J150=0,$C$2&gt;O150),"지연",IF(AND(O150&lt;$C$2,J150&lt;&gt;100),"지연","진행"))))</f>
        <v/>
      </c>
      <c r="N150" s="342" t="n">
        <v>42321</v>
      </c>
      <c r="O150" s="342" t="n">
        <v>42344</v>
      </c>
      <c r="P150" s="343"/>
      <c r="Q150" s="344"/>
      <c r="R150" s="345"/>
      <c r="S150" s="346"/>
      <c r="T150" s="347"/>
      <c r="U150" s="348"/>
      <c r="V150" s="346"/>
      <c r="W150" s="346"/>
      <c r="X150" s="346"/>
      <c r="Y150" s="349"/>
      <c r="Z150" s="350"/>
      <c r="AA150" s="346"/>
      <c r="AB150" s="346"/>
      <c r="AC150" s="347"/>
      <c r="AD150" s="348"/>
      <c r="AE150" s="346"/>
      <c r="AF150" s="346"/>
      <c r="AG150" s="346"/>
      <c r="AH150" s="349"/>
      <c r="AI150" s="350"/>
      <c r="AJ150" s="346"/>
      <c r="AK150" s="346"/>
      <c r="AL150" s="347"/>
      <c r="AM150" s="348"/>
      <c r="AN150" s="346"/>
      <c r="AO150" s="351" t="s">
        <v>261</v>
      </c>
      <c r="AP150" s="351"/>
      <c r="AQ150" s="351"/>
      <c r="AR150" s="346" t="s">
        <v>262</v>
      </c>
      <c r="AS150" s="346"/>
      <c r="AT150" s="352"/>
    </row>
    <row r="151" s="231" customFormat="true" ht="31.5" hidden="false" customHeight="true" outlineLevel="0" collapsed="false">
      <c r="B151" s="251"/>
      <c r="C151" s="353" t="s">
        <v>263</v>
      </c>
      <c r="D151" s="354"/>
      <c r="E151" s="355"/>
      <c r="F151" s="356"/>
      <c r="G151" s="356"/>
      <c r="H151" s="357" t="n">
        <f aca="false">SUM(H152,H154,H157,H159)</f>
        <v>3</v>
      </c>
      <c r="I151" s="357" t="n">
        <f aca="false">SUM(I152,I154,I157,I159)</f>
        <v>3</v>
      </c>
      <c r="J151" s="358" t="n">
        <f aca="false">L151/I151</f>
        <v>0</v>
      </c>
      <c r="K151" s="357" t="n">
        <f aca="false">SUM(K152,K154,K157,K159)</f>
        <v>0</v>
      </c>
      <c r="L151" s="357" t="n">
        <f aca="false">SUM(L152,L154,L157,L159)</f>
        <v>0</v>
      </c>
      <c r="M151" s="359" t="n">
        <f aca="false">IFERROR((L151/K151)*100,0)</f>
        <v>0</v>
      </c>
      <c r="N151" s="360" t="n">
        <f aca="false">MIN(N152:N156)</f>
        <v>42324</v>
      </c>
      <c r="O151" s="360" t="n">
        <f aca="false">MAX(O152:O156)</f>
        <v>42366</v>
      </c>
      <c r="P151" s="77"/>
      <c r="Q151" s="361"/>
      <c r="R151" s="362"/>
      <c r="S151" s="363"/>
      <c r="T151" s="364"/>
      <c r="U151" s="365"/>
      <c r="V151" s="363"/>
      <c r="W151" s="363"/>
      <c r="X151" s="363"/>
      <c r="Y151" s="366"/>
      <c r="Z151" s="367"/>
      <c r="AA151" s="363"/>
      <c r="AB151" s="363"/>
      <c r="AC151" s="364"/>
      <c r="AD151" s="365"/>
      <c r="AE151" s="363"/>
      <c r="AF151" s="363"/>
      <c r="AG151" s="363"/>
      <c r="AH151" s="366"/>
      <c r="AI151" s="367"/>
      <c r="AJ151" s="363"/>
      <c r="AK151" s="363"/>
      <c r="AL151" s="364"/>
      <c r="AM151" s="365"/>
      <c r="AN151" s="363"/>
      <c r="AO151" s="368" t="s">
        <v>264</v>
      </c>
      <c r="AP151" s="368"/>
      <c r="AQ151" s="368"/>
      <c r="AR151" s="368"/>
      <c r="AS151" s="368"/>
      <c r="AT151" s="368"/>
    </row>
    <row r="152" customFormat="false" ht="31.5" hidden="false" customHeight="true" outlineLevel="0" collapsed="false">
      <c r="A152" s="231"/>
      <c r="B152" s="251"/>
      <c r="C152" s="252"/>
      <c r="D152" s="253" t="s">
        <v>265</v>
      </c>
      <c r="E152" s="369"/>
      <c r="F152" s="255"/>
      <c r="G152" s="255"/>
      <c r="H152" s="305" t="n">
        <f aca="false">SUM(H153)</f>
        <v>0.1</v>
      </c>
      <c r="I152" s="305" t="n">
        <f aca="false">SUM(I153)</f>
        <v>0.1</v>
      </c>
      <c r="J152" s="257" t="n">
        <f aca="false">L152/I152</f>
        <v>0</v>
      </c>
      <c r="K152" s="256" t="n">
        <f aca="false">SUM(K153)</f>
        <v>0</v>
      </c>
      <c r="L152" s="370" t="n">
        <f aca="false">SUM(L153)</f>
        <v>0</v>
      </c>
      <c r="M152" s="258" t="n">
        <f aca="false">IFERROR((L152/K152)*100,0)</f>
        <v>0</v>
      </c>
      <c r="N152" s="306" t="n">
        <f aca="false">MIN(N153)</f>
        <v>42324</v>
      </c>
      <c r="O152" s="306" t="n">
        <f aca="false">MAX(O153)</f>
        <v>42344</v>
      </c>
      <c r="P152" s="260"/>
      <c r="Q152" s="261"/>
      <c r="R152" s="262"/>
      <c r="S152" s="264"/>
      <c r="T152" s="267"/>
      <c r="U152" s="268"/>
      <c r="V152" s="264"/>
      <c r="W152" s="264"/>
      <c r="X152" s="264"/>
      <c r="Y152" s="265"/>
      <c r="Z152" s="266"/>
      <c r="AA152" s="264"/>
      <c r="AB152" s="264"/>
      <c r="AC152" s="267"/>
      <c r="AD152" s="268"/>
      <c r="AE152" s="264"/>
      <c r="AF152" s="264"/>
      <c r="AG152" s="264"/>
      <c r="AH152" s="265"/>
      <c r="AI152" s="266"/>
      <c r="AJ152" s="264"/>
      <c r="AK152" s="264"/>
      <c r="AL152" s="267"/>
      <c r="AM152" s="268"/>
      <c r="AN152" s="264"/>
      <c r="AO152" s="263" t="s">
        <v>266</v>
      </c>
      <c r="AP152" s="263"/>
      <c r="AQ152" s="263"/>
      <c r="AR152" s="264"/>
      <c r="AS152" s="264"/>
      <c r="AT152" s="269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86" customFormat="true" ht="31.5" hidden="false" customHeight="true" outlineLevel="0" collapsed="false">
      <c r="B153" s="251"/>
      <c r="C153" s="252"/>
      <c r="D153" s="279"/>
      <c r="E153" s="271" t="s">
        <v>267</v>
      </c>
      <c r="F153" s="272"/>
      <c r="G153" s="272"/>
      <c r="H153" s="308" t="n">
        <v>0.1</v>
      </c>
      <c r="I153" s="308" t="n">
        <v>0.1</v>
      </c>
      <c r="J153" s="274" t="n">
        <v>0</v>
      </c>
      <c r="K153" s="273" t="n">
        <f aca="false">IF($C$2&lt;N153,0,IF(AND(N153&lt;=$C$2,O153&gt;=$C$2),I153*(DAYS360(N153,$C$2+1)/(VALUE(O153)-VALUE(N153)+1)),I153))</f>
        <v>0</v>
      </c>
      <c r="L153" s="275" t="n">
        <f aca="false">J153*I153</f>
        <v>0</v>
      </c>
      <c r="M153" s="276" t="str">
        <f aca="false">IF(J153=1,"종료",IF(AND(J153=0,$C$2&lt;N153),"",IF(AND(J153=0,$C$2&gt;O153),"지연",IF(AND(O153&lt;$C$2,J153&lt;&gt;100),"지연","진행"))))</f>
        <v/>
      </c>
      <c r="N153" s="371" t="n">
        <v>42324</v>
      </c>
      <c r="O153" s="371" t="n">
        <v>42344</v>
      </c>
      <c r="P153" s="260"/>
      <c r="Q153" s="261"/>
      <c r="R153" s="262"/>
      <c r="S153" s="264"/>
      <c r="T153" s="267"/>
      <c r="U153" s="268"/>
      <c r="V153" s="264"/>
      <c r="W153" s="264"/>
      <c r="X153" s="264"/>
      <c r="Y153" s="265"/>
      <c r="Z153" s="266"/>
      <c r="AA153" s="264"/>
      <c r="AB153" s="264"/>
      <c r="AC153" s="267"/>
      <c r="AD153" s="268"/>
      <c r="AE153" s="264"/>
      <c r="AF153" s="264"/>
      <c r="AG153" s="264"/>
      <c r="AH153" s="265"/>
      <c r="AI153" s="266"/>
      <c r="AJ153" s="264"/>
      <c r="AK153" s="264"/>
      <c r="AL153" s="267"/>
      <c r="AM153" s="268"/>
      <c r="AN153" s="264"/>
      <c r="AO153" s="278" t="s">
        <v>266</v>
      </c>
      <c r="AP153" s="278"/>
      <c r="AQ153" s="278"/>
      <c r="AR153" s="264"/>
      <c r="AS153" s="264"/>
      <c r="AT153" s="269"/>
    </row>
    <row r="154" s="231" customFormat="true" ht="31.5" hidden="false" customHeight="true" outlineLevel="0" collapsed="false">
      <c r="B154" s="251"/>
      <c r="C154" s="252"/>
      <c r="D154" s="253" t="s">
        <v>268</v>
      </c>
      <c r="E154" s="254"/>
      <c r="F154" s="255"/>
      <c r="G154" s="255"/>
      <c r="H154" s="305" t="n">
        <f aca="false">SUM(H155:H156)</f>
        <v>0.6</v>
      </c>
      <c r="I154" s="305" t="n">
        <f aca="false">SUM(I155:I156)</f>
        <v>0.6</v>
      </c>
      <c r="J154" s="257" t="n">
        <f aca="false">L154/I154</f>
        <v>0</v>
      </c>
      <c r="K154" s="305" t="n">
        <f aca="false">SUM(K155:K156)</f>
        <v>0</v>
      </c>
      <c r="L154" s="305" t="n">
        <f aca="false">SUM(L155:L156)</f>
        <v>0</v>
      </c>
      <c r="M154" s="258" t="n">
        <f aca="false">IFERROR((L154/K154)*100,0)</f>
        <v>0</v>
      </c>
      <c r="N154" s="259" t="n">
        <f aca="false">MIN(N155:N156)</f>
        <v>42352</v>
      </c>
      <c r="O154" s="259" t="n">
        <f aca="false">MAX(O155:O156)</f>
        <v>42366</v>
      </c>
      <c r="P154" s="260"/>
      <c r="Q154" s="261"/>
      <c r="R154" s="262"/>
      <c r="S154" s="264"/>
      <c r="T154" s="267"/>
      <c r="U154" s="268"/>
      <c r="V154" s="264"/>
      <c r="W154" s="264"/>
      <c r="X154" s="264"/>
      <c r="Y154" s="265"/>
      <c r="Z154" s="266"/>
      <c r="AA154" s="264"/>
      <c r="AB154" s="264"/>
      <c r="AC154" s="267"/>
      <c r="AD154" s="268"/>
      <c r="AE154" s="264"/>
      <c r="AF154" s="264"/>
      <c r="AG154" s="264"/>
      <c r="AH154" s="265"/>
      <c r="AI154" s="266"/>
      <c r="AJ154" s="264"/>
      <c r="AK154" s="264"/>
      <c r="AL154" s="267"/>
      <c r="AM154" s="268"/>
      <c r="AN154" s="264"/>
      <c r="AO154" s="264"/>
      <c r="AP154" s="265"/>
      <c r="AQ154" s="266"/>
      <c r="AR154" s="264"/>
      <c r="AS154" s="372" t="s">
        <v>269</v>
      </c>
      <c r="AT154" s="372"/>
    </row>
    <row r="155" s="86" customFormat="true" ht="31.5" hidden="false" customHeight="true" outlineLevel="0" collapsed="false">
      <c r="B155" s="251"/>
      <c r="C155" s="252"/>
      <c r="D155" s="270"/>
      <c r="E155" s="271" t="s">
        <v>270</v>
      </c>
      <c r="F155" s="373"/>
      <c r="G155" s="373"/>
      <c r="H155" s="308" t="n">
        <v>0.3</v>
      </c>
      <c r="I155" s="308" t="n">
        <v>0.3</v>
      </c>
      <c r="J155" s="274" t="n">
        <v>0</v>
      </c>
      <c r="K155" s="273" t="n">
        <f aca="false">IF($C$2&lt;N155,0,IF(AND(N155&lt;=$C$2,O155&gt;=$C$2),I155*(DAYS360(N155,$C$2+1)/(VALUE(O155)-VALUE(N155)+1)),I155))</f>
        <v>0</v>
      </c>
      <c r="L155" s="275" t="n">
        <f aca="false">J155*I155</f>
        <v>0</v>
      </c>
      <c r="M155" s="276" t="str">
        <f aca="false">IF(J155=1,"종료",IF(AND(J155=0,$C$2&lt;N155),"",IF(AND(J155=0,$C$2&gt;O155),"지연",IF(AND(O155&lt;$C$2,J155&lt;&gt;100),"지연","진행"))))</f>
        <v/>
      </c>
      <c r="N155" s="371" t="n">
        <v>42352</v>
      </c>
      <c r="O155" s="371" t="n">
        <v>42366</v>
      </c>
      <c r="P155" s="260" t="s">
        <v>270</v>
      </c>
      <c r="Q155" s="261"/>
      <c r="R155" s="262"/>
      <c r="S155" s="264"/>
      <c r="T155" s="267"/>
      <c r="U155" s="268"/>
      <c r="V155" s="264"/>
      <c r="W155" s="264"/>
      <c r="X155" s="264"/>
      <c r="Y155" s="265"/>
      <c r="Z155" s="266"/>
      <c r="AA155" s="264"/>
      <c r="AB155" s="264"/>
      <c r="AC155" s="267"/>
      <c r="AD155" s="268"/>
      <c r="AE155" s="264"/>
      <c r="AF155" s="264"/>
      <c r="AG155" s="264"/>
      <c r="AH155" s="265"/>
      <c r="AI155" s="266"/>
      <c r="AJ155" s="264"/>
      <c r="AK155" s="264"/>
      <c r="AL155" s="267"/>
      <c r="AM155" s="268"/>
      <c r="AN155" s="264"/>
      <c r="AO155" s="264"/>
      <c r="AP155" s="265"/>
      <c r="AQ155" s="266"/>
      <c r="AR155" s="374" t="s">
        <v>270</v>
      </c>
      <c r="AS155" s="375" t="s">
        <v>269</v>
      </c>
      <c r="AT155" s="375"/>
    </row>
    <row r="156" customFormat="false" ht="31.5" hidden="false" customHeight="true" outlineLevel="0" collapsed="false">
      <c r="A156" s="86"/>
      <c r="B156" s="251"/>
      <c r="C156" s="252"/>
      <c r="D156" s="279"/>
      <c r="E156" s="271" t="s">
        <v>271</v>
      </c>
      <c r="F156" s="373"/>
      <c r="G156" s="373"/>
      <c r="H156" s="308" t="n">
        <v>0.3</v>
      </c>
      <c r="I156" s="308" t="n">
        <v>0.3</v>
      </c>
      <c r="J156" s="274" t="n">
        <v>0</v>
      </c>
      <c r="K156" s="273" t="n">
        <f aca="false">IF($C$2&lt;N156,0,IF(AND(N156&lt;=$C$2,O156&gt;=$C$2),I156*(DAYS360(N156,$C$2+1)/(VALUE(O156)-VALUE(N156)+1)),I156))</f>
        <v>0</v>
      </c>
      <c r="L156" s="275" t="n">
        <f aca="false">J156*I156</f>
        <v>0</v>
      </c>
      <c r="M156" s="276" t="str">
        <f aca="false">IF(J156=1,"종료",IF(AND(J156=0,$C$2&lt;N156),"",IF(AND(J156=0,$C$2&gt;O156),"지연",IF(AND(O156&lt;$C$2,J156&lt;&gt;100),"지연","진행"))))</f>
        <v/>
      </c>
      <c r="N156" s="371" t="n">
        <v>42352</v>
      </c>
      <c r="O156" s="371" t="n">
        <v>42366</v>
      </c>
      <c r="P156" s="260" t="s">
        <v>271</v>
      </c>
      <c r="Q156" s="261"/>
      <c r="R156" s="262"/>
      <c r="S156" s="264"/>
      <c r="T156" s="267"/>
      <c r="U156" s="268"/>
      <c r="V156" s="264"/>
      <c r="W156" s="264"/>
      <c r="X156" s="264"/>
      <c r="Y156" s="265"/>
      <c r="Z156" s="266"/>
      <c r="AA156" s="264"/>
      <c r="AB156" s="264"/>
      <c r="AC156" s="267"/>
      <c r="AD156" s="268"/>
      <c r="AE156" s="264"/>
      <c r="AF156" s="264"/>
      <c r="AG156" s="264"/>
      <c r="AH156" s="265"/>
      <c r="AI156" s="266"/>
      <c r="AJ156" s="264"/>
      <c r="AK156" s="264"/>
      <c r="AL156" s="267"/>
      <c r="AM156" s="268"/>
      <c r="AN156" s="264"/>
      <c r="AO156" s="264"/>
      <c r="AP156" s="265"/>
      <c r="AQ156" s="266"/>
      <c r="AR156" s="374" t="s">
        <v>271</v>
      </c>
      <c r="AS156" s="375" t="s">
        <v>269</v>
      </c>
      <c r="AT156" s="375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31" customFormat="true" ht="31.5" hidden="false" customHeight="true" outlineLevel="0" collapsed="false">
      <c r="B157" s="251"/>
      <c r="C157" s="252"/>
      <c r="D157" s="253" t="s">
        <v>272</v>
      </c>
      <c r="E157" s="254"/>
      <c r="F157" s="255"/>
      <c r="G157" s="255"/>
      <c r="H157" s="305" t="n">
        <f aca="false">SUM(H158)</f>
        <v>0.3</v>
      </c>
      <c r="I157" s="305" t="n">
        <f aca="false">SUM(I158)</f>
        <v>0.3</v>
      </c>
      <c r="J157" s="257" t="n">
        <f aca="false">L157/I157</f>
        <v>0</v>
      </c>
      <c r="K157" s="256" t="n">
        <f aca="false">SUM(K158)</f>
        <v>0</v>
      </c>
      <c r="L157" s="370" t="n">
        <f aca="false">SUM(L158)</f>
        <v>0</v>
      </c>
      <c r="M157" s="258" t="n">
        <f aca="false">IFERROR((L157/K157)*100,0)</f>
        <v>0</v>
      </c>
      <c r="N157" s="306" t="n">
        <f aca="false">MIN(N158)</f>
        <v>42352</v>
      </c>
      <c r="O157" s="306" t="n">
        <f aca="false">MAX(O158)</f>
        <v>42366</v>
      </c>
      <c r="P157" s="260"/>
      <c r="Q157" s="261"/>
      <c r="R157" s="262"/>
      <c r="S157" s="264"/>
      <c r="T157" s="267"/>
      <c r="U157" s="268"/>
      <c r="V157" s="264"/>
      <c r="W157" s="264"/>
      <c r="X157" s="264"/>
      <c r="Y157" s="265"/>
      <c r="Z157" s="266"/>
      <c r="AA157" s="264"/>
      <c r="AB157" s="264"/>
      <c r="AC157" s="267"/>
      <c r="AD157" s="268"/>
      <c r="AE157" s="264"/>
      <c r="AF157" s="264"/>
      <c r="AG157" s="264"/>
      <c r="AH157" s="265"/>
      <c r="AI157" s="266"/>
      <c r="AJ157" s="264"/>
      <c r="AK157" s="264"/>
      <c r="AL157" s="267"/>
      <c r="AM157" s="268"/>
      <c r="AN157" s="264"/>
      <c r="AO157" s="264"/>
      <c r="AP157" s="265"/>
      <c r="AQ157" s="266"/>
      <c r="AR157" s="264"/>
      <c r="AS157" s="372" t="s">
        <v>269</v>
      </c>
      <c r="AT157" s="372"/>
    </row>
    <row r="158" s="86" customFormat="true" ht="31.5" hidden="false" customHeight="true" outlineLevel="0" collapsed="false">
      <c r="B158" s="251"/>
      <c r="C158" s="252"/>
      <c r="D158" s="279"/>
      <c r="E158" s="271" t="s">
        <v>273</v>
      </c>
      <c r="F158" s="373"/>
      <c r="G158" s="373"/>
      <c r="H158" s="308" t="n">
        <v>0.3</v>
      </c>
      <c r="I158" s="308" t="n">
        <v>0.3</v>
      </c>
      <c r="J158" s="274" t="n">
        <v>0</v>
      </c>
      <c r="K158" s="273" t="n">
        <f aca="false">IF($C$2&lt;N158,0,IF(AND(N158&lt;=$C$2,O158&gt;=$C$2),I158*(DAYS360(N158,$C$2+1)/(VALUE(O158)-VALUE(N158)+1)),I158))</f>
        <v>0</v>
      </c>
      <c r="L158" s="275" t="n">
        <f aca="false">J158*I158</f>
        <v>0</v>
      </c>
      <c r="M158" s="276" t="str">
        <f aca="false">IF(J158=1,"종료",IF(AND(J158=0,$C$2&lt;N158),"",IF(AND(J158=0,$C$2&gt;O158),"지연",IF(AND(O158&lt;$C$2,J158&lt;&gt;100),"지연","진행"))))</f>
        <v/>
      </c>
      <c r="N158" s="371" t="n">
        <v>42352</v>
      </c>
      <c r="O158" s="371" t="n">
        <v>42366</v>
      </c>
      <c r="P158" s="260" t="s">
        <v>274</v>
      </c>
      <c r="Q158" s="261"/>
      <c r="R158" s="262"/>
      <c r="S158" s="264"/>
      <c r="T158" s="267"/>
      <c r="U158" s="268"/>
      <c r="V158" s="264"/>
      <c r="W158" s="264"/>
      <c r="X158" s="264"/>
      <c r="Y158" s="265"/>
      <c r="Z158" s="266"/>
      <c r="AA158" s="264"/>
      <c r="AB158" s="264"/>
      <c r="AC158" s="267"/>
      <c r="AD158" s="268"/>
      <c r="AE158" s="264"/>
      <c r="AF158" s="264"/>
      <c r="AG158" s="264"/>
      <c r="AH158" s="265"/>
      <c r="AI158" s="266"/>
      <c r="AJ158" s="264"/>
      <c r="AK158" s="264"/>
      <c r="AL158" s="267"/>
      <c r="AM158" s="268"/>
      <c r="AN158" s="264"/>
      <c r="AO158" s="264"/>
      <c r="AP158" s="265"/>
      <c r="AQ158" s="266"/>
      <c r="AR158" s="374" t="s">
        <v>274</v>
      </c>
      <c r="AS158" s="375" t="s">
        <v>269</v>
      </c>
      <c r="AT158" s="375"/>
    </row>
    <row r="159" s="231" customFormat="true" ht="31.5" hidden="false" customHeight="true" outlineLevel="0" collapsed="false">
      <c r="B159" s="251"/>
      <c r="C159" s="252"/>
      <c r="D159" s="253" t="s">
        <v>275</v>
      </c>
      <c r="E159" s="254"/>
      <c r="F159" s="255"/>
      <c r="G159" s="255"/>
      <c r="H159" s="305" t="n">
        <f aca="false">SUM(H160)</f>
        <v>2</v>
      </c>
      <c r="I159" s="305" t="n">
        <f aca="false">SUM(I160)</f>
        <v>2</v>
      </c>
      <c r="J159" s="257" t="n">
        <f aca="false">L159/I159</f>
        <v>0</v>
      </c>
      <c r="K159" s="256" t="n">
        <f aca="false">SUM(K160)</f>
        <v>0</v>
      </c>
      <c r="L159" s="370" t="n">
        <f aca="false">SUM(L160)</f>
        <v>0</v>
      </c>
      <c r="M159" s="258" t="n">
        <f aca="false">IFERROR((L159/K159)*100,0)</f>
        <v>0</v>
      </c>
      <c r="N159" s="306" t="n">
        <f aca="false">MIN(N160)</f>
        <v>42345</v>
      </c>
      <c r="O159" s="306" t="n">
        <f aca="false">MAX(O160)</f>
        <v>42366</v>
      </c>
      <c r="P159" s="260"/>
      <c r="Q159" s="261"/>
      <c r="R159" s="262"/>
      <c r="S159" s="264"/>
      <c r="T159" s="267"/>
      <c r="U159" s="268"/>
      <c r="V159" s="264"/>
      <c r="W159" s="264"/>
      <c r="X159" s="264"/>
      <c r="Y159" s="265"/>
      <c r="Z159" s="266"/>
      <c r="AA159" s="264"/>
      <c r="AB159" s="264"/>
      <c r="AC159" s="267"/>
      <c r="AD159" s="268"/>
      <c r="AE159" s="264"/>
      <c r="AF159" s="264"/>
      <c r="AG159" s="264"/>
      <c r="AH159" s="265"/>
      <c r="AI159" s="266"/>
      <c r="AJ159" s="264"/>
      <c r="AK159" s="264"/>
      <c r="AL159" s="267"/>
      <c r="AM159" s="268"/>
      <c r="AN159" s="264"/>
      <c r="AO159" s="264"/>
      <c r="AP159" s="265"/>
      <c r="AQ159" s="266"/>
      <c r="AR159" s="376" t="s">
        <v>276</v>
      </c>
      <c r="AS159" s="376"/>
      <c r="AT159" s="376"/>
    </row>
    <row r="160" s="86" customFormat="true" ht="31.5" hidden="false" customHeight="true" outlineLevel="0" collapsed="false">
      <c r="B160" s="377"/>
      <c r="C160" s="378"/>
      <c r="D160" s="379"/>
      <c r="E160" s="380" t="s">
        <v>277</v>
      </c>
      <c r="F160" s="381"/>
      <c r="G160" s="381"/>
      <c r="H160" s="382" t="n">
        <v>2</v>
      </c>
      <c r="I160" s="382" t="n">
        <v>2</v>
      </c>
      <c r="J160" s="383" t="n">
        <v>0</v>
      </c>
      <c r="K160" s="384" t="n">
        <f aca="false">IF($C$2&lt;N160,0,IF(AND(N160&lt;=$C$2,O160&gt;=$C$2),I160*(DAYS360(N160,$C$2+1)/(VALUE(O160)-VALUE(N160)+1)),I160))</f>
        <v>0</v>
      </c>
      <c r="L160" s="385" t="n">
        <f aca="false">J160*I160</f>
        <v>0</v>
      </c>
      <c r="M160" s="386" t="str">
        <f aca="false">IF(J160=1,"종료",IF(AND(J160=0,$C$2&lt;N160),"",IF(AND(J160=0,$C$2&gt;O160),"지연",IF(AND(O160&lt;$C$2,J160&lt;&gt;100),"지연","진행"))))</f>
        <v/>
      </c>
      <c r="N160" s="387" t="n">
        <v>42345</v>
      </c>
      <c r="O160" s="387" t="n">
        <v>42366</v>
      </c>
      <c r="P160" s="388"/>
      <c r="Q160" s="389"/>
      <c r="R160" s="390"/>
      <c r="S160" s="391"/>
      <c r="T160" s="392"/>
      <c r="U160" s="393"/>
      <c r="V160" s="391"/>
      <c r="W160" s="391"/>
      <c r="X160" s="391"/>
      <c r="Y160" s="394"/>
      <c r="Z160" s="395"/>
      <c r="AA160" s="391"/>
      <c r="AB160" s="391"/>
      <c r="AC160" s="392"/>
      <c r="AD160" s="393"/>
      <c r="AE160" s="391"/>
      <c r="AF160" s="391"/>
      <c r="AG160" s="391"/>
      <c r="AH160" s="394"/>
      <c r="AI160" s="395"/>
      <c r="AJ160" s="391"/>
      <c r="AK160" s="391"/>
      <c r="AL160" s="392"/>
      <c r="AM160" s="393"/>
      <c r="AN160" s="391"/>
      <c r="AO160" s="391"/>
      <c r="AP160" s="394"/>
      <c r="AQ160" s="395"/>
      <c r="AR160" s="396" t="s">
        <v>278</v>
      </c>
      <c r="AS160" s="396"/>
      <c r="AT160" s="396"/>
    </row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6.5" hidden="false" customHeight="true" outlineLevel="0" collapsed="false"/>
  </sheetData>
  <mergeCells count="51">
    <mergeCell ref="B1:AT1"/>
    <mergeCell ref="B3:B5"/>
    <mergeCell ref="C3:C5"/>
    <mergeCell ref="D3:D5"/>
    <mergeCell ref="E3:E5"/>
    <mergeCell ref="F3:F5"/>
    <mergeCell ref="H3:H5"/>
    <mergeCell ref="N3:N5"/>
    <mergeCell ref="O3:O5"/>
    <mergeCell ref="P3:P5"/>
    <mergeCell ref="Q3:T3"/>
    <mergeCell ref="U3:Y3"/>
    <mergeCell ref="Z3:AC3"/>
    <mergeCell ref="AD3:AH3"/>
    <mergeCell ref="AI3:AL3"/>
    <mergeCell ref="AM3:AP3"/>
    <mergeCell ref="AQ3:AT3"/>
    <mergeCell ref="B6:F6"/>
    <mergeCell ref="B122:E122"/>
    <mergeCell ref="S122:AT122"/>
    <mergeCell ref="S123:V123"/>
    <mergeCell ref="S124:U124"/>
    <mergeCell ref="S125:U125"/>
    <mergeCell ref="S126:U126"/>
    <mergeCell ref="S127:V127"/>
    <mergeCell ref="S128:V128"/>
    <mergeCell ref="S129:V129"/>
    <mergeCell ref="U130:AC130"/>
    <mergeCell ref="U131:W131"/>
    <mergeCell ref="U132:W132"/>
    <mergeCell ref="W133:Z133"/>
    <mergeCell ref="W134:X134"/>
    <mergeCell ref="Y135:Z135"/>
    <mergeCell ref="W136:AC136"/>
    <mergeCell ref="W137:X137"/>
    <mergeCell ref="X138:AC138"/>
    <mergeCell ref="AD139:AN139"/>
    <mergeCell ref="AD140:AN140"/>
    <mergeCell ref="AE148:AN148"/>
    <mergeCell ref="AO149:AQ149"/>
    <mergeCell ref="AO150:AQ150"/>
    <mergeCell ref="AO151:AT151"/>
    <mergeCell ref="AO152:AQ152"/>
    <mergeCell ref="AO153:AQ153"/>
    <mergeCell ref="AS154:AT154"/>
    <mergeCell ref="AS155:AT155"/>
    <mergeCell ref="AS156:AT156"/>
    <mergeCell ref="AS157:AT157"/>
    <mergeCell ref="AS158:AT158"/>
    <mergeCell ref="AR159:AT159"/>
    <mergeCell ref="AR160:AT160"/>
  </mergeCells>
  <conditionalFormatting sqref="M82:M83,M155:M156,M153,M137:M138,M134:M135,M132,M113:M121,M107:M111,M101:M105,M97:M98,M91:M94,M86:M89,M27:M32,M22:M24,M9,M14:M15,M148">
    <cfRule type="containsText" priority="2" aboveAverage="0" equalAverage="0" bottom="0" percent="0" rank="0" text="지연" dxfId="0"/>
    <cfRule type="containsText" priority="3" aboveAverage="0" equalAverage="0" bottom="0" percent="0" rank="0" text="종료" dxfId="1"/>
    <cfRule type="containsText" priority="4" aboveAverage="0" equalAverage="0" bottom="0" percent="0" rank="0" text="진행" dxfId="2"/>
  </conditionalFormatting>
  <conditionalFormatting sqref="M82:M83,M155:M156,M153,M137:M138,M134:M135,M132,M113:M121,M107:M111,M101:M105,M97:M98,M91:M94,M86:M89,M27:M32,M22:M24,M9,M14:M15,M148">
    <cfRule type="containsText" priority="5" aboveAverage="0" equalAverage="0" bottom="0" percent="0" rank="0" text="&quot;&quot;" dxfId="3"/>
  </conditionalFormatting>
  <conditionalFormatting sqref="M34:M40,M50:M56,M42:M48">
    <cfRule type="containsText" priority="6" aboveAverage="0" equalAverage="0" bottom="0" percent="0" rank="0" text="지연" dxfId="4"/>
    <cfRule type="containsText" priority="7" aboveAverage="0" equalAverage="0" bottom="0" percent="0" rank="0" text="종료" dxfId="5"/>
    <cfRule type="containsText" priority="8" aboveAverage="0" equalAverage="0" bottom="0" percent="0" rank="0" text="진행" dxfId="6"/>
  </conditionalFormatting>
  <conditionalFormatting sqref="M34:M40,M50:M56,M42:M48">
    <cfRule type="containsText" priority="9" aboveAverage="0" equalAverage="0" bottom="0" percent="0" rank="0" text="&quot;&quot;" dxfId="7"/>
  </conditionalFormatting>
  <conditionalFormatting sqref="M67:M68,M81,M75:M79,M70:M73">
    <cfRule type="containsText" priority="10" aboveAverage="0" equalAverage="0" bottom="0" percent="0" rank="0" text="지연" dxfId="8"/>
    <cfRule type="containsText" priority="11" aboveAverage="0" equalAverage="0" bottom="0" percent="0" rank="0" text="종료" dxfId="9"/>
    <cfRule type="containsText" priority="12" aboveAverage="0" equalAverage="0" bottom="0" percent="0" rank="0" text="진행" dxfId="10"/>
  </conditionalFormatting>
  <conditionalFormatting sqref="M67:M68,M81,M75:M79,M70:M73">
    <cfRule type="containsText" priority="13" aboveAverage="0" equalAverage="0" bottom="0" percent="0" rank="0" text="&quot;&quot;" dxfId="11"/>
  </conditionalFormatting>
  <conditionalFormatting sqref="M58:M64,M66">
    <cfRule type="containsText" priority="14" aboveAverage="0" equalAverage="0" bottom="0" percent="0" rank="0" text="지연" dxfId="12"/>
    <cfRule type="containsText" priority="15" aboveAverage="0" equalAverage="0" bottom="0" percent="0" rank="0" text="종료" dxfId="13"/>
    <cfRule type="containsText" priority="16" aboveAverage="0" equalAverage="0" bottom="0" percent="0" rank="0" text="진행" dxfId="14"/>
  </conditionalFormatting>
  <conditionalFormatting sqref="M58:M64,M66">
    <cfRule type="containsText" priority="17" aboveAverage="0" equalAverage="0" bottom="0" percent="0" rank="0" text="&quot;&quot;" dxfId="15"/>
  </conditionalFormatting>
  <conditionalFormatting sqref="M18">
    <cfRule type="containsText" priority="18" aboveAverage="0" equalAverage="0" bottom="0" percent="0" rank="0" text="지연" dxfId="16"/>
    <cfRule type="containsText" priority="19" aboveAverage="0" equalAverage="0" bottom="0" percent="0" rank="0" text="종료" dxfId="17"/>
    <cfRule type="containsText" priority="20" aboveAverage="0" equalAverage="0" bottom="0" percent="0" rank="0" text="진행" dxfId="18"/>
  </conditionalFormatting>
  <conditionalFormatting sqref="M18">
    <cfRule type="containsText" priority="21" aboveAverage="0" equalAverage="0" bottom="0" percent="0" rank="0" text="&quot;&quot;" dxfId="19"/>
  </conditionalFormatting>
  <conditionalFormatting sqref="M125">
    <cfRule type="containsText" priority="22" aboveAverage="0" equalAverage="0" bottom="0" percent="0" rank="0" text="지연" dxfId="20"/>
    <cfRule type="containsText" priority="23" aboveAverage="0" equalAverage="0" bottom="0" percent="0" rank="0" text="종료" dxfId="21"/>
    <cfRule type="containsText" priority="24" aboveAverage="0" equalAverage="0" bottom="0" percent="0" rank="0" text="진행" dxfId="22"/>
  </conditionalFormatting>
  <conditionalFormatting sqref="M125">
    <cfRule type="containsText" priority="25" aboveAverage="0" equalAverage="0" bottom="0" percent="0" rank="0" text="&quot;&quot;" dxfId="23"/>
  </conditionalFormatting>
  <conditionalFormatting sqref="M10">
    <cfRule type="containsText" priority="26" aboveAverage="0" equalAverage="0" bottom="0" percent="0" rank="0" text="지연" dxfId="24"/>
    <cfRule type="containsText" priority="27" aboveAverage="0" equalAverage="0" bottom="0" percent="0" rank="0" text="종료" dxfId="25"/>
    <cfRule type="containsText" priority="28" aboveAverage="0" equalAverage="0" bottom="0" percent="0" rank="0" text="진행" dxfId="26"/>
  </conditionalFormatting>
  <conditionalFormatting sqref="M10">
    <cfRule type="containsText" priority="29" aboveAverage="0" equalAverage="0" bottom="0" percent="0" rank="0" text="&quot;&quot;" dxfId="27"/>
  </conditionalFormatting>
  <conditionalFormatting sqref="M16">
    <cfRule type="containsText" priority="30" aboveAverage="0" equalAverage="0" bottom="0" percent="0" rank="0" text="지연" dxfId="28"/>
    <cfRule type="containsText" priority="31" aboveAverage="0" equalAverage="0" bottom="0" percent="0" rank="0" text="종료" dxfId="29"/>
    <cfRule type="containsText" priority="32" aboveAverage="0" equalAverage="0" bottom="0" percent="0" rank="0" text="진행" dxfId="30"/>
  </conditionalFormatting>
  <conditionalFormatting sqref="M16">
    <cfRule type="containsText" priority="33" aboveAverage="0" equalAverage="0" bottom="0" percent="0" rank="0" text="&quot;&quot;" dxfId="31"/>
  </conditionalFormatting>
  <conditionalFormatting sqref="M140:M147">
    <cfRule type="containsText" priority="34" aboveAverage="0" equalAverage="0" bottom="0" percent="0" rank="0" text="지연" dxfId="32"/>
    <cfRule type="containsText" priority="35" aboveAverage="0" equalAverage="0" bottom="0" percent="0" rank="0" text="종료" dxfId="33"/>
    <cfRule type="containsText" priority="36" aboveAverage="0" equalAverage="0" bottom="0" percent="0" rank="0" text="진행" dxfId="34"/>
  </conditionalFormatting>
  <conditionalFormatting sqref="M140:M147">
    <cfRule type="containsText" priority="37" aboveAverage="0" equalAverage="0" bottom="0" percent="0" rank="0" text="&quot;&quot;" dxfId="35"/>
  </conditionalFormatting>
  <conditionalFormatting sqref="M11">
    <cfRule type="containsText" priority="38" aboveAverage="0" equalAverage="0" bottom="0" percent="0" rank="0" text="&quot;&quot;" dxfId="36"/>
  </conditionalFormatting>
  <conditionalFormatting sqref="M11">
    <cfRule type="containsText" priority="39" aboveAverage="0" equalAverage="0" bottom="0" percent="0" rank="0" text="지연" dxfId="37"/>
    <cfRule type="containsText" priority="40" aboveAverage="0" equalAverage="0" bottom="0" percent="0" rank="0" text="종료" dxfId="38"/>
    <cfRule type="containsText" priority="41" aboveAverage="0" equalAverage="0" bottom="0" percent="0" rank="0" text="진행" dxfId="39"/>
  </conditionalFormatting>
  <conditionalFormatting sqref="M13">
    <cfRule type="containsText" priority="42" aboveAverage="0" equalAverage="0" bottom="0" percent="0" rank="0" text="&quot;&quot;" dxfId="40"/>
  </conditionalFormatting>
  <conditionalFormatting sqref="M20">
    <cfRule type="containsText" priority="43" aboveAverage="0" equalAverage="0" bottom="0" percent="0" rank="0" text="지연" dxfId="41"/>
    <cfRule type="containsText" priority="44" aboveAverage="0" equalAverage="0" bottom="0" percent="0" rank="0" text="종료" dxfId="42"/>
    <cfRule type="containsText" priority="45" aboveAverage="0" equalAverage="0" bottom="0" percent="0" rank="0" text="진행" dxfId="43"/>
  </conditionalFormatting>
  <conditionalFormatting sqref="M20">
    <cfRule type="containsText" priority="46" aboveAverage="0" equalAverage="0" bottom="0" percent="0" rank="0" text="&quot;&quot;" dxfId="44"/>
  </conditionalFormatting>
  <conditionalFormatting sqref="M13">
    <cfRule type="containsText" priority="47" aboveAverage="0" equalAverage="0" bottom="0" percent="0" rank="0" text="지연" dxfId="45"/>
    <cfRule type="containsText" priority="48" aboveAverage="0" equalAverage="0" bottom="0" percent="0" rank="0" text="종료" dxfId="46"/>
    <cfRule type="containsText" priority="49" aboveAverage="0" equalAverage="0" bottom="0" percent="0" rank="0" text="진행" dxfId="47"/>
  </conditionalFormatting>
  <conditionalFormatting sqref="M19">
    <cfRule type="containsText" priority="50" aboveAverage="0" equalAverage="0" bottom="0" percent="0" rank="0" text="지연" dxfId="48"/>
    <cfRule type="containsText" priority="51" aboveAverage="0" equalAverage="0" bottom="0" percent="0" rank="0" text="종료" dxfId="49"/>
    <cfRule type="containsText" priority="52" aboveAverage="0" equalAverage="0" bottom="0" percent="0" rank="0" text="진행" dxfId="50"/>
  </conditionalFormatting>
  <conditionalFormatting sqref="M19">
    <cfRule type="containsText" priority="53" aboveAverage="0" equalAverage="0" bottom="0" percent="0" rank="0" text="&quot;&quot;" dxfId="51"/>
  </conditionalFormatting>
  <conditionalFormatting sqref="M128">
    <cfRule type="containsText" priority="54" aboveAverage="0" equalAverage="0" bottom="0" percent="0" rank="0" text="&quot;&quot;" dxfId="52"/>
  </conditionalFormatting>
  <conditionalFormatting sqref="M128">
    <cfRule type="containsText" priority="55" aboveAverage="0" equalAverage="0" bottom="0" percent="0" rank="0" text="지연" dxfId="53"/>
    <cfRule type="containsText" priority="56" aboveAverage="0" equalAverage="0" bottom="0" percent="0" rank="0" text="종료" dxfId="54"/>
    <cfRule type="containsText" priority="57" aboveAverage="0" equalAverage="0" bottom="0" percent="0" rank="0" text="진행" dxfId="55"/>
  </conditionalFormatting>
  <conditionalFormatting sqref="M158">
    <cfRule type="containsText" priority="58" aboveAverage="0" equalAverage="0" bottom="0" percent="0" rank="0" text="&quot;&quot;" dxfId="56"/>
  </conditionalFormatting>
  <conditionalFormatting sqref="M158">
    <cfRule type="containsText" priority="59" aboveAverage="0" equalAverage="0" bottom="0" percent="0" rank="0" text="지연" dxfId="57"/>
    <cfRule type="containsText" priority="60" aboveAverage="0" equalAverage="0" bottom="0" percent="0" rank="0" text="종료" dxfId="58"/>
    <cfRule type="containsText" priority="61" aboveAverage="0" equalAverage="0" bottom="0" percent="0" rank="0" text="진행" dxfId="59"/>
  </conditionalFormatting>
  <conditionalFormatting sqref="M160">
    <cfRule type="containsText" priority="62" aboveAverage="0" equalAverage="0" bottom="0" percent="0" rank="0" text="지연" dxfId="60"/>
    <cfRule type="containsText" priority="63" aboveAverage="0" equalAverage="0" bottom="0" percent="0" rank="0" text="종료" dxfId="61"/>
    <cfRule type="containsText" priority="64" aboveAverage="0" equalAverage="0" bottom="0" percent="0" rank="0" text="진행" dxfId="62"/>
  </conditionalFormatting>
  <conditionalFormatting sqref="M160">
    <cfRule type="containsText" priority="65" aboveAverage="0" equalAverage="0" bottom="0" percent="0" rank="0" text="&quot;&quot;" dxfId="63"/>
  </conditionalFormatting>
  <conditionalFormatting sqref="M150">
    <cfRule type="containsText" priority="66" aboveAverage="0" equalAverage="0" bottom="0" percent="0" rank="0" text="지연" dxfId="64"/>
    <cfRule type="containsText" priority="67" aboveAverage="0" equalAverage="0" bottom="0" percent="0" rank="0" text="종료" dxfId="65"/>
    <cfRule type="containsText" priority="68" aboveAverage="0" equalAverage="0" bottom="0" percent="0" rank="0" text="진행" dxfId="66"/>
  </conditionalFormatting>
  <conditionalFormatting sqref="M150">
    <cfRule type="containsText" priority="69" aboveAverage="0" equalAverage="0" bottom="0" percent="0" rank="0" text="&quot;&quot;" dxfId="67"/>
  </conditionalFormatting>
  <conditionalFormatting sqref="M129">
    <cfRule type="containsText" priority="70" aboveAverage="0" equalAverage="0" bottom="0" percent="0" rank="0" text="지연" dxfId="68"/>
    <cfRule type="containsText" priority="71" aboveAverage="0" equalAverage="0" bottom="0" percent="0" rank="0" text="종료" dxfId="69"/>
    <cfRule type="containsText" priority="72" aboveAverage="0" equalAverage="0" bottom="0" percent="0" rank="0" text="진행" dxfId="70"/>
  </conditionalFormatting>
  <conditionalFormatting sqref="M129">
    <cfRule type="containsText" priority="73" aboveAverage="0" equalAverage="0" bottom="0" percent="0" rank="0" text="&quot;&quot;" dxfId="71"/>
  </conditionalFormatting>
  <conditionalFormatting sqref="M126">
    <cfRule type="containsText" priority="74" aboveAverage="0" equalAverage="0" bottom="0" percent="0" rank="0" text="지연" dxfId="72"/>
    <cfRule type="containsText" priority="75" aboveAverage="0" equalAverage="0" bottom="0" percent="0" rank="0" text="종료" dxfId="73"/>
    <cfRule type="containsText" priority="76" aboveAverage="0" equalAverage="0" bottom="0" percent="0" rank="0" text="진행" dxfId="74"/>
  </conditionalFormatting>
  <conditionalFormatting sqref="M126">
    <cfRule type="containsText" priority="77" aboveAverage="0" equalAverage="0" bottom="0" percent="0" rank="0" text="&quot;&quot;" dxfId="75"/>
  </conditionalFormatting>
  <printOptions headings="false" gridLines="false" gridLinesSet="true" horizontalCentered="true" verticalCentered="false"/>
  <pageMargins left="0.0784722222222222" right="0.0784722222222222" top="0.157638888888889" bottom="0.0784722222222222" header="0.511805555555555" footer="0.511805555555555"/>
  <pageSetup paperSize="8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5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LibreOffice/5.1.6.2$Linux_X86_64 LibreOffice_project/10m0$Build-2</Application>
  <Company>SKC&amp;C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2006-04-20T00:53:55Z</dcterms:created>
  <dc:creator>Administrator</dc:creator>
  <dc:description/>
  <dc:language>ko-KR</dc:language>
  <cp:lastModifiedBy/>
  <cp:lastPrinted>2015-06-29T07:02:41Z</cp:lastPrinted>
  <dcterms:modified xsi:type="dcterms:W3CDTF">2018-08-24T17:40:20Z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SKC&amp;C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