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57"/>
  </bookViews>
  <sheets>
    <sheet name="넥스트_아이티_팀_프로젝트명" sheetId="1" r:id="rId1"/>
  </sheets>
  <definedNames>
    <definedName name="_2007_12_12" localSheetId="0">넥스트_아이티_팀_프로젝트명!XEP1048574</definedName>
    <definedName name="_2007_12_12">#REF!</definedName>
    <definedName name="_xlnm._FilterDatabase" localSheetId="0">넥스트_아이티_팀_프로젝트명!$B$5:$P$15</definedName>
    <definedName name="cause" localSheetId="0">#REF!</definedName>
    <definedName name="cause">#REF!</definedName>
    <definedName name="Comments" localSheetId="0">#REF!</definedName>
    <definedName name="Comments">#REF!</definedName>
    <definedName name="Ltst_TestLog">"'Test log'"</definedName>
    <definedName name="_xlnm.Print_Titles" localSheetId="0">넥스트_아이티_팀_프로젝트명!$1:$6</definedName>
    <definedName name="Print_Titles_0" localSheetId="0">넥스트_아이티_팀_프로젝트명!$1:$6</definedName>
    <definedName name="Print_Titles_0_0" localSheetId="0">넥스트_아이티_팀_프로젝트명!$1:$6</definedName>
    <definedName name="Severity" localSheetId="0">#REF!</definedName>
    <definedName name="Severity">#REF!</definedName>
    <definedName name="State_of_Origin" localSheetId="0">#REF!</definedName>
    <definedName name="State_of_Origin">#REF!</definedName>
    <definedName name="가중치_전체" localSheetId="0">#REF!</definedName>
    <definedName name="가중치_전체">#REF!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3" i="1" l="1"/>
  <c r="L173" i="1"/>
  <c r="L172" i="1" s="1"/>
  <c r="K173" i="1"/>
  <c r="K172" i="1" s="1"/>
  <c r="I172" i="1"/>
  <c r="H172" i="1"/>
  <c r="M171" i="1"/>
  <c r="L171" i="1"/>
  <c r="L170" i="1" s="1"/>
  <c r="K171" i="1"/>
  <c r="K170" i="1" s="1"/>
  <c r="I170" i="1"/>
  <c r="H170" i="1"/>
  <c r="M169" i="1"/>
  <c r="L169" i="1"/>
  <c r="K169" i="1"/>
  <c r="M168" i="1"/>
  <c r="L168" i="1"/>
  <c r="K168" i="1"/>
  <c r="I167" i="1"/>
  <c r="H167" i="1"/>
  <c r="M166" i="1"/>
  <c r="L166" i="1"/>
  <c r="L165" i="1" s="1"/>
  <c r="K166" i="1"/>
  <c r="K165" i="1" s="1"/>
  <c r="I165" i="1"/>
  <c r="H165" i="1"/>
  <c r="M163" i="1"/>
  <c r="L163" i="1"/>
  <c r="L162" i="1" s="1"/>
  <c r="K163" i="1"/>
  <c r="K162" i="1" s="1"/>
  <c r="I162" i="1"/>
  <c r="H162" i="1"/>
  <c r="M151" i="1"/>
  <c r="L151" i="1"/>
  <c r="L150" i="1" s="1"/>
  <c r="K151" i="1"/>
  <c r="K150" i="1" s="1"/>
  <c r="I150" i="1"/>
  <c r="H150" i="1"/>
  <c r="M149" i="1"/>
  <c r="L149" i="1"/>
  <c r="K149" i="1"/>
  <c r="M138" i="1"/>
  <c r="L138" i="1"/>
  <c r="K138" i="1"/>
  <c r="I137" i="1"/>
  <c r="H137" i="1"/>
  <c r="M136" i="1"/>
  <c r="L136" i="1"/>
  <c r="K136" i="1"/>
  <c r="M135" i="1"/>
  <c r="L135" i="1"/>
  <c r="K135" i="1"/>
  <c r="I134" i="1"/>
  <c r="H134" i="1"/>
  <c r="M133" i="1"/>
  <c r="L133" i="1"/>
  <c r="L131" i="1" s="1"/>
  <c r="K133" i="1"/>
  <c r="K131" i="1" s="1"/>
  <c r="I131" i="1"/>
  <c r="H131" i="1"/>
  <c r="M129" i="1"/>
  <c r="L129" i="1"/>
  <c r="K129" i="1"/>
  <c r="M128" i="1"/>
  <c r="L128" i="1"/>
  <c r="K128" i="1"/>
  <c r="I127" i="1"/>
  <c r="H127" i="1"/>
  <c r="M126" i="1"/>
  <c r="L126" i="1"/>
  <c r="K126" i="1"/>
  <c r="M125" i="1"/>
  <c r="L125" i="1"/>
  <c r="K125" i="1"/>
  <c r="I124" i="1"/>
  <c r="I123" i="1" s="1"/>
  <c r="H124" i="1"/>
  <c r="H123" i="1" s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O112" i="1"/>
  <c r="N112" i="1"/>
  <c r="I112" i="1"/>
  <c r="H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O106" i="1"/>
  <c r="O99" i="1" s="1"/>
  <c r="N106" i="1"/>
  <c r="I106" i="1"/>
  <c r="H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O100" i="1"/>
  <c r="N100" i="1"/>
  <c r="I100" i="1"/>
  <c r="H100" i="1"/>
  <c r="M98" i="1"/>
  <c r="L98" i="1"/>
  <c r="K98" i="1"/>
  <c r="M97" i="1"/>
  <c r="L97" i="1"/>
  <c r="K97" i="1"/>
  <c r="O96" i="1"/>
  <c r="O95" i="1" s="1"/>
  <c r="N96" i="1"/>
  <c r="N95" i="1" s="1"/>
  <c r="I96" i="1"/>
  <c r="I95" i="1" s="1"/>
  <c r="H96" i="1"/>
  <c r="H95" i="1" s="1"/>
  <c r="M94" i="1"/>
  <c r="L94" i="1"/>
  <c r="K94" i="1"/>
  <c r="M93" i="1"/>
  <c r="L93" i="1"/>
  <c r="K93" i="1"/>
  <c r="M92" i="1"/>
  <c r="L92" i="1"/>
  <c r="K92" i="1"/>
  <c r="M91" i="1"/>
  <c r="L91" i="1"/>
  <c r="K91" i="1"/>
  <c r="O90" i="1"/>
  <c r="N90" i="1"/>
  <c r="I90" i="1"/>
  <c r="H90" i="1"/>
  <c r="M89" i="1"/>
  <c r="L89" i="1"/>
  <c r="K89" i="1"/>
  <c r="M88" i="1"/>
  <c r="L88" i="1"/>
  <c r="K88" i="1"/>
  <c r="M87" i="1"/>
  <c r="L87" i="1"/>
  <c r="K87" i="1"/>
  <c r="M86" i="1"/>
  <c r="L86" i="1"/>
  <c r="K86" i="1"/>
  <c r="O85" i="1"/>
  <c r="O84" i="1" s="1"/>
  <c r="N85" i="1"/>
  <c r="I85" i="1"/>
  <c r="I84" i="1" s="1"/>
  <c r="H85" i="1"/>
  <c r="H84" i="1" s="1"/>
  <c r="M83" i="1"/>
  <c r="L83" i="1"/>
  <c r="K83" i="1"/>
  <c r="M82" i="1"/>
  <c r="L82" i="1"/>
  <c r="K82" i="1"/>
  <c r="M81" i="1"/>
  <c r="L81" i="1"/>
  <c r="K81" i="1"/>
  <c r="O80" i="1"/>
  <c r="N80" i="1"/>
  <c r="I80" i="1"/>
  <c r="H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O74" i="1"/>
  <c r="N74" i="1"/>
  <c r="I74" i="1"/>
  <c r="H74" i="1"/>
  <c r="M73" i="1"/>
  <c r="L73" i="1"/>
  <c r="K73" i="1"/>
  <c r="M72" i="1"/>
  <c r="L72" i="1"/>
  <c r="K72" i="1"/>
  <c r="M71" i="1"/>
  <c r="L71" i="1"/>
  <c r="K71" i="1"/>
  <c r="M70" i="1"/>
  <c r="L70" i="1"/>
  <c r="K70" i="1"/>
  <c r="O69" i="1"/>
  <c r="N69" i="1"/>
  <c r="I69" i="1"/>
  <c r="H69" i="1"/>
  <c r="M68" i="1"/>
  <c r="L68" i="1"/>
  <c r="K68" i="1"/>
  <c r="M67" i="1"/>
  <c r="L67" i="1"/>
  <c r="K67" i="1"/>
  <c r="M66" i="1"/>
  <c r="L66" i="1"/>
  <c r="K66" i="1"/>
  <c r="O65" i="1"/>
  <c r="N65" i="1"/>
  <c r="I65" i="1"/>
  <c r="H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O57" i="1"/>
  <c r="N57" i="1"/>
  <c r="I57" i="1"/>
  <c r="H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O49" i="1"/>
  <c r="N49" i="1"/>
  <c r="I49" i="1"/>
  <c r="H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O41" i="1"/>
  <c r="N41" i="1"/>
  <c r="I41" i="1"/>
  <c r="H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O33" i="1"/>
  <c r="N33" i="1"/>
  <c r="I33" i="1"/>
  <c r="H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O26" i="1"/>
  <c r="N26" i="1"/>
  <c r="I26" i="1"/>
  <c r="H26" i="1"/>
  <c r="M24" i="1"/>
  <c r="L24" i="1"/>
  <c r="K24" i="1"/>
  <c r="M23" i="1"/>
  <c r="L23" i="1"/>
  <c r="K23" i="1"/>
  <c r="M22" i="1"/>
  <c r="L22" i="1"/>
  <c r="K22" i="1"/>
  <c r="O21" i="1"/>
  <c r="N21" i="1"/>
  <c r="I21" i="1"/>
  <c r="H21" i="1"/>
  <c r="M20" i="1"/>
  <c r="L20" i="1"/>
  <c r="K20" i="1"/>
  <c r="M19" i="1"/>
  <c r="L19" i="1"/>
  <c r="K19" i="1"/>
  <c r="M18" i="1"/>
  <c r="L18" i="1"/>
  <c r="K18" i="1"/>
  <c r="O17" i="1"/>
  <c r="N17" i="1"/>
  <c r="I17" i="1"/>
  <c r="H17" i="1"/>
  <c r="M16" i="1"/>
  <c r="L16" i="1"/>
  <c r="K16" i="1"/>
  <c r="M15" i="1"/>
  <c r="L15" i="1"/>
  <c r="K15" i="1"/>
  <c r="M14" i="1"/>
  <c r="L14" i="1"/>
  <c r="K14" i="1"/>
  <c r="M13" i="1"/>
  <c r="L13" i="1"/>
  <c r="K13" i="1"/>
  <c r="O12" i="1"/>
  <c r="N12" i="1"/>
  <c r="I12" i="1"/>
  <c r="H12" i="1"/>
  <c r="M11" i="1"/>
  <c r="L11" i="1"/>
  <c r="K11" i="1"/>
  <c r="M10" i="1"/>
  <c r="L10" i="1"/>
  <c r="K10" i="1"/>
  <c r="M9" i="1"/>
  <c r="L9" i="1"/>
  <c r="K9" i="1"/>
  <c r="O8" i="1"/>
  <c r="N8" i="1"/>
  <c r="I8" i="1"/>
  <c r="H8" i="1"/>
  <c r="L6" i="1"/>
  <c r="K6" i="1"/>
  <c r="I6" i="1"/>
  <c r="H6" i="1"/>
  <c r="L8" i="1" l="1"/>
  <c r="J8" i="1" s="1"/>
  <c r="L127" i="1"/>
  <c r="J127" i="1" s="1"/>
  <c r="M165" i="1"/>
  <c r="H25" i="1"/>
  <c r="L65" i="1"/>
  <c r="J65" i="1" s="1"/>
  <c r="L21" i="1"/>
  <c r="J21" i="1" s="1"/>
  <c r="K112" i="1"/>
  <c r="K127" i="1"/>
  <c r="L41" i="1"/>
  <c r="K49" i="1"/>
  <c r="K69" i="1"/>
  <c r="K74" i="1"/>
  <c r="H99" i="1"/>
  <c r="L106" i="1"/>
  <c r="J106" i="1" s="1"/>
  <c r="L112" i="1"/>
  <c r="M112" i="1" s="1"/>
  <c r="K124" i="1"/>
  <c r="K123" i="1" s="1"/>
  <c r="L134" i="1"/>
  <c r="J134" i="1" s="1"/>
  <c r="J150" i="1"/>
  <c r="K12" i="1"/>
  <c r="K17" i="1"/>
  <c r="I25" i="1"/>
  <c r="I7" i="1" s="1"/>
  <c r="L26" i="1"/>
  <c r="J26" i="1" s="1"/>
  <c r="K96" i="1"/>
  <c r="K95" i="1" s="1"/>
  <c r="I99" i="1"/>
  <c r="H130" i="1"/>
  <c r="H122" i="1" s="1"/>
  <c r="J172" i="1"/>
  <c r="N25" i="1"/>
  <c r="K33" i="1"/>
  <c r="K26" i="1"/>
  <c r="O25" i="1"/>
  <c r="O7" i="1" s="1"/>
  <c r="O6" i="1" s="1"/>
  <c r="L96" i="1"/>
  <c r="L95" i="1" s="1"/>
  <c r="L167" i="1"/>
  <c r="J167" i="1" s="1"/>
  <c r="M170" i="1"/>
  <c r="N84" i="1"/>
  <c r="N7" i="1" s="1"/>
  <c r="N6" i="1" s="1"/>
  <c r="L137" i="1"/>
  <c r="J137" i="1" s="1"/>
  <c r="H164" i="1"/>
  <c r="L80" i="1"/>
  <c r="J80" i="1" s="1"/>
  <c r="L12" i="1"/>
  <c r="J12" i="1" s="1"/>
  <c r="M12" i="1"/>
  <c r="L17" i="1"/>
  <c r="J17" i="1" s="1"/>
  <c r="K21" i="1"/>
  <c r="M21" i="1" s="1"/>
  <c r="K85" i="1"/>
  <c r="K90" i="1"/>
  <c r="N99" i="1"/>
  <c r="L124" i="1"/>
  <c r="J124" i="1" s="1"/>
  <c r="J131" i="1"/>
  <c r="J170" i="1"/>
  <c r="J162" i="1"/>
  <c r="M162" i="1"/>
  <c r="L130" i="1"/>
  <c r="L33" i="1"/>
  <c r="J33" i="1" s="1"/>
  <c r="L49" i="1"/>
  <c r="J49" i="1" s="1"/>
  <c r="M6" i="1"/>
  <c r="K8" i="1"/>
  <c r="M8" i="1" s="1"/>
  <c r="K65" i="1"/>
  <c r="L74" i="1"/>
  <c r="J74" i="1" s="1"/>
  <c r="L90" i="1"/>
  <c r="L84" i="1" s="1"/>
  <c r="I130" i="1"/>
  <c r="K134" i="1"/>
  <c r="I164" i="1"/>
  <c r="K167" i="1"/>
  <c r="L69" i="1"/>
  <c r="K106" i="1"/>
  <c r="K137" i="1"/>
  <c r="J165" i="1"/>
  <c r="M150" i="1"/>
  <c r="K41" i="1"/>
  <c r="L57" i="1"/>
  <c r="K57" i="1"/>
  <c r="K80" i="1"/>
  <c r="L85" i="1"/>
  <c r="J85" i="1" s="1"/>
  <c r="L100" i="1"/>
  <c r="J100" i="1" s="1"/>
  <c r="K100" i="1"/>
  <c r="M100" i="1" s="1"/>
  <c r="J96" i="1"/>
  <c r="M96" i="1"/>
  <c r="M131" i="1"/>
  <c r="J57" i="1"/>
  <c r="J41" i="1"/>
  <c r="J6" i="1"/>
  <c r="M127" i="1"/>
  <c r="M172" i="1"/>
  <c r="J112" i="1" l="1"/>
  <c r="M124" i="1"/>
  <c r="L123" i="1"/>
  <c r="M65" i="1"/>
  <c r="L25" i="1"/>
  <c r="M85" i="1"/>
  <c r="M137" i="1"/>
  <c r="H7" i="1"/>
  <c r="M26" i="1"/>
  <c r="M49" i="1"/>
  <c r="M74" i="1"/>
  <c r="M106" i="1"/>
  <c r="M134" i="1"/>
  <c r="J90" i="1"/>
  <c r="M80" i="1"/>
  <c r="M69" i="1"/>
  <c r="I122" i="1"/>
  <c r="J69" i="1"/>
  <c r="L99" i="1"/>
  <c r="M17" i="1"/>
  <c r="M167" i="1"/>
  <c r="M90" i="1"/>
  <c r="L164" i="1"/>
  <c r="J164" i="1" s="1"/>
  <c r="K84" i="1"/>
  <c r="M84" i="1" s="1"/>
  <c r="M33" i="1"/>
  <c r="K25" i="1"/>
  <c r="M41" i="1"/>
  <c r="K130" i="1"/>
  <c r="M130" i="1" s="1"/>
  <c r="K99" i="1"/>
  <c r="J130" i="1"/>
  <c r="M57" i="1"/>
  <c r="K164" i="1"/>
  <c r="J25" i="1"/>
  <c r="J123" i="1"/>
  <c r="M123" i="1"/>
  <c r="J84" i="1"/>
  <c r="J95" i="1"/>
  <c r="M95" i="1"/>
  <c r="L7" i="1" l="1"/>
  <c r="J7" i="1" s="1"/>
  <c r="J99" i="1"/>
  <c r="M25" i="1"/>
  <c r="L122" i="1"/>
  <c r="M164" i="1"/>
  <c r="K7" i="1"/>
  <c r="M99" i="1"/>
  <c r="K122" i="1"/>
  <c r="M122" i="1" s="1"/>
  <c r="J122" i="1"/>
  <c r="M7" i="1" l="1"/>
</calcChain>
</file>

<file path=xl/sharedStrings.xml><?xml version="1.0" encoding="utf-8"?>
<sst xmlns="http://schemas.openxmlformats.org/spreadsheetml/2006/main" count="411" uniqueCount="272">
  <si>
    <r>
      <rPr>
        <b/>
        <sz val="26"/>
        <rFont val="나눔고딕"/>
        <family val="2"/>
        <charset val="1"/>
      </rPr>
      <t xml:space="preserve">넥스트 </t>
    </r>
    <r>
      <rPr>
        <b/>
        <sz val="26"/>
        <rFont val="맑은 고딕"/>
        <family val="3"/>
        <charset val="129"/>
      </rPr>
      <t>IT "MIT" WBS (2018.05.01 ~2018.06.13)</t>
    </r>
  </si>
  <si>
    <t>기준일</t>
  </si>
  <si>
    <t>Level1</t>
  </si>
  <si>
    <t>Level2</t>
  </si>
  <si>
    <t>Level3</t>
  </si>
  <si>
    <t>Level4</t>
  </si>
  <si>
    <t>Level5</t>
  </si>
  <si>
    <r>
      <rPr>
        <b/>
        <sz val="10"/>
        <rFont val="나눔고딕"/>
        <family val="2"/>
        <charset val="1"/>
      </rPr>
      <t>계획율</t>
    </r>
    <r>
      <rPr>
        <b/>
        <sz val="10"/>
        <rFont val="맑은 고딕"/>
        <family val="3"/>
        <charset val="129"/>
      </rPr>
      <t>(%)</t>
    </r>
  </si>
  <si>
    <t>계획 시작일</t>
  </si>
  <si>
    <t>계획 종료일</t>
  </si>
  <si>
    <t>산출물</t>
  </si>
  <si>
    <r>
      <rPr>
        <b/>
        <sz val="10"/>
        <rFont val="맑은 고딕"/>
        <family val="3"/>
        <charset val="129"/>
      </rPr>
      <t>5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1</t>
    </r>
    <r>
      <rPr>
        <b/>
        <sz val="10"/>
        <rFont val="나눔고딕"/>
        <family val="2"/>
        <charset val="1"/>
      </rPr>
      <t>주</t>
    </r>
  </si>
  <si>
    <r>
      <rPr>
        <b/>
        <sz val="10"/>
        <rFont val="맑은 고딕"/>
        <family val="3"/>
        <charset val="129"/>
      </rPr>
      <t>5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2</t>
    </r>
    <r>
      <rPr>
        <b/>
        <sz val="10"/>
        <rFont val="나눔고딕"/>
        <family val="2"/>
        <charset val="1"/>
      </rPr>
      <t>주</t>
    </r>
  </si>
  <si>
    <r>
      <rPr>
        <b/>
        <sz val="10"/>
        <rFont val="맑은 고딕"/>
        <family val="3"/>
        <charset val="129"/>
      </rPr>
      <t>5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3</t>
    </r>
    <r>
      <rPr>
        <b/>
        <sz val="10"/>
        <rFont val="나눔고딕"/>
        <family val="2"/>
        <charset val="1"/>
      </rPr>
      <t>주</t>
    </r>
  </si>
  <si>
    <r>
      <rPr>
        <b/>
        <sz val="10"/>
        <rFont val="맑은 고딕"/>
        <family val="3"/>
        <charset val="129"/>
      </rPr>
      <t>5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4</t>
    </r>
    <r>
      <rPr>
        <b/>
        <sz val="10"/>
        <rFont val="나눔고딕"/>
        <family val="2"/>
        <charset val="1"/>
      </rPr>
      <t>주</t>
    </r>
  </si>
  <si>
    <r>
      <rPr>
        <b/>
        <sz val="10"/>
        <rFont val="맑은 고딕"/>
        <family val="3"/>
        <charset val="129"/>
      </rPr>
      <t>5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5</t>
    </r>
    <r>
      <rPr>
        <b/>
        <sz val="10"/>
        <rFont val="나눔고딕"/>
        <family val="2"/>
        <charset val="1"/>
      </rPr>
      <t>주</t>
    </r>
  </si>
  <si>
    <r>
      <rPr>
        <b/>
        <sz val="10"/>
        <rFont val="맑은 고딕"/>
        <family val="3"/>
        <charset val="129"/>
      </rPr>
      <t>6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1</t>
    </r>
    <r>
      <rPr>
        <b/>
        <sz val="10"/>
        <rFont val="나눔고딕"/>
        <family val="2"/>
        <charset val="1"/>
      </rPr>
      <t>주</t>
    </r>
  </si>
  <si>
    <r>
      <rPr>
        <b/>
        <sz val="10"/>
        <rFont val="맑은 고딕"/>
        <family val="3"/>
        <charset val="129"/>
      </rPr>
      <t>6</t>
    </r>
    <r>
      <rPr>
        <b/>
        <sz val="10"/>
        <rFont val="나눔고딕"/>
        <family val="2"/>
        <charset val="1"/>
      </rPr>
      <t xml:space="preserve">월 </t>
    </r>
    <r>
      <rPr>
        <b/>
        <sz val="10"/>
        <rFont val="맑은 고딕"/>
        <family val="3"/>
        <charset val="129"/>
      </rPr>
      <t>2</t>
    </r>
    <r>
      <rPr>
        <b/>
        <sz val="10"/>
        <rFont val="나눔고딕"/>
        <family val="2"/>
        <charset val="1"/>
      </rPr>
      <t>주</t>
    </r>
  </si>
  <si>
    <t>화</t>
  </si>
  <si>
    <t>수</t>
  </si>
  <si>
    <t>목</t>
  </si>
  <si>
    <t>금</t>
  </si>
  <si>
    <t>월</t>
  </si>
  <si>
    <t>가중치</t>
  </si>
  <si>
    <r>
      <rPr>
        <b/>
        <sz val="10"/>
        <rFont val="나눔고딕"/>
        <family val="2"/>
        <charset val="1"/>
      </rPr>
      <t>완료율</t>
    </r>
    <r>
      <rPr>
        <b/>
        <sz val="10"/>
        <rFont val="맑은 고딕"/>
        <family val="3"/>
        <charset val="129"/>
      </rPr>
      <t>(%)
(</t>
    </r>
    <r>
      <rPr>
        <b/>
        <sz val="10"/>
        <rFont val="나눔고딕"/>
        <family val="2"/>
        <charset val="1"/>
      </rPr>
      <t>누계실적</t>
    </r>
    <r>
      <rPr>
        <b/>
        <sz val="10"/>
        <rFont val="맑은 고딕"/>
        <family val="3"/>
        <charset val="129"/>
      </rPr>
      <t>)</t>
    </r>
  </si>
  <si>
    <t>진행
계획율</t>
  </si>
  <si>
    <t>진척율</t>
  </si>
  <si>
    <r>
      <rPr>
        <b/>
        <sz val="10"/>
        <rFont val="나눔고딕"/>
        <family val="2"/>
        <charset val="1"/>
      </rPr>
      <t xml:space="preserve">상태
</t>
    </r>
    <r>
      <rPr>
        <b/>
        <sz val="10"/>
        <rFont val="맑은 고딕"/>
        <family val="3"/>
        <charset val="129"/>
      </rPr>
      <t>(</t>
    </r>
    <r>
      <rPr>
        <b/>
        <sz val="10"/>
        <rFont val="나눔고딕"/>
        <family val="2"/>
        <charset val="1"/>
      </rPr>
      <t>계획대비실적</t>
    </r>
    <r>
      <rPr>
        <b/>
        <sz val="10"/>
        <rFont val="맑은 고딕"/>
        <family val="3"/>
        <charset val="129"/>
      </rPr>
      <t>)</t>
    </r>
  </si>
  <si>
    <t>프 로 젝 트 전 체   공 정 율</t>
  </si>
  <si>
    <r>
      <rPr>
        <sz val="10"/>
        <rFont val="맑은 고딕"/>
        <family val="3"/>
        <charset val="129"/>
      </rPr>
      <t>1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</si>
  <si>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</si>
  <si>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3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</si>
  <si>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4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</si>
  <si>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5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</si>
  <si>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6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</si>
  <si>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7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</si>
  <si>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8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</si>
  <si>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9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</si>
  <si>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10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</si>
  <si>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11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</si>
  <si>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12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</si>
  <si>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13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</si>
  <si>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14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</si>
  <si>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15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</si>
  <si>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17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</si>
  <si>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18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</si>
  <si>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19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</si>
  <si>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20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</si>
  <si>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21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</si>
  <si>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22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</si>
  <si>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23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</si>
  <si>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24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</si>
  <si>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25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</si>
  <si>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26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</si>
  <si>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27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</si>
  <si>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28</t>
    </r>
    <r>
      <rPr>
        <sz val="10"/>
        <rFont val="나눔고딕"/>
        <family val="2"/>
        <charset val="1"/>
      </rPr>
      <t>주</t>
    </r>
  </si>
  <si>
    <r>
      <rPr>
        <sz val="10"/>
        <rFont val="맑은 고딕"/>
        <family val="3"/>
        <charset val="129"/>
      </rPr>
      <t>29</t>
    </r>
    <r>
      <rPr>
        <sz val="10"/>
        <rFont val="나눔고딕"/>
        <family val="2"/>
        <charset val="1"/>
      </rPr>
      <t>주</t>
    </r>
  </si>
  <si>
    <t>사업관리</t>
  </si>
  <si>
    <t>프로젝트 착수</t>
  </si>
  <si>
    <t>프로젝트 조직 구성</t>
  </si>
  <si>
    <t>프로젝트 환경구성</t>
  </si>
  <si>
    <t>고객요구사항 검토</t>
  </si>
  <si>
    <t>프로젝트 계획수립</t>
  </si>
  <si>
    <t>프로젝트 수행계획 수립</t>
  </si>
  <si>
    <t>프로젝트 수행계획 검토</t>
  </si>
  <si>
    <r>
      <rPr>
        <sz val="10"/>
        <color rgb="FF000000"/>
        <rFont val="나눔고딕"/>
        <family val="2"/>
        <charset val="1"/>
      </rPr>
      <t>프로젝트 수행계획 승인</t>
    </r>
    <r>
      <rPr>
        <sz val="10"/>
        <color rgb="FF000000"/>
        <rFont val="맑은 고딕"/>
        <family val="3"/>
        <charset val="129"/>
      </rPr>
      <t xml:space="preserve">(PM &amp; </t>
    </r>
    <r>
      <rPr>
        <sz val="10"/>
        <color rgb="FF000000"/>
        <rFont val="나눔고딕"/>
        <family val="2"/>
        <charset val="1"/>
      </rPr>
      <t>고객</t>
    </r>
    <r>
      <rPr>
        <sz val="10"/>
        <color rgb="FF000000"/>
        <rFont val="맑은 고딕"/>
        <family val="3"/>
        <charset val="129"/>
      </rPr>
      <t>)</t>
    </r>
  </si>
  <si>
    <t>사업수행계획서</t>
  </si>
  <si>
    <t>프로젝트 일정수립</t>
  </si>
  <si>
    <t>WBS</t>
  </si>
  <si>
    <t>프로젝트 표준정의</t>
  </si>
  <si>
    <r>
      <rPr>
        <sz val="10"/>
        <color rgb="FF000000"/>
        <rFont val="나눔고딕"/>
        <family val="2"/>
        <charset val="1"/>
      </rPr>
      <t>방법론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산출물</t>
    </r>
    <r>
      <rPr>
        <sz val="10"/>
        <color rgb="FF000000"/>
        <rFont val="맑은 고딕"/>
        <family val="3"/>
        <charset val="129"/>
      </rPr>
      <t xml:space="preserve">) </t>
    </r>
    <r>
      <rPr>
        <sz val="10"/>
        <color rgb="FF000000"/>
        <rFont val="나눔고딕"/>
        <family val="2"/>
        <charset val="1"/>
      </rPr>
      <t>및 프로세스 테일러링</t>
    </r>
  </si>
  <si>
    <t>산출물작성표준지침서</t>
  </si>
  <si>
    <t>산출물목록 및 표준양식 정의</t>
  </si>
  <si>
    <t>개발표준 정의</t>
  </si>
  <si>
    <t>개발표준정의서</t>
  </si>
  <si>
    <t>품질활동</t>
  </si>
  <si>
    <t>품질보증 오리엔테이션</t>
  </si>
  <si>
    <r>
      <rPr>
        <sz val="10"/>
        <color rgb="FF000000"/>
        <rFont val="나눔고딕"/>
        <family val="2"/>
        <charset val="1"/>
      </rPr>
      <t>프로세스이행점검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중간</t>
    </r>
    <r>
      <rPr>
        <sz val="10"/>
        <color rgb="FF000000"/>
        <rFont val="맑은 고딕"/>
        <family val="3"/>
        <charset val="129"/>
      </rPr>
      <t>)</t>
    </r>
  </si>
  <si>
    <r>
      <rPr>
        <sz val="10"/>
        <color rgb="FF000000"/>
        <rFont val="나눔고딕"/>
        <family val="2"/>
        <charset val="1"/>
      </rPr>
      <t>프로세스이행점검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종료</t>
    </r>
    <r>
      <rPr>
        <sz val="10"/>
        <color rgb="FF000000"/>
        <rFont val="맑은 고딕"/>
        <family val="3"/>
        <charset val="129"/>
      </rPr>
      <t>)</t>
    </r>
  </si>
  <si>
    <t>프로젝트 진행관리</t>
  </si>
  <si>
    <t>주간보고</t>
  </si>
  <si>
    <t>주간보고서</t>
  </si>
  <si>
    <r>
      <rPr>
        <sz val="10"/>
        <color rgb="FF000000"/>
        <rFont val="맑은 고딕"/>
        <family val="3"/>
        <charset val="129"/>
      </rPr>
      <t>1-5</t>
    </r>
    <r>
      <rPr>
        <sz val="10"/>
        <color rgb="FF000000"/>
        <rFont val="나눔고딕"/>
        <family val="2"/>
        <charset val="1"/>
      </rPr>
      <t>주차</t>
    </r>
  </si>
  <si>
    <t>2015.06.11 ~ 2015.07.09</t>
  </si>
  <si>
    <r>
      <rPr>
        <sz val="10"/>
        <color rgb="FF000000"/>
        <rFont val="맑은 고딕"/>
        <family val="3"/>
        <charset val="129"/>
      </rPr>
      <t>6-10</t>
    </r>
    <r>
      <rPr>
        <sz val="10"/>
        <color rgb="FF000000"/>
        <rFont val="나눔고딕"/>
        <family val="2"/>
        <charset val="1"/>
      </rPr>
      <t>주차</t>
    </r>
  </si>
  <si>
    <t>2015.07.10 ~ 2015.08.13</t>
  </si>
  <si>
    <r>
      <rPr>
        <sz val="10"/>
        <color rgb="FF000000"/>
        <rFont val="맑은 고딕"/>
        <family val="3"/>
        <charset val="129"/>
      </rPr>
      <t>11-15</t>
    </r>
    <r>
      <rPr>
        <sz val="10"/>
        <color rgb="FF000000"/>
        <rFont val="나눔고딕"/>
        <family val="2"/>
        <charset val="1"/>
      </rPr>
      <t>주차</t>
    </r>
  </si>
  <si>
    <t>2015.08.14 ~ 2015.09.17</t>
  </si>
  <si>
    <r>
      <rPr>
        <sz val="10"/>
        <color rgb="FF000000"/>
        <rFont val="맑은 고딕"/>
        <family val="3"/>
        <charset val="129"/>
      </rPr>
      <t>16-20</t>
    </r>
    <r>
      <rPr>
        <sz val="10"/>
        <color rgb="FF000000"/>
        <rFont val="나눔고딕"/>
        <family val="2"/>
        <charset val="1"/>
      </rPr>
      <t>주차</t>
    </r>
  </si>
  <si>
    <t>2015.09.18 ~ 2015.10.22</t>
  </si>
  <si>
    <r>
      <rPr>
        <sz val="10"/>
        <color rgb="FF000000"/>
        <rFont val="맑은 고딕"/>
        <family val="3"/>
        <charset val="129"/>
      </rPr>
      <t>21-25</t>
    </r>
    <r>
      <rPr>
        <sz val="10"/>
        <color rgb="FF000000"/>
        <rFont val="나눔고딕"/>
        <family val="2"/>
        <charset val="1"/>
      </rPr>
      <t>주차</t>
    </r>
  </si>
  <si>
    <t>2015.10.23 ~ 2015.11.26</t>
  </si>
  <si>
    <r>
      <rPr>
        <sz val="10"/>
        <color rgb="FF000000"/>
        <rFont val="맑은 고딕"/>
        <family val="3"/>
        <charset val="129"/>
      </rPr>
      <t>26-30</t>
    </r>
    <r>
      <rPr>
        <sz val="10"/>
        <color rgb="FF000000"/>
        <rFont val="나눔고딕"/>
        <family val="2"/>
        <charset val="1"/>
      </rPr>
      <t>주차</t>
    </r>
  </si>
  <si>
    <t>2015.11.27 ~ 2015.12.28</t>
  </si>
  <si>
    <t>월간보고</t>
  </si>
  <si>
    <t>월간보고서</t>
  </si>
  <si>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나눔고딕"/>
        <family val="2"/>
        <charset val="1"/>
      </rPr>
      <t>월차</t>
    </r>
  </si>
  <si>
    <t>2015.06</t>
  </si>
  <si>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나눔고딕"/>
        <family val="2"/>
        <charset val="1"/>
      </rPr>
      <t>월차</t>
    </r>
  </si>
  <si>
    <t>2015.07</t>
  </si>
  <si>
    <r>
      <rPr>
        <sz val="10"/>
        <color rgb="FF000000"/>
        <rFont val="맑은 고딕"/>
        <family val="3"/>
        <charset val="129"/>
      </rPr>
      <t>3</t>
    </r>
    <r>
      <rPr>
        <sz val="10"/>
        <color rgb="FF000000"/>
        <rFont val="나눔고딕"/>
        <family val="2"/>
        <charset val="1"/>
      </rPr>
      <t>월차</t>
    </r>
  </si>
  <si>
    <t>2015.08</t>
  </si>
  <si>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나눔고딕"/>
        <family val="2"/>
        <charset val="1"/>
      </rPr>
      <t>월차</t>
    </r>
  </si>
  <si>
    <t>2015.09</t>
  </si>
  <si>
    <r>
      <rPr>
        <sz val="10"/>
        <color rgb="FF000000"/>
        <rFont val="맑은 고딕"/>
        <family val="3"/>
        <charset val="129"/>
      </rPr>
      <t>5</t>
    </r>
    <r>
      <rPr>
        <sz val="10"/>
        <color rgb="FF000000"/>
        <rFont val="나눔고딕"/>
        <family val="2"/>
        <charset val="1"/>
      </rPr>
      <t>월차</t>
    </r>
  </si>
  <si>
    <t>2015.10</t>
  </si>
  <si>
    <r>
      <rPr>
        <sz val="10"/>
        <color rgb="FF000000"/>
        <rFont val="맑은 고딕"/>
        <family val="3"/>
        <charset val="129"/>
      </rPr>
      <t>6</t>
    </r>
    <r>
      <rPr>
        <sz val="10"/>
        <color rgb="FF000000"/>
        <rFont val="나눔고딕"/>
        <family val="2"/>
        <charset val="1"/>
      </rPr>
      <t>월차</t>
    </r>
  </si>
  <si>
    <t>2015.11</t>
  </si>
  <si>
    <r>
      <rPr>
        <sz val="10"/>
        <color rgb="FF000000"/>
        <rFont val="맑은 고딕"/>
        <family val="3"/>
        <charset val="129"/>
      </rPr>
      <t>7</t>
    </r>
    <r>
      <rPr>
        <sz val="10"/>
        <color rgb="FF000000"/>
        <rFont val="나눔고딕"/>
        <family val="2"/>
        <charset val="1"/>
      </rPr>
      <t>월차</t>
    </r>
  </si>
  <si>
    <t>2015.12</t>
  </si>
  <si>
    <r>
      <rPr>
        <b/>
        <sz val="10"/>
        <color rgb="FF376092"/>
        <rFont val="나눔고딕"/>
        <family val="2"/>
        <charset val="1"/>
      </rPr>
      <t>위험</t>
    </r>
    <r>
      <rPr>
        <b/>
        <sz val="10"/>
        <color rgb="FF376092"/>
        <rFont val="맑은 고딕"/>
        <family val="3"/>
        <charset val="129"/>
      </rPr>
      <t>/</t>
    </r>
    <r>
      <rPr>
        <b/>
        <sz val="10"/>
        <color rgb="FF376092"/>
        <rFont val="나눔고딕"/>
        <family val="2"/>
        <charset val="1"/>
      </rPr>
      <t>이슈</t>
    </r>
    <r>
      <rPr>
        <b/>
        <sz val="10"/>
        <color rgb="FF376092"/>
        <rFont val="맑은 고딕"/>
        <family val="3"/>
        <charset val="129"/>
      </rPr>
      <t xml:space="preserve">/Action Item </t>
    </r>
    <r>
      <rPr>
        <b/>
        <sz val="10"/>
        <color rgb="FF376092"/>
        <rFont val="나눔고딕"/>
        <family val="2"/>
        <charset val="1"/>
      </rPr>
      <t>관리</t>
    </r>
  </si>
  <si>
    <r>
      <rPr>
        <sz val="10"/>
        <rFont val="나눔고딕"/>
        <family val="2"/>
        <charset val="1"/>
      </rPr>
      <t>위험</t>
    </r>
    <r>
      <rPr>
        <sz val="10"/>
        <rFont val="맑은 고딕"/>
        <family val="3"/>
        <charset val="129"/>
      </rPr>
      <t>/</t>
    </r>
    <r>
      <rPr>
        <sz val="10"/>
        <rFont val="나눔고딕"/>
        <family val="2"/>
        <charset val="1"/>
      </rPr>
      <t>이슈관리기록서</t>
    </r>
  </si>
  <si>
    <t>변경관리</t>
  </si>
  <si>
    <t>변경관리기록서</t>
  </si>
  <si>
    <t>인력관리</t>
  </si>
  <si>
    <t>인력투입현황</t>
  </si>
  <si>
    <r>
      <rPr>
        <b/>
        <sz val="10"/>
        <color rgb="FF376092"/>
        <rFont val="나눔고딕"/>
        <family val="2"/>
        <charset val="1"/>
      </rPr>
      <t>공식검토</t>
    </r>
    <r>
      <rPr>
        <b/>
        <sz val="10"/>
        <color rgb="FF376092"/>
        <rFont val="맑은 고딕"/>
        <family val="3"/>
        <charset val="129"/>
      </rPr>
      <t>(Formal Review)</t>
    </r>
  </si>
  <si>
    <t>프로젝트 예정공정 검토</t>
  </si>
  <si>
    <t>설계검토</t>
  </si>
  <si>
    <r>
      <rPr>
        <sz val="10"/>
        <color rgb="FF000000"/>
        <rFont val="나눔고딕"/>
        <family val="2"/>
        <charset val="1"/>
      </rPr>
      <t>개발</t>
    </r>
    <r>
      <rPr>
        <sz val="10"/>
        <color rgb="FF000000"/>
        <rFont val="맑은 고딕"/>
        <family val="3"/>
        <charset val="129"/>
      </rPr>
      <t>/</t>
    </r>
    <r>
      <rPr>
        <sz val="10"/>
        <color rgb="FF000000"/>
        <rFont val="나눔고딕"/>
        <family val="2"/>
        <charset val="1"/>
      </rPr>
      <t>구현 완료 검토</t>
    </r>
  </si>
  <si>
    <t>요구사항 관리</t>
  </si>
  <si>
    <r>
      <rPr>
        <sz val="10"/>
        <rFont val="나눔고딕"/>
        <family val="2"/>
        <charset val="1"/>
      </rPr>
      <t>요구사항추적매트릭스</t>
    </r>
    <r>
      <rPr>
        <sz val="10"/>
        <rFont val="맑은 고딕"/>
        <family val="3"/>
        <charset val="129"/>
      </rPr>
      <t>(</t>
    </r>
    <r>
      <rPr>
        <sz val="10"/>
        <rFont val="나눔고딕"/>
        <family val="2"/>
        <charset val="1"/>
      </rPr>
      <t>통합</t>
    </r>
    <r>
      <rPr>
        <sz val="10"/>
        <rFont val="맑은 고딕"/>
        <family val="3"/>
        <charset val="129"/>
      </rPr>
      <t>)</t>
    </r>
  </si>
  <si>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나눔고딕"/>
        <family val="2"/>
        <charset val="1"/>
      </rPr>
      <t>차 요구사항 변경관리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점검</t>
    </r>
    <r>
      <rPr>
        <sz val="10"/>
        <color rgb="FF000000"/>
        <rFont val="맑은 고딕"/>
        <family val="3"/>
        <charset val="129"/>
      </rPr>
      <t>)</t>
    </r>
  </si>
  <si>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나눔고딕"/>
        <family val="2"/>
        <charset val="1"/>
      </rPr>
      <t>차 요구사항 변경관리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점검</t>
    </r>
    <r>
      <rPr>
        <sz val="10"/>
        <color rgb="FF000000"/>
        <rFont val="맑은 고딕"/>
        <family val="3"/>
        <charset val="129"/>
      </rPr>
      <t>)</t>
    </r>
  </si>
  <si>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나눔고딕"/>
        <family val="2"/>
        <charset val="1"/>
      </rPr>
      <t>차 요구사항 추적관리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점검</t>
    </r>
    <r>
      <rPr>
        <sz val="10"/>
        <color rgb="FF000000"/>
        <rFont val="맑은 고딕"/>
        <family val="3"/>
        <charset val="129"/>
      </rPr>
      <t>)</t>
    </r>
  </si>
  <si>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나눔고딕"/>
        <family val="2"/>
        <charset val="1"/>
      </rPr>
      <t>차 요구사항 추적관리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점검</t>
    </r>
    <r>
      <rPr>
        <sz val="10"/>
        <color rgb="FF000000"/>
        <rFont val="맑은 고딕"/>
        <family val="3"/>
        <charset val="129"/>
      </rPr>
      <t>)</t>
    </r>
  </si>
  <si>
    <t>형상관리</t>
  </si>
  <si>
    <r>
      <rPr>
        <sz val="10"/>
        <color rgb="FF000000"/>
        <rFont val="맑은 고딕"/>
        <family val="3"/>
        <charset val="129"/>
      </rPr>
      <t xml:space="preserve">Baseline </t>
    </r>
    <r>
      <rPr>
        <sz val="10"/>
        <color rgb="FF000000"/>
        <rFont val="나눔고딕"/>
        <family val="2"/>
        <charset val="1"/>
      </rPr>
      <t>관리 요구분석</t>
    </r>
  </si>
  <si>
    <r>
      <rPr>
        <sz val="10"/>
        <color rgb="FF000000"/>
        <rFont val="맑은 고딕"/>
        <family val="3"/>
        <charset val="129"/>
      </rPr>
      <t xml:space="preserve">Baseline </t>
    </r>
    <r>
      <rPr>
        <sz val="10"/>
        <color rgb="FF000000"/>
        <rFont val="나눔고딕"/>
        <family val="2"/>
        <charset val="1"/>
      </rPr>
      <t>관리 설계</t>
    </r>
  </si>
  <si>
    <r>
      <rPr>
        <sz val="10"/>
        <color rgb="FF000000"/>
        <rFont val="맑은 고딕"/>
        <family val="3"/>
        <charset val="129"/>
      </rPr>
      <t xml:space="preserve">Baseline </t>
    </r>
    <r>
      <rPr>
        <sz val="10"/>
        <color rgb="FF000000"/>
        <rFont val="나눔고딕"/>
        <family val="2"/>
        <charset val="1"/>
      </rPr>
      <t>관리 개발</t>
    </r>
  </si>
  <si>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나눔고딕"/>
        <family val="2"/>
        <charset val="1"/>
      </rPr>
      <t>차 변경관리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점검</t>
    </r>
    <r>
      <rPr>
        <sz val="10"/>
        <color rgb="FF000000"/>
        <rFont val="맑은 고딕"/>
        <family val="3"/>
        <charset val="129"/>
      </rPr>
      <t>)</t>
    </r>
  </si>
  <si>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나눔고딕"/>
        <family val="2"/>
        <charset val="1"/>
      </rPr>
      <t>차 변경관리</t>
    </r>
    <r>
      <rPr>
        <sz val="10"/>
        <color rgb="FF000000"/>
        <rFont val="맑은 고딕"/>
        <family val="3"/>
        <charset val="129"/>
      </rPr>
      <t>(</t>
    </r>
    <r>
      <rPr>
        <sz val="10"/>
        <color rgb="FF000000"/>
        <rFont val="나눔고딕"/>
        <family val="2"/>
        <charset val="1"/>
      </rPr>
      <t>점검</t>
    </r>
    <r>
      <rPr>
        <sz val="10"/>
        <color rgb="FF000000"/>
        <rFont val="맑은 고딕"/>
        <family val="3"/>
        <charset val="129"/>
      </rPr>
      <t>)</t>
    </r>
  </si>
  <si>
    <t>보고회</t>
  </si>
  <si>
    <t>착수보고회</t>
  </si>
  <si>
    <t>착수보고서</t>
  </si>
  <si>
    <r>
      <rPr>
        <sz val="10"/>
        <color rgb="FF000000"/>
        <rFont val="나눔고딕"/>
        <family val="2"/>
        <charset val="1"/>
      </rPr>
      <t xml:space="preserve">중간보고회 </t>
    </r>
    <r>
      <rPr>
        <sz val="10"/>
        <color rgb="FF000000"/>
        <rFont val="맑은 고딕"/>
        <family val="3"/>
        <charset val="129"/>
      </rPr>
      <t>- (</t>
    </r>
    <r>
      <rPr>
        <sz val="10"/>
        <color rgb="FF000000"/>
        <rFont val="나눔고딕"/>
        <family val="2"/>
        <charset val="1"/>
      </rPr>
      <t>설계완료</t>
    </r>
    <r>
      <rPr>
        <sz val="10"/>
        <color rgb="FF000000"/>
        <rFont val="맑은 고딕"/>
        <family val="3"/>
        <charset val="129"/>
      </rPr>
      <t>)</t>
    </r>
  </si>
  <si>
    <t>중간보고서</t>
  </si>
  <si>
    <t>프로젝트 완료보고</t>
  </si>
  <si>
    <t>완료보고서</t>
  </si>
  <si>
    <t>감리</t>
  </si>
  <si>
    <t>중간감리</t>
  </si>
  <si>
    <t>감리대응 문서 준비</t>
  </si>
  <si>
    <t>감리 수검</t>
  </si>
  <si>
    <t>감리 시정조치 계획 및 수행</t>
  </si>
  <si>
    <t>시정조치 확인</t>
  </si>
  <si>
    <t>최종감리</t>
  </si>
  <si>
    <t>행사</t>
  </si>
  <si>
    <t>워크숍</t>
  </si>
  <si>
    <r>
      <rPr>
        <sz val="10"/>
        <color rgb="FF000000"/>
        <rFont val="나눔고딕"/>
        <family val="2"/>
        <charset val="1"/>
      </rPr>
      <t>워크숍</t>
    </r>
    <r>
      <rPr>
        <sz val="10"/>
        <color rgb="FF000000"/>
        <rFont val="맑은 고딕"/>
        <family val="3"/>
        <charset val="129"/>
      </rPr>
      <t>1</t>
    </r>
    <r>
      <rPr>
        <sz val="10"/>
        <color rgb="FF000000"/>
        <rFont val="나눔고딕"/>
        <family val="2"/>
        <charset val="1"/>
      </rPr>
      <t>차</t>
    </r>
  </si>
  <si>
    <r>
      <rPr>
        <sz val="10"/>
        <color rgb="FF000000"/>
        <rFont val="나눔고딕"/>
        <family val="2"/>
        <charset val="1"/>
      </rPr>
      <t>워크숍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나눔고딕"/>
        <family val="2"/>
        <charset val="1"/>
      </rPr>
      <t>차</t>
    </r>
  </si>
  <si>
    <t>도입솔루션</t>
  </si>
  <si>
    <r>
      <rPr>
        <b/>
        <sz val="10"/>
        <color rgb="FF376092"/>
        <rFont val="나눔고딕"/>
        <family val="2"/>
        <charset val="1"/>
      </rPr>
      <t>도입</t>
    </r>
    <r>
      <rPr>
        <b/>
        <sz val="10"/>
        <color rgb="FF376092"/>
        <rFont val="맑은 고딕"/>
        <family val="3"/>
        <charset val="129"/>
      </rPr>
      <t>.</t>
    </r>
    <r>
      <rPr>
        <b/>
        <sz val="10"/>
        <color rgb="FF376092"/>
        <rFont val="나눔고딕"/>
        <family val="2"/>
        <charset val="1"/>
      </rPr>
      <t>착수</t>
    </r>
  </si>
  <si>
    <r>
      <rPr>
        <sz val="10"/>
        <color rgb="FF000000"/>
        <rFont val="나눔고딕"/>
        <family val="2"/>
        <charset val="1"/>
      </rPr>
      <t>웹정보수집기</t>
    </r>
    <r>
      <rPr>
        <sz val="10"/>
        <color rgb="FF000000"/>
        <rFont val="맑은 고딕"/>
        <family val="3"/>
        <charset val="129"/>
      </rPr>
      <t>(I-Spider4)</t>
    </r>
  </si>
  <si>
    <r>
      <rPr>
        <sz val="10"/>
        <color rgb="FF000000"/>
        <rFont val="나눔고딕"/>
        <family val="2"/>
        <charset val="1"/>
      </rPr>
      <t>통합검색엔진</t>
    </r>
    <r>
      <rPr>
        <sz val="10"/>
        <color rgb="FF000000"/>
        <rFont val="맑은 고딕"/>
        <family val="3"/>
        <charset val="129"/>
      </rPr>
      <t>(Mariner4)</t>
    </r>
  </si>
  <si>
    <r>
      <rPr>
        <sz val="10"/>
        <color rgb="FF000000"/>
        <rFont val="나눔고딕"/>
        <family val="2"/>
        <charset val="1"/>
      </rPr>
      <t>자동분류기</t>
    </r>
    <r>
      <rPr>
        <sz val="10"/>
        <color rgb="FF000000"/>
        <rFont val="맑은 고딕"/>
        <family val="3"/>
        <charset val="129"/>
      </rPr>
      <t>(DQCAT)</t>
    </r>
  </si>
  <si>
    <r>
      <rPr>
        <sz val="10"/>
        <color rgb="FF000000"/>
        <rFont val="나눔고딕"/>
        <family val="2"/>
        <charset val="1"/>
      </rPr>
      <t>연관도분석기</t>
    </r>
    <r>
      <rPr>
        <sz val="10"/>
        <color rgb="FF000000"/>
        <rFont val="맑은 고딕"/>
        <family val="3"/>
        <charset val="129"/>
      </rPr>
      <t>(DRAMA)</t>
    </r>
  </si>
  <si>
    <r>
      <rPr>
        <sz val="10"/>
        <color rgb="FF000000"/>
        <rFont val="나눔고딕"/>
        <family val="2"/>
        <charset val="1"/>
      </rPr>
      <t>빅데이터플랫폼</t>
    </r>
    <r>
      <rPr>
        <sz val="10"/>
        <color rgb="FF000000"/>
        <rFont val="맑은 고딕"/>
        <family val="3"/>
        <charset val="129"/>
      </rPr>
      <t>(Flamingo2.0)</t>
    </r>
  </si>
  <si>
    <t>License</t>
  </si>
  <si>
    <t>종료</t>
  </si>
  <si>
    <t>검수준비</t>
  </si>
  <si>
    <t>종료계획서</t>
  </si>
  <si>
    <t>용역완료 내역 확인</t>
  </si>
  <si>
    <t>인수인계수행</t>
  </si>
  <si>
    <t>검수요청</t>
  </si>
  <si>
    <t>검수요청서</t>
  </si>
  <si>
    <t>검수확인</t>
  </si>
  <si>
    <t>검수확인서</t>
  </si>
  <si>
    <t>종료처리</t>
  </si>
  <si>
    <r>
      <rPr>
        <sz val="10"/>
        <color rgb="FF000000"/>
        <rFont val="나눔고딕"/>
        <family val="2"/>
        <charset val="1"/>
      </rPr>
      <t xml:space="preserve">프로젝트 평가 및 </t>
    </r>
    <r>
      <rPr>
        <sz val="10"/>
        <color rgb="FF000000"/>
        <rFont val="맑은 고딕"/>
        <family val="3"/>
        <charset val="129"/>
      </rPr>
      <t>Lessons learned</t>
    </r>
  </si>
  <si>
    <t>사업비 정산</t>
  </si>
  <si>
    <r>
      <rPr>
        <sz val="10"/>
        <color rgb="FF000000"/>
        <rFont val="나눔고딕"/>
        <family val="2"/>
        <charset val="1"/>
      </rPr>
      <t>자원반납</t>
    </r>
    <r>
      <rPr>
        <sz val="10"/>
        <color rgb="FF000000"/>
        <rFont val="맑은 고딕"/>
        <family val="3"/>
        <charset val="129"/>
      </rPr>
      <t>.</t>
    </r>
    <r>
      <rPr>
        <sz val="10"/>
        <color rgb="FF000000"/>
        <rFont val="나눔고딕"/>
        <family val="2"/>
        <charset val="1"/>
      </rPr>
      <t>팀 해체</t>
    </r>
  </si>
  <si>
    <t>팀 프로젝트명</t>
  </si>
  <si>
    <r>
      <rPr>
        <b/>
        <sz val="10"/>
        <rFont val="맑은 고딕"/>
        <family val="3"/>
        <charset val="129"/>
      </rPr>
      <t xml:space="preserve">MIT </t>
    </r>
    <r>
      <rPr>
        <b/>
        <sz val="10"/>
        <rFont val="나눔고딕"/>
        <family val="2"/>
        <charset val="1"/>
      </rPr>
      <t xml:space="preserve">그룹별 가상계좌 관리 시스템
</t>
    </r>
    <r>
      <rPr>
        <b/>
        <sz val="10"/>
        <rFont val="맑은 고딕"/>
        <family val="3"/>
        <charset val="129"/>
      </rPr>
      <t>2018.05.01~2018-06-13</t>
    </r>
  </si>
  <si>
    <t>분석</t>
  </si>
  <si>
    <r>
      <rPr>
        <b/>
        <sz val="10"/>
        <color rgb="FF10243E"/>
        <rFont val="나눔고딕"/>
        <family val="2"/>
        <charset val="1"/>
      </rPr>
      <t xml:space="preserve">분석
</t>
    </r>
    <r>
      <rPr>
        <b/>
        <sz val="10"/>
        <color rgb="FF10243E"/>
        <rFont val="맑은 고딕"/>
        <family val="3"/>
        <charset val="129"/>
      </rPr>
      <t>2018.05.01~2018-05-04</t>
    </r>
  </si>
  <si>
    <t>요구사항정의</t>
  </si>
  <si>
    <t>전체</t>
  </si>
  <si>
    <r>
      <rPr>
        <sz val="10"/>
        <rFont val="나눔고딕"/>
        <family val="2"/>
        <charset val="1"/>
      </rPr>
      <t>요구사항정의서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요구사항추적매트릭스</t>
    </r>
  </si>
  <si>
    <r>
      <rPr>
        <sz val="10"/>
        <rFont val="맑은 고딕"/>
        <family val="3"/>
        <charset val="129"/>
      </rPr>
      <t xml:space="preserve">2018.05.01~2018.05.06  </t>
    </r>
    <r>
      <rPr>
        <sz val="10"/>
        <rFont val="나눔고딕"/>
        <family val="2"/>
        <charset val="1"/>
      </rPr>
      <t>요구사항 분석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 xml:space="preserve">유스케이스 </t>
    </r>
  </si>
  <si>
    <t>손정완</t>
  </si>
  <si>
    <t>2018.05.02~2018.05.02</t>
  </si>
  <si>
    <t>표준용어정의</t>
  </si>
  <si>
    <t>현행업무분석</t>
  </si>
  <si>
    <r>
      <rPr>
        <sz val="10"/>
        <rFont val="나눔고딕"/>
        <family val="2"/>
        <charset val="1"/>
      </rPr>
      <t>업무흐름도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기능차트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프로세스정의서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용어정의서</t>
    </r>
  </si>
  <si>
    <t>2018.05.03~2018.05.06</t>
  </si>
  <si>
    <t>포털프로세스정의</t>
  </si>
  <si>
    <t>이기수</t>
  </si>
  <si>
    <t>2018.05.03~2018.05.04</t>
  </si>
  <si>
    <t>연계프로세스정의</t>
  </si>
  <si>
    <t>2018.05.04~2018.05.04</t>
  </si>
  <si>
    <t>설계</t>
  </si>
  <si>
    <r>
      <rPr>
        <b/>
        <sz val="10"/>
        <color rgb="FF10243E"/>
        <rFont val="나눔고딕"/>
        <family val="2"/>
        <charset val="1"/>
      </rPr>
      <t xml:space="preserve">설계
</t>
    </r>
    <r>
      <rPr>
        <b/>
        <sz val="10"/>
        <color rgb="FF10243E"/>
        <rFont val="맑은 고딕"/>
        <family val="3"/>
        <charset val="129"/>
      </rPr>
      <t>2018.05.07~2018-05-15</t>
    </r>
  </si>
  <si>
    <t>개발표준정의</t>
  </si>
  <si>
    <r>
      <rPr>
        <sz val="10"/>
        <rFont val="나눔고딕"/>
        <family val="2"/>
        <charset val="1"/>
      </rPr>
      <t>한승민</t>
    </r>
    <r>
      <rPr>
        <sz val="10"/>
        <rFont val="맑은 고딕"/>
        <family val="3"/>
        <charset val="129"/>
      </rPr>
      <t>,</t>
    </r>
    <r>
      <rPr>
        <sz val="10"/>
        <rFont val="나눔고딕"/>
        <family val="2"/>
        <charset val="1"/>
      </rPr>
      <t>박민우</t>
    </r>
  </si>
  <si>
    <r>
      <rPr>
        <sz val="10"/>
        <rFont val="나눔고딕"/>
        <family val="2"/>
        <charset val="1"/>
      </rPr>
      <t>아키텍처정의서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목표시스템구성도</t>
    </r>
  </si>
  <si>
    <t xml:space="preserve">2018.05.07~2018.05.0 8 </t>
  </si>
  <si>
    <r>
      <rPr>
        <b/>
        <sz val="10"/>
        <rFont val="나눔고딕"/>
        <family val="2"/>
        <charset val="1"/>
      </rPr>
      <t>아키텍처정의서</t>
    </r>
    <r>
      <rPr>
        <b/>
        <sz val="10"/>
        <rFont val="맑은 고딕"/>
        <family val="3"/>
        <charset val="129"/>
      </rPr>
      <t xml:space="preserve">, </t>
    </r>
    <r>
      <rPr>
        <b/>
        <sz val="10"/>
        <rFont val="나눔고딕"/>
        <family val="2"/>
        <charset val="1"/>
      </rPr>
      <t>목표시스템 구성도</t>
    </r>
  </si>
  <si>
    <r>
      <rPr>
        <sz val="12"/>
        <rFont val="나눔고딕"/>
        <family val="2"/>
        <charset val="1"/>
      </rPr>
      <t>화면설계서</t>
    </r>
    <r>
      <rPr>
        <sz val="12"/>
        <rFont val="맑은 고딕"/>
        <family val="3"/>
        <charset val="129"/>
      </rPr>
      <t>(</t>
    </r>
    <r>
      <rPr>
        <sz val="12"/>
        <rFont val="나눔고딕"/>
        <family val="2"/>
        <charset val="1"/>
      </rPr>
      <t>초안</t>
    </r>
    <r>
      <rPr>
        <sz val="12"/>
        <rFont val="맑은 고딕"/>
        <family val="3"/>
        <charset val="129"/>
      </rPr>
      <t>)</t>
    </r>
  </si>
  <si>
    <t>박민우</t>
  </si>
  <si>
    <r>
      <rPr>
        <sz val="12"/>
        <color rgb="FF000000"/>
        <rFont val="나눔고딕"/>
        <family val="2"/>
        <charset val="1"/>
      </rPr>
      <t>아키텍쳐설계</t>
    </r>
    <r>
      <rPr>
        <sz val="12"/>
        <color rgb="FF000000"/>
        <rFont val="맑은 고딕"/>
        <family val="3"/>
        <charset val="129"/>
      </rPr>
      <t>(</t>
    </r>
    <r>
      <rPr>
        <sz val="12"/>
        <color rgb="FF000000"/>
        <rFont val="나눔고딕"/>
        <family val="2"/>
        <charset val="1"/>
      </rPr>
      <t>통합</t>
    </r>
    <r>
      <rPr>
        <sz val="12"/>
        <color rgb="FF000000"/>
        <rFont val="맑은 고딕"/>
        <family val="3"/>
        <charset val="129"/>
      </rPr>
      <t>)</t>
    </r>
  </si>
  <si>
    <t>한승민</t>
  </si>
  <si>
    <t>2018.05.07~2018.05.08</t>
  </si>
  <si>
    <t>데이터베이스설계</t>
  </si>
  <si>
    <t>맹민호</t>
  </si>
  <si>
    <r>
      <rPr>
        <sz val="10"/>
        <rFont val="맑은 고딕"/>
        <family val="3"/>
        <charset val="129"/>
      </rPr>
      <t xml:space="preserve">ERD, </t>
    </r>
    <r>
      <rPr>
        <sz val="10"/>
        <rFont val="나눔고딕"/>
        <family val="2"/>
        <charset val="1"/>
      </rPr>
      <t>테이블목록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테이블정의서</t>
    </r>
  </si>
  <si>
    <t>2018.05.03~2018.05.05</t>
  </si>
  <si>
    <r>
      <rPr>
        <sz val="10"/>
        <color rgb="FF10243E"/>
        <rFont val="맑은 고딕"/>
        <family val="3"/>
        <charset val="129"/>
      </rPr>
      <t xml:space="preserve"> ERD, </t>
    </r>
    <r>
      <rPr>
        <sz val="10"/>
        <color rgb="FF10243E"/>
        <rFont val="나눔고딕"/>
        <family val="2"/>
        <charset val="1"/>
      </rPr>
      <t>테이블 목록</t>
    </r>
    <r>
      <rPr>
        <sz val="10"/>
        <color rgb="FF10243E"/>
        <rFont val="맑은 고딕"/>
        <family val="3"/>
        <charset val="129"/>
      </rPr>
      <t xml:space="preserve">, </t>
    </r>
    <r>
      <rPr>
        <sz val="10"/>
        <color rgb="FF10243E"/>
        <rFont val="나눔고딕"/>
        <family val="2"/>
        <charset val="1"/>
      </rPr>
      <t>테이블 정의서</t>
    </r>
  </si>
  <si>
    <t>속성정의</t>
  </si>
  <si>
    <t>2018.05.03~2018.05.03</t>
  </si>
  <si>
    <r>
      <rPr>
        <sz val="12"/>
        <color rgb="FF000000"/>
        <rFont val="맑은 고딕"/>
        <family val="3"/>
        <charset val="129"/>
      </rPr>
      <t>DB</t>
    </r>
    <r>
      <rPr>
        <sz val="12"/>
        <color rgb="FF000000"/>
        <rFont val="나눔고딕"/>
        <family val="2"/>
        <charset val="1"/>
      </rPr>
      <t>설계</t>
    </r>
  </si>
  <si>
    <t>프로그램설계</t>
  </si>
  <si>
    <t>-</t>
  </si>
  <si>
    <r>
      <rPr>
        <sz val="10"/>
        <rFont val="나눔고딕"/>
        <family val="2"/>
        <charset val="1"/>
      </rPr>
      <t>메뉴구성도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사용자화면정의서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인터페이스정의서</t>
    </r>
  </si>
  <si>
    <t>2018.05.07~2018.05.15</t>
  </si>
  <si>
    <t>메뉴구성도</t>
  </si>
  <si>
    <r>
      <rPr>
        <sz val="12"/>
        <color rgb="FF000000"/>
        <rFont val="나눔고딕"/>
        <family val="2"/>
        <charset val="1"/>
      </rPr>
      <t>홈</t>
    </r>
    <r>
      <rPr>
        <sz val="12"/>
        <color rgb="FF000000"/>
        <rFont val="맑은 고딕"/>
        <family val="3"/>
        <charset val="129"/>
      </rPr>
      <t>,</t>
    </r>
    <r>
      <rPr>
        <sz val="12"/>
        <color rgb="FF000000"/>
        <rFont val="나눔고딕"/>
        <family val="2"/>
        <charset val="1"/>
      </rPr>
      <t>회원가입</t>
    </r>
  </si>
  <si>
    <t>2018.05.12~2018.05.15</t>
  </si>
  <si>
    <t>그룹페이지</t>
  </si>
  <si>
    <r>
      <rPr>
        <sz val="12"/>
        <color rgb="FF000000"/>
        <rFont val="맑은 고딕"/>
        <family val="3"/>
        <charset val="129"/>
      </rPr>
      <t xml:space="preserve">Q&amp;A </t>
    </r>
    <r>
      <rPr>
        <sz val="12"/>
        <color rgb="FF000000"/>
        <rFont val="나눔고딕"/>
        <family val="2"/>
        <charset val="1"/>
      </rPr>
      <t>게시판</t>
    </r>
  </si>
  <si>
    <t>임급시스템</t>
  </si>
  <si>
    <t>마이페이지</t>
  </si>
  <si>
    <t>공지사항 게시판</t>
  </si>
  <si>
    <t>로그인</t>
  </si>
  <si>
    <t>출금시스템</t>
  </si>
  <si>
    <t>관리자페이지</t>
  </si>
  <si>
    <t>화면설계서</t>
  </si>
  <si>
    <t>2018.05.14~2018.05.15</t>
  </si>
  <si>
    <t>개발</t>
  </si>
  <si>
    <t>구현</t>
  </si>
  <si>
    <r>
      <rPr>
        <sz val="10"/>
        <rFont val="나눔고딕"/>
        <family val="2"/>
        <charset val="1"/>
      </rPr>
      <t>프로그램목록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프로그램명세서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프로그램테이블상관도</t>
    </r>
  </si>
  <si>
    <r>
      <rPr>
        <sz val="10"/>
        <rFont val="맑은 고딕"/>
        <family val="3"/>
        <charset val="129"/>
      </rPr>
      <t xml:space="preserve">2018.05.16~2018.05.30  </t>
    </r>
    <r>
      <rPr>
        <sz val="10"/>
        <rFont val="나눔고딕"/>
        <family val="2"/>
        <charset val="1"/>
      </rPr>
      <t>프로그램목록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프로그램 명세서</t>
    </r>
    <r>
      <rPr>
        <sz val="10"/>
        <rFont val="맑은 고딕"/>
        <family val="3"/>
        <charset val="129"/>
      </rPr>
      <t xml:space="preserve">, </t>
    </r>
    <r>
      <rPr>
        <sz val="10"/>
        <rFont val="나눔고딕"/>
        <family val="2"/>
        <charset val="1"/>
      </rPr>
      <t>프로그램 테이블 상관도</t>
    </r>
  </si>
  <si>
    <r>
      <rPr>
        <sz val="10"/>
        <rFont val="나눔고딕"/>
        <family val="2"/>
        <charset val="1"/>
      </rPr>
      <t>손정완</t>
    </r>
    <r>
      <rPr>
        <sz val="10"/>
        <rFont val="맑은 고딕"/>
        <family val="3"/>
        <charset val="129"/>
      </rPr>
      <t>,</t>
    </r>
    <r>
      <rPr>
        <sz val="10"/>
        <rFont val="나눔고딕"/>
        <family val="2"/>
        <charset val="1"/>
      </rPr>
      <t>맹민호</t>
    </r>
  </si>
  <si>
    <r>
      <rPr>
        <sz val="10"/>
        <rFont val="나눔고딕"/>
        <family val="2"/>
        <charset val="1"/>
      </rPr>
      <t>단위테스트정의서</t>
    </r>
    <r>
      <rPr>
        <sz val="10"/>
        <rFont val="맑은 고딕"/>
        <family val="3"/>
        <charset val="129"/>
      </rPr>
      <t>(</t>
    </r>
    <r>
      <rPr>
        <sz val="10"/>
        <rFont val="나눔고딕"/>
        <family val="2"/>
        <charset val="1"/>
      </rPr>
      <t>결과</t>
    </r>
    <r>
      <rPr>
        <sz val="10"/>
        <rFont val="맑은 고딕"/>
        <family val="3"/>
        <charset val="129"/>
      </rPr>
      <t>)</t>
    </r>
  </si>
  <si>
    <t>홈 화면</t>
  </si>
  <si>
    <t>Q&amp;A 게시판</t>
  </si>
  <si>
    <t>맹미호</t>
  </si>
  <si>
    <t>통합테스트</t>
  </si>
  <si>
    <r>
      <rPr>
        <sz val="10"/>
        <rFont val="나눔고딕"/>
        <family val="2"/>
        <charset val="1"/>
      </rPr>
      <t>통합테스트정의서</t>
    </r>
    <r>
      <rPr>
        <sz val="10"/>
        <rFont val="맑은 고딕"/>
        <family val="3"/>
        <charset val="129"/>
      </rPr>
      <t>(</t>
    </r>
    <r>
      <rPr>
        <sz val="10"/>
        <rFont val="나눔고딕"/>
        <family val="2"/>
        <charset val="1"/>
      </rPr>
      <t>결과</t>
    </r>
    <r>
      <rPr>
        <sz val="10"/>
        <rFont val="맑은 고딕"/>
        <family val="3"/>
        <charset val="129"/>
      </rPr>
      <t>)</t>
    </r>
  </si>
  <si>
    <r>
      <rPr>
        <b/>
        <sz val="10"/>
        <color rgb="FF10243E"/>
        <rFont val="나눔고딕"/>
        <family val="2"/>
        <charset val="1"/>
      </rPr>
      <t xml:space="preserve">테스트
</t>
    </r>
    <r>
      <rPr>
        <b/>
        <sz val="10"/>
        <color rgb="FF10243E"/>
        <rFont val="맑은 고딕"/>
        <family val="3"/>
        <charset val="129"/>
      </rPr>
      <t>2018.06.01~2018-06-06</t>
    </r>
  </si>
  <si>
    <t>2018.06.01~2018.06.06</t>
  </si>
  <si>
    <t>전개</t>
  </si>
  <si>
    <r>
      <rPr>
        <b/>
        <sz val="10"/>
        <color rgb="FF10243E"/>
        <rFont val="나눔고딕"/>
        <family val="2"/>
        <charset val="1"/>
      </rPr>
      <t xml:space="preserve">전개
</t>
    </r>
    <r>
      <rPr>
        <b/>
        <sz val="10"/>
        <color rgb="FF10243E"/>
        <rFont val="맑은 고딕"/>
        <family val="3"/>
        <charset val="129"/>
      </rPr>
      <t>2018.06.07~2018-06-13</t>
    </r>
  </si>
  <si>
    <t>이행</t>
  </si>
  <si>
    <t>2018.06.07~2018.06.07</t>
  </si>
  <si>
    <t>시스템 설치</t>
  </si>
  <si>
    <t>사용자및운영자교육</t>
  </si>
  <si>
    <t>2018.06.08~2018.06.11</t>
  </si>
  <si>
    <t>사용자매뉴얼</t>
  </si>
  <si>
    <t xml:space="preserve">2018.06.08~2018.06.08   </t>
  </si>
  <si>
    <t>사용자 매뉴얼</t>
  </si>
  <si>
    <t>운영자매뉴얼</t>
  </si>
  <si>
    <t xml:space="preserve">2018.06.09~2018.06.09 </t>
  </si>
  <si>
    <t xml:space="preserve"> 운영자 매뉴얼</t>
  </si>
  <si>
    <t>운영계획</t>
  </si>
  <si>
    <t>2018.06.11~2018.06.11</t>
  </si>
  <si>
    <t>유지보수계획</t>
  </si>
  <si>
    <t>유지보수계획서</t>
  </si>
  <si>
    <t>유지보수 계획서</t>
  </si>
  <si>
    <t>시범운영</t>
  </si>
  <si>
    <r>
      <rPr>
        <sz val="10"/>
        <color rgb="FF10243E"/>
        <rFont val="나눔고딕"/>
        <family val="2"/>
        <charset val="1"/>
      </rPr>
      <t xml:space="preserve">안정화
</t>
    </r>
    <r>
      <rPr>
        <sz val="10"/>
        <color rgb="FF10243E"/>
        <rFont val="맑은 고딕"/>
        <family val="3"/>
        <charset val="129"/>
      </rPr>
      <t>2018.06.12~2018-06-12</t>
    </r>
  </si>
  <si>
    <t>안정화</t>
  </si>
  <si>
    <t>2018.06.12~2018.06.13</t>
  </si>
  <si>
    <t>한승민</t>
    <phoneticPr fontId="39" type="noConversion"/>
  </si>
  <si>
    <t>박민우,손정완</t>
    <phoneticPr fontId="39" type="noConversion"/>
  </si>
  <si>
    <r>
      <t xml:space="preserve">개발
</t>
    </r>
    <r>
      <rPr>
        <b/>
        <sz val="10"/>
        <color rgb="FF10243E"/>
        <rFont val="맑은 고딕"/>
        <family val="3"/>
        <charset val="129"/>
      </rPr>
      <t>2018.05.16~2018-05-31</t>
    </r>
    <phoneticPr fontId="39" type="noConversion"/>
  </si>
  <si>
    <t>2018.05.16~2018-05-31</t>
    <phoneticPr fontId="39" type="noConversion"/>
  </si>
  <si>
    <t>박민우</t>
    <phoneticPr fontId="39" type="noConversion"/>
  </si>
  <si>
    <t>회원가입</t>
    <phoneticPr fontId="39" type="noConversion"/>
  </si>
  <si>
    <t>맹민호</t>
    <phoneticPr fontId="39" type="noConversion"/>
  </si>
  <si>
    <t>이기수</t>
    <phoneticPr fontId="39" type="noConversion"/>
  </si>
  <si>
    <t>2018.05.16~2018-05-31</t>
    <phoneticPr fontId="39" type="noConversion"/>
  </si>
  <si>
    <t>2018.05.16~2018-05-31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</si>
</sst>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);[Red]\(0.000\)"/>
    <numFmt numFmtId="177" formatCode="0.00_);[Red]\(0.00\)"/>
    <numFmt numFmtId="178" formatCode="yyyy\-mm\-dd"/>
    <numFmt numFmtId="179" formatCode="mm\.dd"/>
    <numFmt numFmtId="180" formatCode="mm&quot;월 &quot;dd&quot;일&quot;"/>
  </numFmts>
  <fonts count="41">
    <font>
      <sz val="11"/>
      <name val="나눔고딕"/>
      <family val="2"/>
      <charset val="1"/>
    </font>
    <font>
      <sz val="10"/>
      <name val="나눔고딕"/>
      <family val="2"/>
      <charset val="1"/>
    </font>
    <font>
      <b/>
      <sz val="10"/>
      <name val="나눔고딕"/>
      <family val="2"/>
      <charset val="1"/>
    </font>
    <font>
      <b/>
      <sz val="26"/>
      <name val="나눔고딕"/>
      <family val="2"/>
      <charset val="1"/>
    </font>
    <font>
      <b/>
      <sz val="26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rgb="FF0000FF"/>
      <name val="나눔고딕"/>
      <family val="2"/>
      <charset val="1"/>
    </font>
    <font>
      <b/>
      <sz val="10"/>
      <color rgb="FF0000FF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984807"/>
      <name val="나눔고딕"/>
      <family val="2"/>
      <charset val="1"/>
    </font>
    <font>
      <b/>
      <sz val="10"/>
      <color rgb="FF984807"/>
      <name val="맑은 고딕"/>
      <family val="3"/>
      <charset val="129"/>
    </font>
    <font>
      <b/>
      <sz val="10"/>
      <color rgb="FF4F6228"/>
      <name val="나눔고딕"/>
      <family val="2"/>
      <charset val="1"/>
    </font>
    <font>
      <b/>
      <sz val="10"/>
      <color rgb="FF376092"/>
      <name val="나눔고딕"/>
      <family val="2"/>
      <charset val="1"/>
    </font>
    <font>
      <b/>
      <sz val="10"/>
      <color rgb="FF376092"/>
      <name val="맑은 고딕"/>
      <family val="3"/>
      <charset val="129"/>
    </font>
    <font>
      <sz val="10"/>
      <color rgb="FF000000"/>
      <name val="나눔고딕"/>
      <family val="2"/>
      <charset val="1"/>
    </font>
    <font>
      <sz val="10"/>
      <color rgb="FF000000"/>
      <name val="맑은 고딕"/>
      <family val="3"/>
      <charset val="129"/>
    </font>
    <font>
      <sz val="10"/>
      <color rgb="FFD7E4BD"/>
      <name val="나눔고딕"/>
      <family val="2"/>
      <charset val="1"/>
    </font>
    <font>
      <b/>
      <sz val="11"/>
      <name val="돋움"/>
      <family val="3"/>
      <charset val="129"/>
    </font>
    <font>
      <b/>
      <sz val="10"/>
      <color rgb="FF77933C"/>
      <name val="나눔고딕"/>
      <family val="2"/>
      <charset val="1"/>
    </font>
    <font>
      <b/>
      <sz val="10"/>
      <color rgb="FF000000"/>
      <name val="나눔고딕"/>
      <family val="2"/>
      <charset val="1"/>
    </font>
    <font>
      <b/>
      <sz val="18"/>
      <color rgb="FFFFFFFF"/>
      <name val="나눔고딕"/>
      <family val="2"/>
      <charset val="1"/>
    </font>
    <font>
      <b/>
      <sz val="10"/>
      <color rgb="FFFFFFFF"/>
      <name val="나눔고딕"/>
      <family val="2"/>
      <charset val="1"/>
    </font>
    <font>
      <b/>
      <sz val="10"/>
      <color rgb="FFFFFFFF"/>
      <name val="맑은 고딕"/>
      <family val="3"/>
      <charset val="129"/>
    </font>
    <font>
      <sz val="10"/>
      <color rgb="FFFFFFFF"/>
      <name val="나눔고딕"/>
      <family val="2"/>
      <charset val="1"/>
    </font>
    <font>
      <sz val="10"/>
      <color rgb="FFE46C0A"/>
      <name val="나눔고딕"/>
      <family val="2"/>
      <charset val="1"/>
    </font>
    <font>
      <b/>
      <sz val="12"/>
      <color rgb="FF376092"/>
      <name val="나눔고딕"/>
      <family val="2"/>
      <charset val="1"/>
    </font>
    <font>
      <b/>
      <sz val="16"/>
      <color rgb="FF254061"/>
      <name val="나눔고딕"/>
      <family val="2"/>
      <charset val="1"/>
    </font>
    <font>
      <b/>
      <sz val="12"/>
      <color rgb="FF254061"/>
      <name val="나눔고딕"/>
      <family val="2"/>
      <charset val="1"/>
    </font>
    <font>
      <b/>
      <sz val="10"/>
      <color rgb="FF10243E"/>
      <name val="나눔고딕"/>
      <family val="2"/>
      <charset val="1"/>
    </font>
    <font>
      <b/>
      <sz val="10"/>
      <color rgb="FF10243E"/>
      <name val="맑은 고딕"/>
      <family val="3"/>
      <charset val="129"/>
    </font>
    <font>
      <sz val="12"/>
      <color rgb="FF000000"/>
      <name val="나눔고딕"/>
      <family val="2"/>
      <charset val="1"/>
    </font>
    <font>
      <sz val="10"/>
      <color rgb="FF10243E"/>
      <name val="맑은 고딕"/>
      <family val="3"/>
      <charset val="129"/>
    </font>
    <font>
      <sz val="12"/>
      <name val="나눔고딕"/>
      <family val="2"/>
      <charset val="1"/>
    </font>
    <font>
      <sz val="12"/>
      <name val="맑은 고딕"/>
      <family val="3"/>
      <charset val="129"/>
    </font>
    <font>
      <sz val="10"/>
      <color rgb="FF10243E"/>
      <name val="나눔고딕"/>
      <family val="2"/>
      <charset val="1"/>
    </font>
    <font>
      <sz val="12"/>
      <color rgb="FF000000"/>
      <name val="맑은 고딕"/>
      <family val="3"/>
      <charset val="129"/>
    </font>
    <font>
      <b/>
      <sz val="12"/>
      <color rgb="FFFF0000"/>
      <name val="나눔고딕"/>
      <family val="2"/>
      <charset val="1"/>
    </font>
    <font>
      <b/>
      <sz val="10"/>
      <color rgb="FFFF0000"/>
      <name val="나눔고딕"/>
      <family val="2"/>
      <charset val="1"/>
    </font>
    <font>
      <b/>
      <sz val="10"/>
      <color rgb="FFFF0000"/>
      <name val="맑은 고딕"/>
      <family val="3"/>
      <charset val="129"/>
    </font>
    <font>
      <sz val="8"/>
      <name val="돋움"/>
      <family val="3"/>
      <charset val="129"/>
    </font>
    <font>
      <sz val="10"/>
      <color rgb="FF10243E"/>
      <name val="나눔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95B3D7"/>
        <bgColor rgb="FF93CDDD"/>
      </patternFill>
    </fill>
    <fill>
      <patternFill patternType="solid">
        <fgColor rgb="FFFAC090"/>
        <bgColor rgb="FFC3D69B"/>
      </patternFill>
    </fill>
    <fill>
      <patternFill patternType="solid">
        <fgColor rgb="FFFDEADA"/>
        <bgColor rgb="FFEBF1DE"/>
      </patternFill>
    </fill>
    <fill>
      <patternFill patternType="solid">
        <fgColor rgb="FF4F6228"/>
        <bgColor rgb="FF376092"/>
      </patternFill>
    </fill>
    <fill>
      <patternFill patternType="solid">
        <fgColor rgb="FF77933C"/>
        <bgColor rgb="FF808080"/>
      </patternFill>
    </fill>
    <fill>
      <patternFill patternType="solid">
        <fgColor rgb="FF00FFFF"/>
        <bgColor rgb="FF00FFFF"/>
      </patternFill>
    </fill>
    <fill>
      <patternFill patternType="solid">
        <fgColor rgb="FF93CDDD"/>
        <bgColor rgb="FF95B3D7"/>
      </patternFill>
    </fill>
    <fill>
      <patternFill patternType="solid">
        <fgColor rgb="FFEBF1DE"/>
        <bgColor rgb="FFFDEADA"/>
      </patternFill>
    </fill>
    <fill>
      <patternFill patternType="solid">
        <fgColor rgb="FFD7E4BD"/>
        <bgColor rgb="FFEBF1DE"/>
      </patternFill>
    </fill>
    <fill>
      <patternFill patternType="solid">
        <fgColor rgb="FFC3D69B"/>
        <bgColor rgb="FFD7E4BD"/>
      </patternFill>
    </fill>
    <fill>
      <patternFill patternType="solid">
        <fgColor rgb="FF376092"/>
        <bgColor rgb="FF254061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2D050"/>
      </patternFill>
    </fill>
    <fill>
      <patternFill patternType="solid">
        <fgColor rgb="FFF79646"/>
        <bgColor rgb="FFFF8080"/>
      </patternFill>
    </fill>
    <fill>
      <patternFill patternType="solid">
        <fgColor theme="0"/>
        <bgColor rgb="FFFF8080"/>
      </patternFill>
    </fill>
    <fill>
      <patternFill patternType="solid">
        <fgColor theme="0"/>
        <bgColor rgb="FFEBF1DE"/>
      </patternFill>
    </fill>
    <fill>
      <patternFill patternType="solid">
        <fgColor theme="9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Border="0" applyProtection="0">
      <alignment vertical="center"/>
    </xf>
  </cellStyleXfs>
  <cellXfs count="33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9" fontId="5" fillId="2" borderId="2" xfId="0" applyNumberFormat="1" applyFont="1" applyFill="1" applyBorder="1" applyAlignment="1">
      <alignment horizontal="center" vertical="center"/>
    </xf>
    <xf numFmtId="179" fontId="5" fillId="2" borderId="3" xfId="0" applyNumberFormat="1" applyFont="1" applyFill="1" applyBorder="1" applyAlignment="1">
      <alignment horizontal="center" vertical="center"/>
    </xf>
    <xf numFmtId="179" fontId="5" fillId="2" borderId="13" xfId="0" applyNumberFormat="1" applyFont="1" applyFill="1" applyBorder="1" applyAlignment="1">
      <alignment horizontal="center" vertical="center"/>
    </xf>
    <xf numFmtId="179" fontId="5" fillId="2" borderId="14" xfId="0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horizontal="center" vertical="center" wrapText="1"/>
    </xf>
    <xf numFmtId="177" fontId="7" fillId="3" borderId="3" xfId="0" applyNumberFormat="1" applyFont="1" applyFill="1" applyBorder="1" applyAlignment="1">
      <alignment horizontal="center" vertical="center" wrapText="1"/>
    </xf>
    <xf numFmtId="178" fontId="7" fillId="3" borderId="3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176" fontId="10" fillId="4" borderId="23" xfId="0" applyNumberFormat="1" applyFont="1" applyFill="1" applyBorder="1" applyAlignment="1">
      <alignment horizontal="center" vertical="center" wrapText="1"/>
    </xf>
    <xf numFmtId="9" fontId="10" fillId="4" borderId="23" xfId="0" applyNumberFormat="1" applyFont="1" applyFill="1" applyBorder="1" applyAlignment="1">
      <alignment horizontal="center" vertical="center" wrapText="1"/>
    </xf>
    <xf numFmtId="177" fontId="10" fillId="4" borderId="23" xfId="0" applyNumberFormat="1" applyFont="1" applyFill="1" applyBorder="1" applyAlignment="1">
      <alignment horizontal="center" vertical="center" wrapText="1"/>
    </xf>
    <xf numFmtId="178" fontId="10" fillId="4" borderId="23" xfId="0" applyNumberFormat="1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left" vertical="center" wrapText="1"/>
    </xf>
    <xf numFmtId="0" fontId="11" fillId="5" borderId="20" xfId="0" applyFont="1" applyFill="1" applyBorder="1" applyAlignment="1">
      <alignment vertical="center"/>
    </xf>
    <xf numFmtId="0" fontId="11" fillId="5" borderId="21" xfId="0" applyFont="1" applyFill="1" applyBorder="1" applyAlignment="1">
      <alignment vertical="center"/>
    </xf>
    <xf numFmtId="0" fontId="11" fillId="5" borderId="25" xfId="0" applyFont="1" applyFill="1" applyBorder="1" applyAlignment="1">
      <alignment vertical="center"/>
    </xf>
    <xf numFmtId="0" fontId="11" fillId="5" borderId="26" xfId="0" applyFont="1" applyFill="1" applyBorder="1" applyAlignment="1">
      <alignment vertical="center"/>
    </xf>
    <xf numFmtId="0" fontId="11" fillId="5" borderId="27" xfId="0" applyFont="1" applyFill="1" applyBorder="1" applyAlignment="1">
      <alignment vertical="center"/>
    </xf>
    <xf numFmtId="0" fontId="11" fillId="5" borderId="2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3" fillId="0" borderId="32" xfId="0" applyNumberFormat="1" applyFont="1" applyBorder="1" applyAlignment="1">
      <alignment horizontal="center" vertical="center" wrapText="1"/>
    </xf>
    <xf numFmtId="9" fontId="13" fillId="0" borderId="32" xfId="0" applyNumberFormat="1" applyFont="1" applyBorder="1" applyAlignment="1">
      <alignment horizontal="center" vertical="center" wrapText="1"/>
    </xf>
    <xf numFmtId="176" fontId="13" fillId="0" borderId="32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 wrapText="1"/>
    </xf>
    <xf numFmtId="178" fontId="13" fillId="0" borderId="32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2" fillId="6" borderId="29" xfId="0" applyFont="1" applyFill="1" applyBorder="1" applyAlignment="1">
      <alignment vertical="center"/>
    </xf>
    <xf numFmtId="0" fontId="12" fillId="6" borderId="30" xfId="0" applyFont="1" applyFill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36" xfId="0" applyFont="1" applyBorder="1" applyAlignment="1">
      <alignment vertical="center"/>
    </xf>
    <xf numFmtId="0" fontId="12" fillId="0" borderId="37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horizontal="left" vertical="center"/>
    </xf>
    <xf numFmtId="49" fontId="14" fillId="0" borderId="39" xfId="0" applyNumberFormat="1" applyFont="1" applyBorder="1" applyAlignment="1">
      <alignment horizontal="left" vertical="center"/>
    </xf>
    <xf numFmtId="49" fontId="1" fillId="0" borderId="31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9" fontId="15" fillId="7" borderId="32" xfId="0" applyNumberFormat="1" applyFont="1" applyFill="1" applyBorder="1" applyAlignment="1">
      <alignment horizontal="center" vertical="center" wrapText="1"/>
    </xf>
    <xf numFmtId="176" fontId="15" fillId="0" borderId="32" xfId="0" applyNumberFormat="1" applyFont="1" applyBorder="1" applyAlignment="1">
      <alignment horizontal="center" vertical="center" wrapText="1"/>
    </xf>
    <xf numFmtId="177" fontId="15" fillId="8" borderId="32" xfId="0" applyNumberFormat="1" applyFont="1" applyFill="1" applyBorder="1" applyAlignment="1">
      <alignment horizontal="center" vertical="center" wrapText="1"/>
    </xf>
    <xf numFmtId="178" fontId="15" fillId="0" borderId="32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6" fillId="9" borderId="38" xfId="0" applyFont="1" applyFill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49" fontId="1" fillId="0" borderId="44" xfId="0" applyNumberFormat="1" applyFont="1" applyBorder="1" applyAlignment="1">
      <alignment horizontal="center" vertical="center"/>
    </xf>
    <xf numFmtId="176" fontId="15" fillId="0" borderId="45" xfId="0" applyNumberFormat="1" applyFont="1" applyBorder="1" applyAlignment="1">
      <alignment horizontal="center" vertical="center"/>
    </xf>
    <xf numFmtId="9" fontId="15" fillId="7" borderId="45" xfId="0" applyNumberFormat="1" applyFont="1" applyFill="1" applyBorder="1" applyAlignment="1">
      <alignment horizontal="center" vertical="center" wrapText="1"/>
    </xf>
    <xf numFmtId="176" fontId="15" fillId="0" borderId="45" xfId="0" applyNumberFormat="1" applyFont="1" applyBorder="1" applyAlignment="1">
      <alignment horizontal="center" vertical="center" wrapText="1"/>
    </xf>
    <xf numFmtId="177" fontId="15" fillId="8" borderId="45" xfId="0" applyNumberFormat="1" applyFont="1" applyFill="1" applyBorder="1" applyAlignment="1">
      <alignment horizontal="center" vertical="center" wrapText="1"/>
    </xf>
    <xf numFmtId="178" fontId="15" fillId="0" borderId="45" xfId="0" applyNumberFormat="1" applyFont="1" applyBorder="1" applyAlignment="1">
      <alignment horizontal="center" vertical="center"/>
    </xf>
    <xf numFmtId="0" fontId="14" fillId="9" borderId="39" xfId="0" applyFont="1" applyFill="1" applyBorder="1" applyAlignment="1">
      <alignment vertical="center"/>
    </xf>
    <xf numFmtId="0" fontId="14" fillId="0" borderId="0" xfId="1" applyFont="1" applyBorder="1" applyAlignment="1" applyProtection="1">
      <alignment vertical="center"/>
    </xf>
    <xf numFmtId="0" fontId="14" fillId="0" borderId="38" xfId="1" applyFont="1" applyBorder="1" applyAlignment="1" applyProtection="1">
      <alignment horizontal="center" vertical="center"/>
    </xf>
    <xf numFmtId="0" fontId="14" fillId="0" borderId="39" xfId="1" applyFont="1" applyBorder="1" applyAlignment="1" applyProtection="1">
      <alignment horizontal="left" vertical="center"/>
    </xf>
    <xf numFmtId="0" fontId="14" fillId="9" borderId="38" xfId="1" applyFont="1" applyFill="1" applyBorder="1" applyAlignment="1" applyProtection="1">
      <alignment vertical="center"/>
    </xf>
    <xf numFmtId="0" fontId="14" fillId="0" borderId="39" xfId="1" applyFont="1" applyBorder="1" applyAlignment="1" applyProtection="1">
      <alignment vertical="center"/>
    </xf>
    <xf numFmtId="0" fontId="14" fillId="0" borderId="40" xfId="1" applyFont="1" applyBorder="1" applyAlignment="1" applyProtection="1">
      <alignment vertical="center"/>
    </xf>
    <xf numFmtId="0" fontId="14" fillId="0" borderId="41" xfId="1" applyFont="1" applyBorder="1" applyAlignment="1" applyProtection="1">
      <alignment vertical="center"/>
    </xf>
    <xf numFmtId="0" fontId="14" fillId="0" borderId="42" xfId="1" applyFont="1" applyBorder="1" applyAlignment="1" applyProtection="1">
      <alignment vertical="center"/>
    </xf>
    <xf numFmtId="0" fontId="14" fillId="0" borderId="43" xfId="1" applyFont="1" applyBorder="1" applyAlignment="1" applyProtection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49" fontId="12" fillId="0" borderId="39" xfId="0" applyNumberFormat="1" applyFont="1" applyBorder="1" applyAlignment="1">
      <alignment horizontal="left" vertical="center"/>
    </xf>
    <xf numFmtId="176" fontId="13" fillId="0" borderId="45" xfId="0" applyNumberFormat="1" applyFont="1" applyBorder="1" applyAlignment="1">
      <alignment horizontal="center" vertical="center"/>
    </xf>
    <xf numFmtId="178" fontId="13" fillId="0" borderId="45" xfId="0" applyNumberFormat="1" applyFont="1" applyBorder="1" applyAlignment="1">
      <alignment horizontal="center" vertical="center"/>
    </xf>
    <xf numFmtId="0" fontId="12" fillId="6" borderId="38" xfId="0" applyFont="1" applyFill="1" applyBorder="1" applyAlignment="1">
      <alignment vertical="center"/>
    </xf>
    <xf numFmtId="0" fontId="12" fillId="6" borderId="39" xfId="0" applyFont="1" applyFill="1" applyBorder="1" applyAlignment="1">
      <alignment vertical="center"/>
    </xf>
    <xf numFmtId="0" fontId="12" fillId="0" borderId="39" xfId="0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12" fillId="0" borderId="41" xfId="0" applyFont="1" applyBorder="1" applyAlignment="1">
      <alignment vertical="center"/>
    </xf>
    <xf numFmtId="0" fontId="12" fillId="0" borderId="42" xfId="0" applyFont="1" applyBorder="1" applyAlignment="1">
      <alignment vertical="center"/>
    </xf>
    <xf numFmtId="0" fontId="12" fillId="0" borderId="43" xfId="0" applyFont="1" applyBorder="1" applyAlignment="1">
      <alignment vertical="center"/>
    </xf>
    <xf numFmtId="0" fontId="14" fillId="0" borderId="38" xfId="0" applyFont="1" applyBorder="1" applyAlignment="1">
      <alignment horizontal="center" vertical="center"/>
    </xf>
    <xf numFmtId="0" fontId="14" fillId="9" borderId="38" xfId="0" applyFont="1" applyFill="1" applyBorder="1" applyAlignment="1">
      <alignment vertical="center"/>
    </xf>
    <xf numFmtId="0" fontId="8" fillId="0" borderId="33" xfId="0" applyFont="1" applyBorder="1" applyAlignment="1">
      <alignment horizontal="left" vertical="center"/>
    </xf>
    <xf numFmtId="176" fontId="13" fillId="0" borderId="45" xfId="0" applyNumberFormat="1" applyFont="1" applyBorder="1" applyAlignment="1">
      <alignment horizontal="center" vertical="center" wrapText="1"/>
    </xf>
    <xf numFmtId="177" fontId="13" fillId="0" borderId="45" xfId="0" applyNumberFormat="1" applyFont="1" applyBorder="1" applyAlignment="1">
      <alignment horizontal="center" vertical="center" wrapText="1"/>
    </xf>
    <xf numFmtId="0" fontId="14" fillId="6" borderId="38" xfId="0" applyFont="1" applyFill="1" applyBorder="1" applyAlignment="1">
      <alignment vertical="center"/>
    </xf>
    <xf numFmtId="0" fontId="14" fillId="6" borderId="39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41" xfId="0" applyFont="1" applyFill="1" applyBorder="1" applyAlignment="1">
      <alignment vertical="center"/>
    </xf>
    <xf numFmtId="0" fontId="14" fillId="6" borderId="42" xfId="0" applyFont="1" applyFill="1" applyBorder="1" applyAlignment="1">
      <alignment vertical="center"/>
    </xf>
    <xf numFmtId="0" fontId="14" fillId="6" borderId="43" xfId="0" applyFont="1" applyFill="1" applyBorder="1" applyAlignment="1">
      <alignment vertical="center"/>
    </xf>
    <xf numFmtId="0" fontId="14" fillId="9" borderId="42" xfId="0" applyFont="1" applyFill="1" applyBorder="1" applyAlignment="1">
      <alignment vertical="center"/>
    </xf>
    <xf numFmtId="0" fontId="14" fillId="9" borderId="43" xfId="0" applyFont="1" applyFill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6" borderId="40" xfId="0" applyFont="1" applyFill="1" applyBorder="1" applyAlignment="1">
      <alignment vertical="center"/>
    </xf>
    <xf numFmtId="0" fontId="12" fillId="6" borderId="4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1" fillId="0" borderId="46" xfId="0" applyFont="1" applyBorder="1" applyAlignment="1">
      <alignment horizontal="left" vertical="center"/>
    </xf>
    <xf numFmtId="0" fontId="14" fillId="9" borderId="0" xfId="0" applyFont="1" applyFill="1" applyAlignment="1">
      <alignment vertical="center"/>
    </xf>
    <xf numFmtId="0" fontId="14" fillId="9" borderId="40" xfId="0" applyFont="1" applyFill="1" applyBorder="1" applyAlignment="1">
      <alignment vertical="center"/>
    </xf>
    <xf numFmtId="0" fontId="14" fillId="9" borderId="41" xfId="0" applyFont="1" applyFill="1" applyBorder="1" applyAlignment="1">
      <alignment vertical="center"/>
    </xf>
    <xf numFmtId="180" fontId="15" fillId="0" borderId="39" xfId="0" applyNumberFormat="1" applyFont="1" applyBorder="1" applyAlignment="1">
      <alignment horizontal="left" vertical="center"/>
    </xf>
    <xf numFmtId="49" fontId="15" fillId="0" borderId="39" xfId="0" applyNumberFormat="1" applyFont="1" applyBorder="1" applyAlignment="1">
      <alignment vertical="center"/>
    </xf>
    <xf numFmtId="0" fontId="15" fillId="0" borderId="39" xfId="0" applyFont="1" applyBorder="1" applyAlignment="1">
      <alignment horizontal="left" vertical="center"/>
    </xf>
    <xf numFmtId="49" fontId="12" fillId="0" borderId="39" xfId="0" applyNumberFormat="1" applyFont="1" applyBorder="1" applyAlignment="1">
      <alignment vertical="center"/>
    </xf>
    <xf numFmtId="0" fontId="16" fillId="9" borderId="41" xfId="0" applyFont="1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9" fontId="15" fillId="7" borderId="45" xfId="0" applyNumberFormat="1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vertical="center"/>
    </xf>
    <xf numFmtId="0" fontId="18" fillId="6" borderId="42" xfId="0" applyFont="1" applyFill="1" applyBorder="1" applyAlignment="1">
      <alignment vertical="center"/>
    </xf>
    <xf numFmtId="0" fontId="18" fillId="6" borderId="43" xfId="0" applyFont="1" applyFill="1" applyBorder="1" applyAlignment="1">
      <alignment vertical="center"/>
    </xf>
    <xf numFmtId="0" fontId="18" fillId="6" borderId="40" xfId="0" applyFont="1" applyFill="1" applyBorder="1" applyAlignment="1">
      <alignment vertical="center"/>
    </xf>
    <xf numFmtId="0" fontId="18" fillId="6" borderId="41" xfId="0" applyFont="1" applyFill="1" applyBorder="1" applyAlignment="1">
      <alignment vertical="center"/>
    </xf>
    <xf numFmtId="0" fontId="14" fillId="10" borderId="39" xfId="0" applyFont="1" applyFill="1" applyBorder="1" applyAlignment="1">
      <alignment vertical="center"/>
    </xf>
    <xf numFmtId="0" fontId="14" fillId="11" borderId="40" xfId="0" applyFont="1" applyFill="1" applyBorder="1" applyAlignment="1">
      <alignment vertical="center"/>
    </xf>
    <xf numFmtId="0" fontId="14" fillId="11" borderId="41" xfId="0" applyFont="1" applyFill="1" applyBorder="1" applyAlignment="1">
      <alignment vertical="center"/>
    </xf>
    <xf numFmtId="0" fontId="14" fillId="11" borderId="42" xfId="0" applyFont="1" applyFill="1" applyBorder="1" applyAlignment="1">
      <alignment vertical="center"/>
    </xf>
    <xf numFmtId="0" fontId="14" fillId="11" borderId="43" xfId="0" applyFont="1" applyFill="1" applyBorder="1" applyAlignment="1">
      <alignment vertical="center"/>
    </xf>
    <xf numFmtId="0" fontId="14" fillId="11" borderId="39" xfId="0" applyFont="1" applyFill="1" applyBorder="1" applyAlignment="1">
      <alignment vertical="center"/>
    </xf>
    <xf numFmtId="180" fontId="14" fillId="0" borderId="39" xfId="0" applyNumberFormat="1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2" fillId="11" borderId="39" xfId="0" applyFont="1" applyFill="1" applyBorder="1" applyAlignment="1">
      <alignment vertical="center"/>
    </xf>
    <xf numFmtId="0" fontId="12" fillId="11" borderId="40" xfId="0" applyFont="1" applyFill="1" applyBorder="1" applyAlignment="1">
      <alignment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left" vertical="center"/>
    </xf>
    <xf numFmtId="0" fontId="14" fillId="0" borderId="48" xfId="0" applyFont="1" applyBorder="1" applyAlignment="1">
      <alignment vertical="center"/>
    </xf>
    <xf numFmtId="49" fontId="14" fillId="0" borderId="48" xfId="0" applyNumberFormat="1" applyFont="1" applyBorder="1" applyAlignment="1">
      <alignment horizontal="left" vertical="center"/>
    </xf>
    <xf numFmtId="49" fontId="1" fillId="0" borderId="49" xfId="0" applyNumberFormat="1" applyFont="1" applyBorder="1" applyAlignment="1">
      <alignment horizontal="center" vertical="center"/>
    </xf>
    <xf numFmtId="176" fontId="15" fillId="0" borderId="50" xfId="0" applyNumberFormat="1" applyFont="1" applyBorder="1" applyAlignment="1">
      <alignment horizontal="center" vertical="center"/>
    </xf>
    <xf numFmtId="9" fontId="15" fillId="7" borderId="50" xfId="0" applyNumberFormat="1" applyFont="1" applyFill="1" applyBorder="1" applyAlignment="1">
      <alignment horizontal="center" vertical="center"/>
    </xf>
    <xf numFmtId="176" fontId="15" fillId="0" borderId="50" xfId="0" applyNumberFormat="1" applyFont="1" applyBorder="1" applyAlignment="1">
      <alignment horizontal="center" vertical="center" wrapText="1"/>
    </xf>
    <xf numFmtId="177" fontId="15" fillId="8" borderId="50" xfId="0" applyNumberFormat="1" applyFont="1" applyFill="1" applyBorder="1" applyAlignment="1">
      <alignment horizontal="center" vertical="center" wrapText="1"/>
    </xf>
    <xf numFmtId="178" fontId="15" fillId="0" borderId="50" xfId="0" applyNumberFormat="1" applyFont="1" applyBorder="1" applyAlignment="1">
      <alignment horizontal="center" vertical="center"/>
    </xf>
    <xf numFmtId="0" fontId="1" fillId="0" borderId="51" xfId="0" applyFont="1" applyBorder="1" applyAlignment="1">
      <alignment horizontal="left" vertical="center"/>
    </xf>
    <xf numFmtId="0" fontId="14" fillId="0" borderId="47" xfId="0" applyFont="1" applyBorder="1" applyAlignment="1">
      <alignment vertical="center"/>
    </xf>
    <xf numFmtId="0" fontId="14" fillId="0" borderId="52" xfId="0" applyFont="1" applyBorder="1" applyAlignment="1">
      <alignment vertical="center"/>
    </xf>
    <xf numFmtId="0" fontId="14" fillId="0" borderId="53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0" fontId="14" fillId="0" borderId="55" xfId="0" applyFont="1" applyBorder="1" applyAlignment="1">
      <alignment vertical="center"/>
    </xf>
    <xf numFmtId="0" fontId="19" fillId="0" borderId="0" xfId="0" applyFont="1" applyAlignment="1">
      <alignment vertical="center"/>
    </xf>
    <xf numFmtId="9" fontId="21" fillId="12" borderId="21" xfId="0" applyNumberFormat="1" applyFont="1" applyFill="1" applyBorder="1" applyAlignment="1">
      <alignment horizontal="center" vertical="center"/>
    </xf>
    <xf numFmtId="9" fontId="1" fillId="12" borderId="22" xfId="0" applyNumberFormat="1" applyFont="1" applyFill="1" applyBorder="1" applyAlignment="1">
      <alignment horizontal="center" vertical="center"/>
    </xf>
    <xf numFmtId="176" fontId="22" fillId="12" borderId="23" xfId="0" applyNumberFormat="1" applyFont="1" applyFill="1" applyBorder="1" applyAlignment="1">
      <alignment horizontal="center" vertical="center"/>
    </xf>
    <xf numFmtId="9" fontId="22" fillId="12" borderId="23" xfId="0" applyNumberFormat="1" applyFont="1" applyFill="1" applyBorder="1" applyAlignment="1">
      <alignment horizontal="center" vertical="center" wrapText="1"/>
    </xf>
    <xf numFmtId="177" fontId="22" fillId="12" borderId="23" xfId="0" applyNumberFormat="1" applyFont="1" applyFill="1" applyBorder="1" applyAlignment="1">
      <alignment horizontal="center" vertical="center" wrapText="1"/>
    </xf>
    <xf numFmtId="178" fontId="22" fillId="12" borderId="23" xfId="0" applyNumberFormat="1" applyFont="1" applyFill="1" applyBorder="1" applyAlignment="1">
      <alignment horizontal="center" vertical="center" wrapText="1"/>
    </xf>
    <xf numFmtId="0" fontId="23" fillId="12" borderId="56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5" fillId="13" borderId="58" xfId="0" applyFont="1" applyFill="1" applyBorder="1" applyAlignment="1">
      <alignment vertical="center"/>
    </xf>
    <xf numFmtId="0" fontId="26" fillId="13" borderId="59" xfId="0" applyFont="1" applyFill="1" applyBorder="1" applyAlignment="1">
      <alignment horizontal="left" vertical="center"/>
    </xf>
    <xf numFmtId="0" fontId="27" fillId="13" borderId="60" xfId="0" applyFont="1" applyFill="1" applyBorder="1" applyAlignment="1">
      <alignment horizontal="left" vertical="top"/>
    </xf>
    <xf numFmtId="0" fontId="25" fillId="13" borderId="61" xfId="0" applyFont="1" applyFill="1" applyBorder="1" applyAlignment="1">
      <alignment horizontal="left" vertical="center"/>
    </xf>
    <xf numFmtId="0" fontId="12" fillId="13" borderId="62" xfId="0" applyFont="1" applyFill="1" applyBorder="1" applyAlignment="1">
      <alignment horizontal="left" vertical="center"/>
    </xf>
    <xf numFmtId="0" fontId="1" fillId="13" borderId="60" xfId="0" applyFont="1" applyFill="1" applyBorder="1" applyAlignment="1">
      <alignment horizontal="center" vertical="center"/>
    </xf>
    <xf numFmtId="176" fontId="13" fillId="13" borderId="63" xfId="0" applyNumberFormat="1" applyFont="1" applyFill="1" applyBorder="1" applyAlignment="1">
      <alignment horizontal="center" vertical="center"/>
    </xf>
    <xf numFmtId="9" fontId="13" fillId="13" borderId="63" xfId="0" applyNumberFormat="1" applyFont="1" applyFill="1" applyBorder="1" applyAlignment="1">
      <alignment horizontal="center" vertical="center" wrapText="1"/>
    </xf>
    <xf numFmtId="177" fontId="13" fillId="13" borderId="63" xfId="0" applyNumberFormat="1" applyFont="1" applyFill="1" applyBorder="1" applyAlignment="1">
      <alignment horizontal="center" vertical="center" wrapText="1"/>
    </xf>
    <xf numFmtId="178" fontId="13" fillId="13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left" vertical="center" wrapText="1"/>
    </xf>
    <xf numFmtId="0" fontId="9" fillId="13" borderId="57" xfId="0" applyFont="1" applyFill="1" applyBorder="1" applyAlignment="1">
      <alignment vertical="center" wrapText="1"/>
    </xf>
    <xf numFmtId="0" fontId="25" fillId="13" borderId="66" xfId="0" applyFont="1" applyFill="1" applyBorder="1" applyAlignment="1">
      <alignment vertical="center"/>
    </xf>
    <xf numFmtId="0" fontId="26" fillId="13" borderId="67" xfId="0" applyFont="1" applyFill="1" applyBorder="1" applyAlignment="1">
      <alignment horizontal="left" vertical="center"/>
    </xf>
    <xf numFmtId="0" fontId="27" fillId="13" borderId="52" xfId="0" applyFont="1" applyFill="1" applyBorder="1" applyAlignment="1">
      <alignment vertical="center"/>
    </xf>
    <xf numFmtId="0" fontId="25" fillId="13" borderId="43" xfId="0" applyFont="1" applyFill="1" applyBorder="1" applyAlignment="1">
      <alignment horizontal="left" vertical="center"/>
    </xf>
    <xf numFmtId="0" fontId="12" fillId="13" borderId="39" xfId="0" applyFont="1" applyFill="1" applyBorder="1" applyAlignment="1">
      <alignment horizontal="left" vertical="center"/>
    </xf>
    <xf numFmtId="0" fontId="1" fillId="13" borderId="44" xfId="0" applyFont="1" applyFill="1" applyBorder="1" applyAlignment="1">
      <alignment horizontal="center" vertical="center"/>
    </xf>
    <xf numFmtId="176" fontId="13" fillId="13" borderId="45" xfId="0" applyNumberFormat="1" applyFont="1" applyFill="1" applyBorder="1" applyAlignment="1">
      <alignment horizontal="center" vertical="center"/>
    </xf>
    <xf numFmtId="9" fontId="13" fillId="13" borderId="45" xfId="0" applyNumberFormat="1" applyFont="1" applyFill="1" applyBorder="1" applyAlignment="1">
      <alignment horizontal="center" vertical="center" wrapText="1"/>
    </xf>
    <xf numFmtId="177" fontId="13" fillId="13" borderId="45" xfId="0" applyNumberFormat="1" applyFont="1" applyFill="1" applyBorder="1" applyAlignment="1">
      <alignment horizontal="center" vertical="center" wrapText="1"/>
    </xf>
    <xf numFmtId="178" fontId="13" fillId="13" borderId="45" xfId="0" applyNumberFormat="1" applyFont="1" applyFill="1" applyBorder="1" applyAlignment="1">
      <alignment horizontal="center" vertical="center"/>
    </xf>
    <xf numFmtId="0" fontId="1" fillId="0" borderId="68" xfId="0" applyFont="1" applyBorder="1" applyAlignment="1">
      <alignment horizontal="left" vertical="center" wrapText="1"/>
    </xf>
    <xf numFmtId="0" fontId="27" fillId="13" borderId="69" xfId="0" applyFont="1" applyFill="1" applyBorder="1" applyAlignment="1">
      <alignment vertical="center"/>
    </xf>
    <xf numFmtId="0" fontId="30" fillId="13" borderId="39" xfId="0" applyFont="1" applyFill="1" applyBorder="1" applyAlignment="1">
      <alignment horizontal="left" vertical="center"/>
    </xf>
    <xf numFmtId="0" fontId="14" fillId="13" borderId="39" xfId="0" applyFont="1" applyFill="1" applyBorder="1" applyAlignment="1">
      <alignment horizontal="left" vertical="center"/>
    </xf>
    <xf numFmtId="176" fontId="15" fillId="13" borderId="45" xfId="0" applyNumberFormat="1" applyFont="1" applyFill="1" applyBorder="1" applyAlignment="1">
      <alignment horizontal="center" vertical="center"/>
    </xf>
    <xf numFmtId="9" fontId="15" fillId="13" borderId="45" xfId="0" applyNumberFormat="1" applyFont="1" applyFill="1" applyBorder="1" applyAlignment="1">
      <alignment horizontal="center" vertical="center"/>
    </xf>
    <xf numFmtId="176" fontId="15" fillId="13" borderId="45" xfId="0" applyNumberFormat="1" applyFont="1" applyFill="1" applyBorder="1" applyAlignment="1">
      <alignment horizontal="center" vertical="center" wrapText="1"/>
    </xf>
    <xf numFmtId="177" fontId="15" fillId="13" borderId="45" xfId="0" applyNumberFormat="1" applyFont="1" applyFill="1" applyBorder="1" applyAlignment="1">
      <alignment horizontal="center" vertical="center" wrapText="1"/>
    </xf>
    <xf numFmtId="178" fontId="15" fillId="13" borderId="45" xfId="0" applyNumberFormat="1" applyFont="1" applyFill="1" applyBorder="1" applyAlignment="1">
      <alignment horizontal="center" vertical="center"/>
    </xf>
    <xf numFmtId="0" fontId="27" fillId="13" borderId="30" xfId="0" applyFont="1" applyFill="1" applyBorder="1" applyAlignment="1">
      <alignment vertical="center"/>
    </xf>
    <xf numFmtId="0" fontId="24" fillId="0" borderId="57" xfId="0" applyFont="1" applyBorder="1" applyAlignment="1">
      <alignment vertical="center"/>
    </xf>
    <xf numFmtId="0" fontId="14" fillId="0" borderId="57" xfId="0" applyFont="1" applyBorder="1" applyAlignment="1">
      <alignment vertical="center"/>
    </xf>
    <xf numFmtId="0" fontId="30" fillId="13" borderId="48" xfId="0" applyFont="1" applyFill="1" applyBorder="1" applyAlignment="1">
      <alignment horizontal="left" vertical="center"/>
    </xf>
    <xf numFmtId="0" fontId="14" fillId="13" borderId="48" xfId="0" applyFont="1" applyFill="1" applyBorder="1" applyAlignment="1">
      <alignment horizontal="left" vertical="center"/>
    </xf>
    <xf numFmtId="0" fontId="1" fillId="13" borderId="49" xfId="0" applyFont="1" applyFill="1" applyBorder="1" applyAlignment="1">
      <alignment horizontal="center" vertical="center"/>
    </xf>
    <xf numFmtId="176" fontId="15" fillId="13" borderId="50" xfId="0" applyNumberFormat="1" applyFont="1" applyFill="1" applyBorder="1" applyAlignment="1">
      <alignment horizontal="center" vertical="center"/>
    </xf>
    <xf numFmtId="9" fontId="15" fillId="13" borderId="50" xfId="0" applyNumberFormat="1" applyFont="1" applyFill="1" applyBorder="1" applyAlignment="1">
      <alignment horizontal="center" vertical="center"/>
    </xf>
    <xf numFmtId="176" fontId="15" fillId="13" borderId="50" xfId="0" applyNumberFormat="1" applyFont="1" applyFill="1" applyBorder="1" applyAlignment="1">
      <alignment horizontal="center" vertical="center" wrapText="1"/>
    </xf>
    <xf numFmtId="177" fontId="15" fillId="13" borderId="50" xfId="0" applyNumberFormat="1" applyFont="1" applyFill="1" applyBorder="1" applyAlignment="1">
      <alignment horizontal="center" vertical="center" wrapText="1"/>
    </xf>
    <xf numFmtId="178" fontId="15" fillId="13" borderId="50" xfId="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left" vertical="center" wrapText="1"/>
    </xf>
    <xf numFmtId="0" fontId="8" fillId="15" borderId="65" xfId="0" applyFont="1" applyFill="1" applyBorder="1" applyAlignment="1">
      <alignment horizontal="center" vertical="center" wrapText="1"/>
    </xf>
    <xf numFmtId="0" fontId="27" fillId="13" borderId="60" xfId="0" applyFont="1" applyFill="1" applyBorder="1" applyAlignment="1">
      <alignment horizontal="left" vertical="center"/>
    </xf>
    <xf numFmtId="0" fontId="27" fillId="13" borderId="71" xfId="0" applyFont="1" applyFill="1" applyBorder="1" applyAlignment="1">
      <alignment vertical="center"/>
    </xf>
    <xf numFmtId="0" fontId="32" fillId="13" borderId="43" xfId="0" applyFont="1" applyFill="1" applyBorder="1" applyAlignment="1">
      <alignment horizontal="left" vertical="center"/>
    </xf>
    <xf numFmtId="0" fontId="34" fillId="13" borderId="57" xfId="0" applyFont="1" applyFill="1" applyBorder="1" applyAlignment="1">
      <alignment vertical="center" wrapText="1"/>
    </xf>
    <xf numFmtId="0" fontId="9" fillId="13" borderId="72" xfId="0" applyFont="1" applyFill="1" applyBorder="1" applyAlignment="1">
      <alignment horizontal="center" vertical="center" wrapText="1"/>
    </xf>
    <xf numFmtId="0" fontId="9" fillId="13" borderId="73" xfId="0" applyFont="1" applyFill="1" applyBorder="1" applyAlignment="1">
      <alignment horizontal="center" vertical="center" wrapText="1"/>
    </xf>
    <xf numFmtId="0" fontId="31" fillId="15" borderId="57" xfId="0" applyFont="1" applyFill="1" applyBorder="1" applyAlignment="1">
      <alignment horizontal="center" vertical="center"/>
    </xf>
    <xf numFmtId="0" fontId="34" fillId="0" borderId="57" xfId="0" applyFont="1" applyBorder="1" applyAlignment="1">
      <alignment vertical="center"/>
    </xf>
    <xf numFmtId="0" fontId="8" fillId="0" borderId="68" xfId="0" applyFont="1" applyBorder="1" applyAlignment="1">
      <alignment horizontal="left" vertical="center" wrapText="1"/>
    </xf>
    <xf numFmtId="0" fontId="35" fillId="13" borderId="39" xfId="0" applyFont="1" applyFill="1" applyBorder="1" applyAlignment="1">
      <alignment horizontal="left" vertical="center"/>
    </xf>
    <xf numFmtId="0" fontId="8" fillId="13" borderId="44" xfId="0" applyFont="1" applyFill="1" applyBorder="1" applyAlignment="1">
      <alignment horizontal="center" vertical="center"/>
    </xf>
    <xf numFmtId="176" fontId="14" fillId="13" borderId="50" xfId="0" applyNumberFormat="1" applyFont="1" applyFill="1" applyBorder="1" applyAlignment="1">
      <alignment horizontal="center" vertical="center"/>
    </xf>
    <xf numFmtId="177" fontId="14" fillId="13" borderId="50" xfId="0" applyNumberFormat="1" applyFont="1" applyFill="1" applyBorder="1" applyAlignment="1">
      <alignment horizontal="center" vertical="center" wrapText="1"/>
    </xf>
    <xf numFmtId="0" fontId="35" fillId="13" borderId="48" xfId="0" applyFont="1" applyFill="1" applyBorder="1" applyAlignment="1">
      <alignment horizontal="left" vertical="center"/>
    </xf>
    <xf numFmtId="0" fontId="8" fillId="13" borderId="49" xfId="0" applyFont="1" applyFill="1" applyBorder="1" applyAlignment="1">
      <alignment horizontal="center" vertical="center"/>
    </xf>
    <xf numFmtId="0" fontId="25" fillId="13" borderId="60" xfId="0" applyFont="1" applyFill="1" applyBorder="1" applyAlignment="1">
      <alignment horizontal="left" vertical="top"/>
    </xf>
    <xf numFmtId="0" fontId="1" fillId="13" borderId="40" xfId="0" applyFont="1" applyFill="1" applyBorder="1" applyAlignment="1">
      <alignment horizontal="center" vertical="center"/>
    </xf>
    <xf numFmtId="0" fontId="28" fillId="0" borderId="57" xfId="0" applyFont="1" applyBorder="1" applyAlignment="1">
      <alignment vertical="center"/>
    </xf>
    <xf numFmtId="0" fontId="1" fillId="13" borderId="57" xfId="0" applyFont="1" applyFill="1" applyBorder="1" applyAlignment="1">
      <alignment vertical="center" wrapText="1"/>
    </xf>
    <xf numFmtId="0" fontId="25" fillId="13" borderId="60" xfId="0" applyFont="1" applyFill="1" applyBorder="1" applyAlignment="1">
      <alignment horizontal="left" vertical="center"/>
    </xf>
    <xf numFmtId="0" fontId="26" fillId="13" borderId="76" xfId="0" applyFont="1" applyFill="1" applyBorder="1" applyAlignment="1">
      <alignment horizontal="left" vertical="center"/>
    </xf>
    <xf numFmtId="0" fontId="30" fillId="13" borderId="77" xfId="0" applyFont="1" applyFill="1" applyBorder="1" applyAlignment="1">
      <alignment horizontal="left" vertical="center"/>
    </xf>
    <xf numFmtId="0" fontId="30" fillId="13" borderId="78" xfId="0" applyFont="1" applyFill="1" applyBorder="1" applyAlignment="1">
      <alignment horizontal="left" vertical="center"/>
    </xf>
    <xf numFmtId="0" fontId="14" fillId="13" borderId="79" xfId="0" applyFont="1" applyFill="1" applyBorder="1" applyAlignment="1">
      <alignment horizontal="left" vertical="center"/>
    </xf>
    <xf numFmtId="0" fontId="1" fillId="13" borderId="80" xfId="0" applyFont="1" applyFill="1" applyBorder="1" applyAlignment="1">
      <alignment horizontal="center" vertical="center"/>
    </xf>
    <xf numFmtId="176" fontId="15" fillId="13" borderId="81" xfId="0" applyNumberFormat="1" applyFont="1" applyFill="1" applyBorder="1" applyAlignment="1">
      <alignment horizontal="center" vertical="center"/>
    </xf>
    <xf numFmtId="9" fontId="15" fillId="13" borderId="81" xfId="0" applyNumberFormat="1" applyFont="1" applyFill="1" applyBorder="1" applyAlignment="1">
      <alignment horizontal="center" vertical="center"/>
    </xf>
    <xf numFmtId="176" fontId="15" fillId="13" borderId="81" xfId="0" applyNumberFormat="1" applyFont="1" applyFill="1" applyBorder="1" applyAlignment="1">
      <alignment horizontal="center" vertical="center" wrapText="1"/>
    </xf>
    <xf numFmtId="177" fontId="15" fillId="13" borderId="81" xfId="0" applyNumberFormat="1" applyFont="1" applyFill="1" applyBorder="1" applyAlignment="1">
      <alignment horizontal="center" vertical="center" wrapText="1"/>
    </xf>
    <xf numFmtId="178" fontId="15" fillId="13" borderId="81" xfId="0" applyNumberFormat="1" applyFont="1" applyFill="1" applyBorder="1" applyAlignment="1">
      <alignment horizontal="center" vertical="center"/>
    </xf>
    <xf numFmtId="0" fontId="1" fillId="0" borderId="82" xfId="0" applyFont="1" applyBorder="1" applyAlignment="1">
      <alignment horizontal="left" vertical="center" wrapText="1"/>
    </xf>
    <xf numFmtId="0" fontId="26" fillId="13" borderId="83" xfId="0" applyFont="1" applyFill="1" applyBorder="1" applyAlignment="1">
      <alignment horizontal="left" vertical="center"/>
    </xf>
    <xf numFmtId="0" fontId="27" fillId="13" borderId="31" xfId="0" applyFont="1" applyFill="1" applyBorder="1" applyAlignment="1">
      <alignment horizontal="left" vertical="top"/>
    </xf>
    <xf numFmtId="0" fontId="25" fillId="13" borderId="37" xfId="0" applyFont="1" applyFill="1" applyBorder="1" applyAlignment="1">
      <alignment horizontal="left" vertical="center"/>
    </xf>
    <xf numFmtId="0" fontId="12" fillId="13" borderId="30" xfId="0" applyFont="1" applyFill="1" applyBorder="1" applyAlignment="1">
      <alignment horizontal="left" vertical="center"/>
    </xf>
    <xf numFmtId="0" fontId="1" fillId="13" borderId="31" xfId="0" applyFont="1" applyFill="1" applyBorder="1" applyAlignment="1">
      <alignment horizontal="center" vertical="center"/>
    </xf>
    <xf numFmtId="176" fontId="13" fillId="13" borderId="32" xfId="0" applyNumberFormat="1" applyFont="1" applyFill="1" applyBorder="1" applyAlignment="1">
      <alignment horizontal="center" vertical="center"/>
    </xf>
    <xf numFmtId="9" fontId="13" fillId="13" borderId="32" xfId="0" applyNumberFormat="1" applyFont="1" applyFill="1" applyBorder="1" applyAlignment="1">
      <alignment horizontal="center" vertical="center" wrapText="1"/>
    </xf>
    <xf numFmtId="177" fontId="13" fillId="13" borderId="32" xfId="0" applyNumberFormat="1" applyFont="1" applyFill="1" applyBorder="1" applyAlignment="1">
      <alignment horizontal="center" vertical="center" wrapText="1"/>
    </xf>
    <xf numFmtId="178" fontId="13" fillId="13" borderId="32" xfId="0" applyNumberFormat="1" applyFont="1" applyFill="1" applyBorder="1" applyAlignment="1">
      <alignment horizontal="center" vertical="center"/>
    </xf>
    <xf numFmtId="0" fontId="1" fillId="0" borderId="84" xfId="0" applyFont="1" applyBorder="1" applyAlignment="1">
      <alignment horizontal="left" vertical="center" wrapText="1"/>
    </xf>
    <xf numFmtId="176" fontId="13" fillId="13" borderId="45" xfId="0" applyNumberFormat="1" applyFont="1" applyFill="1" applyBorder="1" applyAlignment="1">
      <alignment horizontal="center" vertical="center" wrapText="1"/>
    </xf>
    <xf numFmtId="0" fontId="31" fillId="14" borderId="73" xfId="0" applyFont="1" applyFill="1" applyBorder="1" applyAlignment="1">
      <alignment horizontal="center" vertical="center"/>
    </xf>
    <xf numFmtId="0" fontId="31" fillId="15" borderId="73" xfId="0" applyFont="1" applyFill="1" applyBorder="1" applyAlignment="1">
      <alignment horizontal="center" vertical="center"/>
    </xf>
    <xf numFmtId="0" fontId="9" fillId="13" borderId="73" xfId="0" applyFont="1" applyFill="1" applyBorder="1" applyAlignment="1">
      <alignment vertical="center" wrapText="1"/>
    </xf>
    <xf numFmtId="0" fontId="14" fillId="13" borderId="39" xfId="0" applyFont="1" applyFill="1" applyBorder="1" applyAlignment="1">
      <alignment horizontal="left" vertical="center" shrinkToFit="1"/>
    </xf>
    <xf numFmtId="0" fontId="1" fillId="13" borderId="44" xfId="0" applyFont="1" applyFill="1" applyBorder="1" applyAlignment="1">
      <alignment horizontal="center" vertical="center" shrinkToFit="1"/>
    </xf>
    <xf numFmtId="0" fontId="31" fillId="14" borderId="85" xfId="0" applyFont="1" applyFill="1" applyBorder="1" applyAlignment="1">
      <alignment horizontal="center" vertical="center"/>
    </xf>
    <xf numFmtId="0" fontId="31" fillId="15" borderId="85" xfId="0" applyFont="1" applyFill="1" applyBorder="1" applyAlignment="1">
      <alignment horizontal="center" vertical="center"/>
    </xf>
    <xf numFmtId="0" fontId="34" fillId="14" borderId="85" xfId="0" applyFont="1" applyFill="1" applyBorder="1" applyAlignment="1">
      <alignment horizontal="center" vertical="center" wrapText="1"/>
    </xf>
    <xf numFmtId="0" fontId="25" fillId="13" borderId="86" xfId="0" applyFont="1" applyFill="1" applyBorder="1" applyAlignment="1">
      <alignment vertical="center"/>
    </xf>
    <xf numFmtId="0" fontId="26" fillId="13" borderId="87" xfId="0" applyFont="1" applyFill="1" applyBorder="1" applyAlignment="1">
      <alignment horizontal="left" vertical="center"/>
    </xf>
    <xf numFmtId="0" fontId="27" fillId="13" borderId="88" xfId="0" applyFont="1" applyFill="1" applyBorder="1" applyAlignment="1">
      <alignment vertical="center"/>
    </xf>
    <xf numFmtId="0" fontId="36" fillId="13" borderId="89" xfId="0" applyFont="1" applyFill="1" applyBorder="1" applyAlignment="1">
      <alignment horizontal="left" vertical="center"/>
    </xf>
    <xf numFmtId="0" fontId="37" fillId="13" borderId="89" xfId="0" applyFont="1" applyFill="1" applyBorder="1" applyAlignment="1">
      <alignment horizontal="left" vertical="center" shrinkToFit="1"/>
    </xf>
    <xf numFmtId="0" fontId="1" fillId="13" borderId="90" xfId="0" applyFont="1" applyFill="1" applyBorder="1" applyAlignment="1">
      <alignment horizontal="center" vertical="center" shrinkToFit="1"/>
    </xf>
    <xf numFmtId="176" fontId="38" fillId="13" borderId="91" xfId="0" applyNumberFormat="1" applyFont="1" applyFill="1" applyBorder="1" applyAlignment="1">
      <alignment horizontal="center" vertical="center"/>
    </xf>
    <xf numFmtId="9" fontId="38" fillId="13" borderId="91" xfId="0" applyNumberFormat="1" applyFont="1" applyFill="1" applyBorder="1" applyAlignment="1">
      <alignment horizontal="center" vertical="center"/>
    </xf>
    <xf numFmtId="176" fontId="38" fillId="13" borderId="91" xfId="0" applyNumberFormat="1" applyFont="1" applyFill="1" applyBorder="1" applyAlignment="1">
      <alignment horizontal="center" vertical="center" wrapText="1"/>
    </xf>
    <xf numFmtId="177" fontId="38" fillId="13" borderId="91" xfId="0" applyNumberFormat="1" applyFont="1" applyFill="1" applyBorder="1" applyAlignment="1">
      <alignment horizontal="center" vertical="center" wrapText="1"/>
    </xf>
    <xf numFmtId="178" fontId="38" fillId="13" borderId="91" xfId="0" applyNumberFormat="1" applyFont="1" applyFill="1" applyBorder="1" applyAlignment="1">
      <alignment horizontal="center" vertical="center"/>
    </xf>
    <xf numFmtId="0" fontId="1" fillId="0" borderId="92" xfId="0" applyFont="1" applyBorder="1" applyAlignment="1">
      <alignment horizontal="left" vertical="center" wrapText="1"/>
    </xf>
    <xf numFmtId="0" fontId="31" fillId="16" borderId="57" xfId="0" applyFont="1" applyFill="1" applyBorder="1" applyAlignment="1">
      <alignment vertical="center"/>
    </xf>
    <xf numFmtId="0" fontId="1" fillId="17" borderId="57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9" fontId="20" fillId="12" borderId="20" xfId="0" applyNumberFormat="1" applyFont="1" applyFill="1" applyBorder="1" applyAlignment="1">
      <alignment horizontal="left" vertical="center"/>
    </xf>
    <xf numFmtId="0" fontId="5" fillId="9" borderId="57" xfId="0" applyFont="1" applyFill="1" applyBorder="1" applyAlignment="1">
      <alignment horizontal="center" vertical="center" wrapText="1"/>
    </xf>
    <xf numFmtId="0" fontId="28" fillId="10" borderId="65" xfId="0" applyFont="1" applyFill="1" applyBorder="1" applyAlignment="1">
      <alignment horizontal="center" vertical="center" wrapText="1"/>
    </xf>
    <xf numFmtId="0" fontId="8" fillId="14" borderId="65" xfId="0" applyFont="1" applyFill="1" applyBorder="1" applyAlignment="1">
      <alignment horizontal="center" vertical="center"/>
    </xf>
    <xf numFmtId="0" fontId="8" fillId="15" borderId="65" xfId="0" applyFont="1" applyFill="1" applyBorder="1" applyAlignment="1">
      <alignment horizontal="center" vertical="center"/>
    </xf>
    <xf numFmtId="0" fontId="8" fillId="14" borderId="57" xfId="0" applyFont="1" applyFill="1" applyBorder="1" applyAlignment="1">
      <alignment horizontal="center" vertical="center"/>
    </xf>
    <xf numFmtId="0" fontId="8" fillId="15" borderId="57" xfId="0" applyFont="1" applyFill="1" applyBorder="1" applyAlignment="1">
      <alignment horizontal="center" vertical="center" wrapText="1"/>
    </xf>
    <xf numFmtId="0" fontId="28" fillId="10" borderId="57" xfId="0" applyFont="1" applyFill="1" applyBorder="1" applyAlignment="1">
      <alignment horizontal="center" vertical="center" wrapText="1"/>
    </xf>
    <xf numFmtId="0" fontId="31" fillId="14" borderId="57" xfId="0" applyFont="1" applyFill="1" applyBorder="1" applyAlignment="1">
      <alignment horizontal="center" vertical="center" wrapText="1"/>
    </xf>
    <xf numFmtId="0" fontId="2" fillId="13" borderId="57" xfId="0" applyFont="1" applyFill="1" applyBorder="1" applyAlignment="1">
      <alignment horizontal="left" vertical="center" wrapText="1"/>
    </xf>
    <xf numFmtId="0" fontId="31" fillId="14" borderId="57" xfId="0" applyFont="1" applyFill="1" applyBorder="1" applyAlignment="1">
      <alignment horizontal="center" vertical="center"/>
    </xf>
    <xf numFmtId="0" fontId="31" fillId="13" borderId="57" xfId="0" applyFont="1" applyFill="1" applyBorder="1" applyAlignment="1">
      <alignment horizontal="left" vertical="center"/>
    </xf>
    <xf numFmtId="0" fontId="31" fillId="15" borderId="57" xfId="0" applyFont="1" applyFill="1" applyBorder="1" applyAlignment="1">
      <alignment horizontal="center" vertical="center"/>
    </xf>
    <xf numFmtId="0" fontId="31" fillId="14" borderId="74" xfId="0" applyFont="1" applyFill="1" applyBorder="1" applyAlignment="1">
      <alignment horizontal="center" vertical="center"/>
    </xf>
    <xf numFmtId="0" fontId="31" fillId="15" borderId="75" xfId="0" applyFont="1" applyFill="1" applyBorder="1" applyAlignment="1">
      <alignment horizontal="center" vertical="center"/>
    </xf>
    <xf numFmtId="0" fontId="30" fillId="13" borderId="40" xfId="0" applyFont="1" applyFill="1" applyBorder="1" applyAlignment="1">
      <alignment horizontal="center" vertical="center"/>
    </xf>
    <xf numFmtId="0" fontId="8" fillId="15" borderId="57" xfId="0" applyFont="1" applyFill="1" applyBorder="1" applyAlignment="1">
      <alignment horizontal="center" vertical="center"/>
    </xf>
    <xf numFmtId="0" fontId="30" fillId="13" borderId="48" xfId="0" applyFont="1" applyFill="1" applyBorder="1" applyAlignment="1">
      <alignment horizontal="center" vertical="center"/>
    </xf>
    <xf numFmtId="0" fontId="40" fillId="18" borderId="72" xfId="0" applyFont="1" applyFill="1" applyBorder="1" applyAlignment="1">
      <alignment horizontal="center" vertical="center"/>
    </xf>
    <xf numFmtId="0" fontId="40" fillId="18" borderId="93" xfId="0" applyFont="1" applyFill="1" applyBorder="1" applyAlignment="1">
      <alignment horizontal="center" vertical="center"/>
    </xf>
    <xf numFmtId="0" fontId="40" fillId="18" borderId="73" xfId="0" applyFont="1" applyFill="1" applyBorder="1" applyAlignment="1">
      <alignment horizontal="center" vertical="center"/>
    </xf>
    <xf numFmtId="0" fontId="30" fillId="13" borderId="43" xfId="0" applyFont="1" applyFill="1" applyBorder="1" applyAlignment="1">
      <alignment horizontal="center" vertical="center"/>
    </xf>
    <xf numFmtId="0" fontId="28" fillId="18" borderId="93" xfId="0" applyFont="1" applyFill="1" applyBorder="1" applyAlignment="1">
      <alignment horizontal="center" vertical="center"/>
    </xf>
    <xf numFmtId="0" fontId="28" fillId="18" borderId="73" xfId="0" applyFont="1" applyFill="1" applyBorder="1" applyAlignment="1">
      <alignment horizontal="center" vertical="center"/>
    </xf>
    <xf numFmtId="0" fontId="28" fillId="10" borderId="73" xfId="0" applyFont="1" applyFill="1" applyBorder="1" applyAlignment="1">
      <alignment horizontal="center" vertical="center" wrapText="1"/>
    </xf>
    <xf numFmtId="0" fontId="31" fillId="15" borderId="74" xfId="0" applyFont="1" applyFill="1" applyBorder="1" applyAlignment="1">
      <alignment horizontal="center" vertical="center"/>
    </xf>
    <xf numFmtId="0" fontId="40" fillId="18" borderId="72" xfId="0" applyFont="1" applyFill="1" applyBorder="1" applyAlignment="1">
      <alignment horizontal="center" vertical="center" wrapText="1"/>
    </xf>
    <xf numFmtId="0" fontId="40" fillId="18" borderId="93" xfId="0" applyFont="1" applyFill="1" applyBorder="1" applyAlignment="1">
      <alignment horizontal="center" vertical="center" wrapText="1"/>
    </xf>
    <xf numFmtId="0" fontId="40" fillId="18" borderId="73" xfId="0" applyFont="1" applyFill="1" applyBorder="1" applyAlignment="1">
      <alignment horizontal="center" vertical="center" wrapText="1"/>
    </xf>
  </cellXfs>
  <cellStyles count="2">
    <cellStyle name="설명 텍스트" xfId="1" builtinId="53" customBuiltin="1"/>
    <cellStyle name="표준" xfId="0" builtinId="0"/>
  </cellStyles>
  <dxfs count="6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5B3D7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DEADA"/>
      <rgbColor rgb="FF93CDDD"/>
      <rgbColor rgb="FFFF99CC"/>
      <rgbColor rgb="FFCC99FF"/>
      <rgbColor rgb="FFFAC090"/>
      <rgbColor rgb="FF3366FF"/>
      <rgbColor rgb="FF33CCCC"/>
      <rgbColor rgb="FF92D050"/>
      <rgbColor rgb="FFFFCC00"/>
      <rgbColor rgb="FFF79646"/>
      <rgbColor rgb="FFE46C0A"/>
      <rgbColor rgb="FF376092"/>
      <rgbColor rgb="FF9BBB59"/>
      <rgbColor rgb="FF10243E"/>
      <rgbColor rgb="FF339966"/>
      <rgbColor rgb="FF003300"/>
      <rgbColor rgb="FF4F6228"/>
      <rgbColor rgb="FF984807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81"/>
  <sheetViews>
    <sheetView tabSelected="1" topLeftCell="C134" zoomScale="70" zoomScaleNormal="70" workbookViewId="0">
      <selection activeCell="R148" sqref="R148"/>
    </sheetView>
  </sheetViews>
  <sheetFormatPr defaultRowHeight="13.5"/>
  <cols>
    <col min="1" max="1" width="0.625" style="1"/>
    <col min="2" max="2" width="6.625" style="2"/>
    <col min="3" max="3" width="20.75" style="2"/>
    <col min="4" max="4" width="41.375" style="3"/>
    <col min="5" max="5" width="55.625" style="3"/>
    <col min="6" max="6" width="0" style="4" hidden="1"/>
    <col min="7" max="7" width="10.25" style="5"/>
    <col min="8" max="8" width="9.625" style="6"/>
    <col min="9" max="9" width="0" style="6" hidden="1"/>
    <col min="10" max="10" width="0" style="7" hidden="1"/>
    <col min="11" max="12" width="0" style="6" hidden="1"/>
    <col min="13" max="13" width="0" style="8" hidden="1"/>
    <col min="14" max="15" width="11.25" style="9"/>
    <col min="16" max="16" width="0" style="3" hidden="1"/>
    <col min="17" max="48" width="24.625" style="1"/>
    <col min="49" max="49" width="4.375" style="1"/>
    <col min="50" max="1025" width="10.375" style="1"/>
  </cols>
  <sheetData>
    <row r="1" spans="1:1024" s="10" customFormat="1" ht="70.5" customHeight="1">
      <c r="B1" s="297" t="s">
        <v>0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7"/>
      <c r="AK1" s="297"/>
      <c r="AL1" s="297"/>
      <c r="AM1" s="297"/>
      <c r="AN1" s="297"/>
      <c r="AO1" s="297"/>
      <c r="AP1" s="297"/>
      <c r="AQ1" s="297"/>
      <c r="AR1" s="297"/>
      <c r="AS1" s="297"/>
      <c r="AT1" s="297"/>
      <c r="AU1" s="297"/>
      <c r="AV1" s="297"/>
    </row>
    <row r="2" spans="1:1024" ht="14.45" hidden="1" customHeight="1">
      <c r="A2" s="10"/>
      <c r="B2" s="11" t="s">
        <v>1</v>
      </c>
      <c r="C2" s="12">
        <v>42154</v>
      </c>
      <c r="D2" s="12"/>
      <c r="E2" s="12"/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4.25" customHeight="1">
      <c r="A3" s="10"/>
      <c r="B3" s="298" t="s">
        <v>2</v>
      </c>
      <c r="C3" s="299" t="s">
        <v>3</v>
      </c>
      <c r="D3" s="299" t="s">
        <v>4</v>
      </c>
      <c r="E3" s="299" t="s">
        <v>5</v>
      </c>
      <c r="F3" s="300" t="s">
        <v>6</v>
      </c>
      <c r="G3" s="15"/>
      <c r="H3" s="301" t="s">
        <v>7</v>
      </c>
      <c r="I3" s="17"/>
      <c r="J3" s="17"/>
      <c r="K3" s="17"/>
      <c r="L3" s="17"/>
      <c r="M3" s="17"/>
      <c r="N3" s="302" t="s">
        <v>8</v>
      </c>
      <c r="O3" s="302" t="s">
        <v>9</v>
      </c>
      <c r="P3" s="303" t="s">
        <v>10</v>
      </c>
      <c r="Q3" s="304" t="s">
        <v>11</v>
      </c>
      <c r="R3" s="304"/>
      <c r="S3" s="304"/>
      <c r="T3" s="304"/>
      <c r="U3" s="305" t="s">
        <v>12</v>
      </c>
      <c r="V3" s="305"/>
      <c r="W3" s="305"/>
      <c r="X3" s="305"/>
      <c r="Y3" s="305"/>
      <c r="Z3" s="306" t="s">
        <v>13</v>
      </c>
      <c r="AA3" s="306"/>
      <c r="AB3" s="306"/>
      <c r="AC3" s="306"/>
      <c r="AD3" s="306"/>
      <c r="AE3" s="305" t="s">
        <v>14</v>
      </c>
      <c r="AF3" s="305"/>
      <c r="AG3" s="305"/>
      <c r="AH3" s="305"/>
      <c r="AI3" s="305"/>
      <c r="AJ3" s="306" t="s">
        <v>15</v>
      </c>
      <c r="AK3" s="306"/>
      <c r="AL3" s="306"/>
      <c r="AM3" s="306"/>
      <c r="AN3" s="306"/>
      <c r="AO3" s="305" t="s">
        <v>16</v>
      </c>
      <c r="AP3" s="305"/>
      <c r="AQ3" s="305"/>
      <c r="AR3" s="305"/>
      <c r="AS3" s="305"/>
      <c r="AT3" s="307" t="s">
        <v>17</v>
      </c>
      <c r="AU3" s="307"/>
      <c r="AV3" s="307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0"/>
      <c r="B4" s="298"/>
      <c r="C4" s="299"/>
      <c r="D4" s="299"/>
      <c r="E4" s="299"/>
      <c r="F4" s="300"/>
      <c r="G4" s="18"/>
      <c r="H4" s="301"/>
      <c r="I4" s="17"/>
      <c r="J4" s="17"/>
      <c r="K4" s="17"/>
      <c r="L4" s="17"/>
      <c r="M4" s="17"/>
      <c r="N4" s="302"/>
      <c r="O4" s="302"/>
      <c r="P4" s="303"/>
      <c r="Q4" s="19" t="s">
        <v>18</v>
      </c>
      <c r="R4" s="20" t="s">
        <v>19</v>
      </c>
      <c r="S4" s="20" t="s">
        <v>20</v>
      </c>
      <c r="T4" s="21" t="s">
        <v>21</v>
      </c>
      <c r="U4" s="20" t="s">
        <v>22</v>
      </c>
      <c r="V4" s="20" t="s">
        <v>18</v>
      </c>
      <c r="W4" s="20" t="s">
        <v>19</v>
      </c>
      <c r="X4" s="20" t="s">
        <v>20</v>
      </c>
      <c r="Y4" s="20" t="s">
        <v>21</v>
      </c>
      <c r="Z4" s="22" t="s">
        <v>22</v>
      </c>
      <c r="AA4" s="20" t="s">
        <v>18</v>
      </c>
      <c r="AB4" s="20" t="s">
        <v>19</v>
      </c>
      <c r="AC4" s="21" t="s">
        <v>20</v>
      </c>
      <c r="AD4" s="21" t="s">
        <v>21</v>
      </c>
      <c r="AE4" s="20" t="s">
        <v>22</v>
      </c>
      <c r="AF4" s="20" t="s">
        <v>18</v>
      </c>
      <c r="AG4" s="20" t="s">
        <v>19</v>
      </c>
      <c r="AH4" s="20" t="s">
        <v>20</v>
      </c>
      <c r="AI4" s="20" t="s">
        <v>21</v>
      </c>
      <c r="AJ4" s="22" t="s">
        <v>22</v>
      </c>
      <c r="AK4" s="20" t="s">
        <v>18</v>
      </c>
      <c r="AL4" s="20" t="s">
        <v>19</v>
      </c>
      <c r="AM4" s="21" t="s">
        <v>20</v>
      </c>
      <c r="AN4" s="21" t="s">
        <v>21</v>
      </c>
      <c r="AO4" s="20" t="s">
        <v>22</v>
      </c>
      <c r="AP4" s="20" t="s">
        <v>18</v>
      </c>
      <c r="AQ4" s="20" t="s">
        <v>19</v>
      </c>
      <c r="AR4" s="20" t="s">
        <v>20</v>
      </c>
      <c r="AS4" s="20" t="s">
        <v>21</v>
      </c>
      <c r="AT4" s="22" t="s">
        <v>22</v>
      </c>
      <c r="AU4" s="20" t="s">
        <v>18</v>
      </c>
      <c r="AV4" s="20" t="s">
        <v>19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2" customFormat="1" ht="40.5">
      <c r="B5" s="298"/>
      <c r="C5" s="299"/>
      <c r="D5" s="299"/>
      <c r="E5" s="299"/>
      <c r="F5" s="300"/>
      <c r="G5" s="23"/>
      <c r="H5" s="301"/>
      <c r="I5" s="16" t="s">
        <v>23</v>
      </c>
      <c r="J5" s="24" t="s">
        <v>24</v>
      </c>
      <c r="K5" s="16" t="s">
        <v>25</v>
      </c>
      <c r="L5" s="16" t="s">
        <v>26</v>
      </c>
      <c r="M5" s="25" t="s">
        <v>27</v>
      </c>
      <c r="N5" s="302"/>
      <c r="O5" s="302"/>
      <c r="P5" s="303"/>
      <c r="Q5" s="26">
        <v>43221</v>
      </c>
      <c r="R5" s="27">
        <v>43222</v>
      </c>
      <c r="S5" s="27">
        <v>43223</v>
      </c>
      <c r="T5" s="28">
        <v>43224</v>
      </c>
      <c r="U5" s="27">
        <v>43227</v>
      </c>
      <c r="V5" s="27">
        <v>43228</v>
      </c>
      <c r="W5" s="27">
        <v>43229</v>
      </c>
      <c r="X5" s="27">
        <v>43230</v>
      </c>
      <c r="Y5" s="27">
        <v>43231</v>
      </c>
      <c r="Z5" s="29">
        <v>43234</v>
      </c>
      <c r="AA5" s="27">
        <v>43235</v>
      </c>
      <c r="AB5" s="27">
        <v>43236</v>
      </c>
      <c r="AC5" s="28">
        <v>43237</v>
      </c>
      <c r="AD5" s="28">
        <v>43238</v>
      </c>
      <c r="AE5" s="27">
        <v>43241</v>
      </c>
      <c r="AF5" s="27">
        <v>43242</v>
      </c>
      <c r="AG5" s="27">
        <v>43243</v>
      </c>
      <c r="AH5" s="27">
        <v>43244</v>
      </c>
      <c r="AI5" s="27">
        <v>43245</v>
      </c>
      <c r="AJ5" s="29">
        <v>43248</v>
      </c>
      <c r="AK5" s="27">
        <v>43249</v>
      </c>
      <c r="AL5" s="27">
        <v>43250</v>
      </c>
      <c r="AM5" s="28">
        <v>43251</v>
      </c>
      <c r="AN5" s="28">
        <v>43252</v>
      </c>
      <c r="AO5" s="27">
        <v>43255</v>
      </c>
      <c r="AP5" s="27">
        <v>43256</v>
      </c>
      <c r="AQ5" s="27">
        <v>43257</v>
      </c>
      <c r="AR5" s="27">
        <v>43258</v>
      </c>
      <c r="AS5" s="27">
        <v>43259</v>
      </c>
      <c r="AT5" s="29">
        <v>43262</v>
      </c>
      <c r="AU5" s="27">
        <v>43263</v>
      </c>
      <c r="AV5" s="27">
        <v>43264</v>
      </c>
      <c r="AW5" s="30"/>
    </row>
    <row r="6" spans="1:1024" ht="14.25" hidden="1" customHeight="1">
      <c r="A6"/>
      <c r="B6" s="308" t="s">
        <v>28</v>
      </c>
      <c r="C6" s="308"/>
      <c r="D6" s="308"/>
      <c r="E6" s="308"/>
      <c r="F6" s="308"/>
      <c r="G6" s="31"/>
      <c r="H6" s="32" t="e">
        <f>SUM(H7,H122,#REF!,#REF!,#REF!,#REF!,#REF!)</f>
        <v>#REF!</v>
      </c>
      <c r="I6" s="32" t="e">
        <f>SUM(I7,I122,#REF!,#REF!,#REF!,#REF!,#REF!)</f>
        <v>#REF!</v>
      </c>
      <c r="J6" s="33" t="e">
        <f>L6/I6</f>
        <v>#REF!</v>
      </c>
      <c r="K6" s="32" t="e">
        <f>SUM(K7,K122,#REF!,#REF!,#REF!,#REF!,#REF!)</f>
        <v>#REF!</v>
      </c>
      <c r="L6" s="32" t="e">
        <f>SUM(L7,L122,#REF!,#REF!,#REF!,#REF!,#REF!)</f>
        <v>#REF!</v>
      </c>
      <c r="M6" s="34">
        <f>IFERROR((L6/K6)*100,0)</f>
        <v>0</v>
      </c>
      <c r="N6" s="35">
        <f>MIN(N7:N173)</f>
        <v>42156</v>
      </c>
      <c r="O6" s="35">
        <f>MAX(O7:O173)</f>
        <v>43264</v>
      </c>
      <c r="P6" s="36"/>
      <c r="Q6" s="37" t="s">
        <v>29</v>
      </c>
      <c r="R6" s="38" t="s">
        <v>30</v>
      </c>
      <c r="S6" s="38" t="s">
        <v>31</v>
      </c>
      <c r="T6" s="39" t="s">
        <v>32</v>
      </c>
      <c r="U6" s="38" t="s">
        <v>33</v>
      </c>
      <c r="V6" s="38" t="s">
        <v>34</v>
      </c>
      <c r="W6" s="38" t="s">
        <v>35</v>
      </c>
      <c r="X6" s="38" t="s">
        <v>36</v>
      </c>
      <c r="Y6" s="38" t="s">
        <v>37</v>
      </c>
      <c r="Z6" s="40" t="s">
        <v>38</v>
      </c>
      <c r="AA6" s="38" t="s">
        <v>39</v>
      </c>
      <c r="AB6" s="38" t="s">
        <v>40</v>
      </c>
      <c r="AC6" s="39"/>
      <c r="AD6" s="39" t="s">
        <v>41</v>
      </c>
      <c r="AE6" s="38" t="s">
        <v>42</v>
      </c>
      <c r="AF6" s="38" t="s">
        <v>43</v>
      </c>
      <c r="AG6" s="38" t="s">
        <v>43</v>
      </c>
      <c r="AH6" s="38" t="s">
        <v>44</v>
      </c>
      <c r="AI6" s="38" t="s">
        <v>45</v>
      </c>
      <c r="AJ6" s="40" t="s">
        <v>46</v>
      </c>
      <c r="AK6" s="38" t="s">
        <v>47</v>
      </c>
      <c r="AL6" s="38" t="s">
        <v>48</v>
      </c>
      <c r="AM6" s="39"/>
      <c r="AN6" s="39" t="s">
        <v>49</v>
      </c>
      <c r="AO6" s="38" t="s">
        <v>50</v>
      </c>
      <c r="AP6" s="38" t="s">
        <v>51</v>
      </c>
      <c r="AQ6" s="38" t="s">
        <v>52</v>
      </c>
      <c r="AR6" s="38"/>
      <c r="AS6" s="38" t="s">
        <v>53</v>
      </c>
      <c r="AT6" s="40" t="s">
        <v>54</v>
      </c>
      <c r="AU6" s="38" t="s">
        <v>55</v>
      </c>
      <c r="AV6" s="38" t="s">
        <v>56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41" customFormat="1" hidden="1">
      <c r="B7" s="42" t="s">
        <v>57</v>
      </c>
      <c r="C7" s="43"/>
      <c r="D7" s="44"/>
      <c r="E7" s="44"/>
      <c r="F7" s="44"/>
      <c r="G7" s="45"/>
      <c r="H7" s="46">
        <f>SUM(H8,H12,H17,H21,H25,H84,H95,H99,,H112)</f>
        <v>7.0000000000000018</v>
      </c>
      <c r="I7" s="46">
        <f>SUM(I8,I12,I17,I21,I25,I84,I95,I99,,I112)</f>
        <v>7.0000000000000018</v>
      </c>
      <c r="J7" s="47">
        <f>L7/I7</f>
        <v>0</v>
      </c>
      <c r="K7" s="46">
        <f>SUM(K8,K12,K17,K21,K25,K84,K95,K99,,K112)</f>
        <v>0</v>
      </c>
      <c r="L7" s="46">
        <f>SUM(L8,L12,L17,L21,L25,L84,L95,L99,,L112)</f>
        <v>0</v>
      </c>
      <c r="M7" s="48">
        <f>IFERROR((L7/K7)*100,0)</f>
        <v>0</v>
      </c>
      <c r="N7" s="49">
        <f>MIN(N8:N121)</f>
        <v>42156</v>
      </c>
      <c r="O7" s="49">
        <f>MAX(O8:O121)</f>
        <v>42366</v>
      </c>
      <c r="P7" s="50"/>
      <c r="Q7" s="51"/>
      <c r="R7" s="52"/>
      <c r="S7" s="52"/>
      <c r="T7" s="53"/>
      <c r="U7" s="54"/>
      <c r="V7" s="52"/>
      <c r="W7" s="52"/>
      <c r="X7" s="52"/>
      <c r="Y7" s="55"/>
      <c r="Z7" s="56"/>
      <c r="AA7" s="52"/>
      <c r="AB7" s="52"/>
      <c r="AC7" s="53"/>
      <c r="AD7" s="53"/>
      <c r="AE7" s="54"/>
      <c r="AF7" s="52"/>
      <c r="AG7" s="52"/>
      <c r="AH7" s="52"/>
      <c r="AI7" s="55"/>
      <c r="AJ7" s="56"/>
      <c r="AK7" s="52"/>
      <c r="AL7" s="52"/>
      <c r="AM7" s="53"/>
      <c r="AN7" s="53"/>
      <c r="AO7" s="54"/>
      <c r="AP7" s="52"/>
      <c r="AQ7" s="52"/>
      <c r="AR7" s="53"/>
      <c r="AS7" s="55"/>
      <c r="AT7" s="56"/>
      <c r="AU7" s="52"/>
      <c r="AV7" s="52"/>
    </row>
    <row r="8" spans="1:1024" s="57" customFormat="1" hidden="1">
      <c r="B8" s="58"/>
      <c r="C8" s="59" t="s">
        <v>58</v>
      </c>
      <c r="D8" s="60"/>
      <c r="E8" s="60"/>
      <c r="F8" s="60"/>
      <c r="G8" s="61"/>
      <c r="H8" s="62">
        <f>SUM(H9:H11)</f>
        <v>0.17</v>
      </c>
      <c r="I8" s="62">
        <f>SUM(I9:I11)</f>
        <v>0.17</v>
      </c>
      <c r="J8" s="63">
        <f>L8/I8</f>
        <v>0</v>
      </c>
      <c r="K8" s="64">
        <f>SUM(K9:K11)</f>
        <v>0</v>
      </c>
      <c r="L8" s="62">
        <f>SUM(L9:L11)</f>
        <v>0</v>
      </c>
      <c r="M8" s="65">
        <f>IFERROR((L8/K8)*100,0)</f>
        <v>0</v>
      </c>
      <c r="N8" s="66">
        <f>MIN(N9:N11)</f>
        <v>42156</v>
      </c>
      <c r="O8" s="66">
        <f>MAX(O9:O11)</f>
        <v>42170</v>
      </c>
      <c r="P8" s="67"/>
      <c r="Q8" s="68"/>
      <c r="R8" s="69"/>
      <c r="S8" s="69"/>
      <c r="T8" s="70"/>
      <c r="U8" s="71"/>
      <c r="V8" s="72"/>
      <c r="W8" s="72"/>
      <c r="X8" s="72"/>
      <c r="Y8" s="73"/>
      <c r="Z8" s="74"/>
      <c r="AA8" s="72"/>
      <c r="AB8" s="72"/>
      <c r="AC8" s="70"/>
      <c r="AD8" s="70"/>
      <c r="AE8" s="71"/>
      <c r="AF8" s="72"/>
      <c r="AG8" s="72"/>
      <c r="AH8" s="72"/>
      <c r="AI8" s="73"/>
      <c r="AJ8" s="74"/>
      <c r="AK8" s="72"/>
      <c r="AL8" s="72"/>
      <c r="AM8" s="70"/>
      <c r="AN8" s="70"/>
      <c r="AO8" s="71"/>
      <c r="AP8" s="72"/>
      <c r="AQ8" s="72"/>
      <c r="AR8" s="70"/>
      <c r="AS8" s="73"/>
      <c r="AT8" s="74"/>
      <c r="AU8" s="72"/>
      <c r="AV8" s="72"/>
    </row>
    <row r="9" spans="1:1024" s="75" customFormat="1" hidden="1">
      <c r="B9" s="76"/>
      <c r="C9" s="77"/>
      <c r="D9" s="77" t="s">
        <v>59</v>
      </c>
      <c r="E9" s="77"/>
      <c r="F9" s="78"/>
      <c r="G9" s="79"/>
      <c r="H9" s="80">
        <v>0.05</v>
      </c>
      <c r="I9" s="80">
        <v>0.05</v>
      </c>
      <c r="J9" s="81">
        <v>0</v>
      </c>
      <c r="K9" s="80">
        <f>IF($C$2&lt;N9,0,IF(AND(N9&lt;=$C$2,O9&gt;=$C$2),I9*(DAYS360(N9,$C$2+1)/(VALUE(O9)-VALUE(N9)+1)),I9))</f>
        <v>0</v>
      </c>
      <c r="L9" s="82">
        <f>J9*I9</f>
        <v>0</v>
      </c>
      <c r="M9" s="83" t="str">
        <f>IF(J9=1,"종료",IF(AND(J9=0,$C$2&lt;N9),"",IF(AND(J9=0,$C$2&gt;O9),"지연",IF(AND(O9&lt;$C$2,J9&lt;&gt;100),"지연","진행"))))</f>
        <v/>
      </c>
      <c r="N9" s="84">
        <v>42156</v>
      </c>
      <c r="O9" s="84">
        <v>42159</v>
      </c>
      <c r="P9" s="85"/>
      <c r="Q9" s="86"/>
      <c r="R9" s="87"/>
      <c r="S9" s="87"/>
      <c r="T9" s="88"/>
      <c r="U9" s="89"/>
      <c r="V9" s="87"/>
      <c r="W9" s="87"/>
      <c r="X9" s="87"/>
      <c r="Y9" s="90"/>
      <c r="Z9" s="91"/>
      <c r="AA9" s="87"/>
      <c r="AB9" s="87"/>
      <c r="AC9" s="88"/>
      <c r="AD9" s="88"/>
      <c r="AE9" s="89"/>
      <c r="AF9" s="87"/>
      <c r="AG9" s="87"/>
      <c r="AH9" s="87"/>
      <c r="AI9" s="90"/>
      <c r="AJ9" s="91"/>
      <c r="AK9" s="87"/>
      <c r="AL9" s="87"/>
      <c r="AM9" s="88"/>
      <c r="AN9" s="88"/>
      <c r="AO9" s="89"/>
      <c r="AP9" s="87"/>
      <c r="AQ9" s="87"/>
      <c r="AR9" s="88"/>
      <c r="AS9" s="90"/>
      <c r="AT9" s="91"/>
      <c r="AU9" s="87"/>
      <c r="AV9" s="87"/>
    </row>
    <row r="10" spans="1:1024" hidden="1">
      <c r="A10" s="75"/>
      <c r="B10" s="76"/>
      <c r="C10" s="77"/>
      <c r="D10" s="77" t="s">
        <v>60</v>
      </c>
      <c r="E10" s="77"/>
      <c r="F10" s="78"/>
      <c r="G10" s="92"/>
      <c r="H10" s="93">
        <v>0.05</v>
      </c>
      <c r="I10" s="93">
        <v>0.05</v>
      </c>
      <c r="J10" s="94">
        <v>0</v>
      </c>
      <c r="K10" s="93">
        <f>IF($C$2&lt;N10,0,IF(AND(N10&lt;=$C$2,O10&gt;=$C$2),I10*(DAYS360(N10,$C$2+1)/(VALUE(O10)-VALUE(N10)+1)),I10))</f>
        <v>0</v>
      </c>
      <c r="L10" s="95">
        <f>J10*I10</f>
        <v>0</v>
      </c>
      <c r="M10" s="96" t="str">
        <f>IF(J10=1,"종료",IF(AND(J10=0,$C$2&lt;N10),"",IF(AND(J10=0,$C$2&gt;O10),"지연",IF(AND(O10&lt;$C$2,J10&lt;&gt;100),"지연","진행"))))</f>
        <v/>
      </c>
      <c r="N10" s="97">
        <v>42156</v>
      </c>
      <c r="O10" s="97">
        <v>42170</v>
      </c>
      <c r="P10" s="85"/>
      <c r="Q10" s="86"/>
      <c r="R10" s="98"/>
      <c r="S10" s="98"/>
      <c r="T10" s="88"/>
      <c r="U10" s="89"/>
      <c r="V10" s="87"/>
      <c r="W10" s="87"/>
      <c r="X10" s="87"/>
      <c r="Y10" s="90"/>
      <c r="Z10" s="91"/>
      <c r="AA10" s="87"/>
      <c r="AB10" s="87"/>
      <c r="AC10" s="88"/>
      <c r="AD10" s="88"/>
      <c r="AE10" s="89"/>
      <c r="AF10" s="87"/>
      <c r="AG10" s="87"/>
      <c r="AH10" s="87"/>
      <c r="AI10" s="90"/>
      <c r="AJ10" s="91"/>
      <c r="AK10" s="87"/>
      <c r="AL10" s="87"/>
      <c r="AM10" s="88"/>
      <c r="AN10" s="88"/>
      <c r="AO10" s="89"/>
      <c r="AP10" s="87"/>
      <c r="AQ10" s="87"/>
      <c r="AR10" s="88"/>
      <c r="AS10" s="90"/>
      <c r="AT10" s="91"/>
      <c r="AU10" s="87"/>
      <c r="AV10" s="87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99" customFormat="1" hidden="1">
      <c r="B11" s="100"/>
      <c r="C11" s="101"/>
      <c r="D11" s="77" t="s">
        <v>61</v>
      </c>
      <c r="E11" s="77"/>
      <c r="F11" s="78"/>
      <c r="G11" s="79"/>
      <c r="H11" s="80">
        <v>7.0000000000000007E-2</v>
      </c>
      <c r="I11" s="80">
        <v>7.0000000000000007E-2</v>
      </c>
      <c r="J11" s="94">
        <v>0</v>
      </c>
      <c r="K11" s="93">
        <f>IF($C$2&lt;N11,0,IF(AND(N11&lt;=$C$2,O11&gt;=$C$2),I11*(DAYS360(N11,$C$2+1)/(VALUE(O11)-VALUE(N11)+1)),I11))</f>
        <v>0</v>
      </c>
      <c r="L11" s="95">
        <f>J11*I11</f>
        <v>0</v>
      </c>
      <c r="M11" s="96" t="str">
        <f>IF(J11=1,"종료",IF(AND(J11=0,$C$2&lt;N11),"",IF(AND(J11=0,$C$2&gt;O11),"지연",IF(AND(O11&lt;$C$2,J11&lt;&gt;100),"지연","진행"))))</f>
        <v/>
      </c>
      <c r="N11" s="84">
        <v>42156</v>
      </c>
      <c r="O11" s="84">
        <v>42160</v>
      </c>
      <c r="P11" s="85"/>
      <c r="Q11" s="102"/>
      <c r="R11" s="103"/>
      <c r="S11" s="103"/>
      <c r="T11" s="104"/>
      <c r="U11" s="105"/>
      <c r="V11" s="103"/>
      <c r="W11" s="103"/>
      <c r="X11" s="103"/>
      <c r="Y11" s="106"/>
      <c r="Z11" s="107"/>
      <c r="AA11" s="103"/>
      <c r="AB11" s="103"/>
      <c r="AC11" s="104"/>
      <c r="AD11" s="104"/>
      <c r="AE11" s="105"/>
      <c r="AF11" s="103"/>
      <c r="AG11" s="103"/>
      <c r="AH11" s="103"/>
      <c r="AI11" s="106"/>
      <c r="AJ11" s="107"/>
      <c r="AK11" s="103"/>
      <c r="AL11" s="103"/>
      <c r="AM11" s="104"/>
      <c r="AN11" s="104"/>
      <c r="AO11" s="105"/>
      <c r="AP11" s="103"/>
      <c r="AQ11" s="103"/>
      <c r="AR11" s="104"/>
      <c r="AS11" s="106"/>
      <c r="AT11" s="107"/>
      <c r="AU11" s="103"/>
      <c r="AV11" s="103"/>
    </row>
    <row r="12" spans="1:1024" s="57" customFormat="1" hidden="1">
      <c r="B12" s="108"/>
      <c r="C12" s="109" t="s">
        <v>62</v>
      </c>
      <c r="D12" s="109"/>
      <c r="E12" s="109"/>
      <c r="F12" s="110"/>
      <c r="G12" s="92"/>
      <c r="H12" s="111">
        <f>SUM(H13:H16)</f>
        <v>0.60000000000000009</v>
      </c>
      <c r="I12" s="111">
        <f>SUM(I13:I16)</f>
        <v>0.60000000000000009</v>
      </c>
      <c r="J12" s="63">
        <f>L12/I12</f>
        <v>0</v>
      </c>
      <c r="K12" s="111">
        <f>SUM(K13:K16)</f>
        <v>0</v>
      </c>
      <c r="L12" s="111">
        <f>SUM(L13:L16)</f>
        <v>0</v>
      </c>
      <c r="M12" s="111">
        <f>SUM(M13:M16)</f>
        <v>0</v>
      </c>
      <c r="N12" s="112">
        <f>MIN(N13:N16)</f>
        <v>42156</v>
      </c>
      <c r="O12" s="112">
        <f>MAX(O13:O16)</f>
        <v>42165</v>
      </c>
      <c r="P12" s="85"/>
      <c r="Q12" s="113"/>
      <c r="R12" s="114"/>
      <c r="S12" s="115"/>
      <c r="T12" s="116"/>
      <c r="U12" s="117"/>
      <c r="V12" s="115"/>
      <c r="W12" s="115"/>
      <c r="X12" s="115"/>
      <c r="Y12" s="118"/>
      <c r="Z12" s="119"/>
      <c r="AA12" s="115"/>
      <c r="AB12" s="115"/>
      <c r="AC12" s="116"/>
      <c r="AD12" s="116"/>
      <c r="AE12" s="117"/>
      <c r="AF12" s="115"/>
      <c r="AG12" s="115"/>
      <c r="AH12" s="115"/>
      <c r="AI12" s="118"/>
      <c r="AJ12" s="119"/>
      <c r="AK12" s="115"/>
      <c r="AL12" s="115"/>
      <c r="AM12" s="116"/>
      <c r="AN12" s="116"/>
      <c r="AO12" s="117"/>
      <c r="AP12" s="115"/>
      <c r="AQ12" s="115"/>
      <c r="AR12" s="116"/>
      <c r="AS12" s="118"/>
      <c r="AT12" s="119"/>
      <c r="AU12" s="115"/>
      <c r="AV12" s="115"/>
    </row>
    <row r="13" spans="1:1024" s="75" customFormat="1" hidden="1">
      <c r="B13" s="120"/>
      <c r="C13" s="77"/>
      <c r="D13" s="77" t="s">
        <v>63</v>
      </c>
      <c r="E13" s="77"/>
      <c r="F13" s="78"/>
      <c r="G13" s="92"/>
      <c r="H13" s="93">
        <v>0.2</v>
      </c>
      <c r="I13" s="93">
        <v>0.2</v>
      </c>
      <c r="J13" s="94">
        <v>0</v>
      </c>
      <c r="K13" s="93">
        <f>IF($C$2&lt;N13,0,IF(AND(N13&lt;=$C$2,O13&gt;=$C$2),I13*(DAYS360(N13,$C$2+1)/(VALUE(O13)-VALUE(N13)+1)),I13))</f>
        <v>0</v>
      </c>
      <c r="L13" s="95">
        <f>J13*I13</f>
        <v>0</v>
      </c>
      <c r="M13" s="96" t="str">
        <f>IF(J13=1,"종료",IF(AND(J13=0,$C$2&lt;N13),"",IF(AND(J13=0,$C$2&gt;O13),"지연",IF(AND(O13&lt;$C$2,J13&lt;&gt;100),"지연","진행"))))</f>
        <v/>
      </c>
      <c r="N13" s="97">
        <v>42156</v>
      </c>
      <c r="O13" s="97">
        <v>42158</v>
      </c>
      <c r="P13" s="85"/>
      <c r="Q13" s="121"/>
      <c r="R13" s="87"/>
      <c r="S13" s="87"/>
      <c r="T13" s="88"/>
      <c r="U13" s="89"/>
      <c r="V13" s="87"/>
      <c r="W13" s="87"/>
      <c r="X13" s="87"/>
      <c r="Y13" s="90"/>
      <c r="Z13" s="91"/>
      <c r="AA13" s="87"/>
      <c r="AB13" s="87"/>
      <c r="AC13" s="88"/>
      <c r="AD13" s="88"/>
      <c r="AE13" s="89"/>
      <c r="AF13" s="87"/>
      <c r="AG13" s="87"/>
      <c r="AH13" s="87"/>
      <c r="AI13" s="90"/>
      <c r="AJ13" s="91"/>
      <c r="AK13" s="87"/>
      <c r="AL13" s="87"/>
      <c r="AM13" s="88"/>
      <c r="AN13" s="88"/>
      <c r="AO13" s="89"/>
      <c r="AP13" s="87"/>
      <c r="AQ13" s="87"/>
      <c r="AR13" s="88"/>
      <c r="AS13" s="90"/>
      <c r="AT13" s="91"/>
      <c r="AU13" s="87"/>
      <c r="AV13" s="87"/>
    </row>
    <row r="14" spans="1:1024" hidden="1">
      <c r="A14" s="75"/>
      <c r="B14" s="120"/>
      <c r="C14" s="77"/>
      <c r="D14" s="77" t="s">
        <v>64</v>
      </c>
      <c r="E14" s="77"/>
      <c r="F14" s="78"/>
      <c r="G14" s="92"/>
      <c r="H14" s="93">
        <v>0.1</v>
      </c>
      <c r="I14" s="93">
        <v>0.1</v>
      </c>
      <c r="J14" s="94">
        <v>0</v>
      </c>
      <c r="K14" s="93">
        <f>IF($C$2&lt;N14,0,IF(AND(N14&lt;=$C$2,O14&gt;=$C$2),I14*(DAYS360(N14,$C$2+1)/(VALUE(O14)-VALUE(N14)+1)),I14))</f>
        <v>0</v>
      </c>
      <c r="L14" s="95">
        <f>J14*I14</f>
        <v>0</v>
      </c>
      <c r="M14" s="96" t="str">
        <f>IF(J14=1,"종료",IF(AND(J14=0,$C$2&lt;N14),"",IF(AND(J14=0,$C$2&gt;O14),"지연",IF(AND(O14&lt;$C$2,J14&lt;&gt;100),"지연","진행"))))</f>
        <v/>
      </c>
      <c r="N14" s="97">
        <v>42160</v>
      </c>
      <c r="O14" s="97">
        <v>42163</v>
      </c>
      <c r="P14" s="85"/>
      <c r="Q14" s="121"/>
      <c r="R14" s="98"/>
      <c r="S14" s="87"/>
      <c r="T14" s="88"/>
      <c r="U14" s="89"/>
      <c r="V14" s="87"/>
      <c r="W14" s="87"/>
      <c r="X14" s="87"/>
      <c r="Y14" s="90"/>
      <c r="Z14" s="91"/>
      <c r="AA14" s="87"/>
      <c r="AB14" s="87"/>
      <c r="AC14" s="88"/>
      <c r="AD14" s="88"/>
      <c r="AE14" s="89"/>
      <c r="AF14" s="87"/>
      <c r="AG14" s="87"/>
      <c r="AH14" s="87"/>
      <c r="AI14" s="90"/>
      <c r="AJ14" s="91"/>
      <c r="AK14" s="87"/>
      <c r="AL14" s="87"/>
      <c r="AM14" s="88"/>
      <c r="AN14" s="88"/>
      <c r="AO14" s="89"/>
      <c r="AP14" s="87"/>
      <c r="AQ14" s="87"/>
      <c r="AR14" s="88"/>
      <c r="AS14" s="90"/>
      <c r="AT14" s="91"/>
      <c r="AU14" s="87"/>
      <c r="AV14" s="87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idden="1">
      <c r="A15" s="75"/>
      <c r="B15" s="120"/>
      <c r="C15" s="77"/>
      <c r="D15" s="77" t="s">
        <v>65</v>
      </c>
      <c r="E15" s="77"/>
      <c r="F15" s="78"/>
      <c r="G15" s="92"/>
      <c r="H15" s="93">
        <v>0.1</v>
      </c>
      <c r="I15" s="93">
        <v>0.1</v>
      </c>
      <c r="J15" s="94">
        <v>0</v>
      </c>
      <c r="K15" s="93">
        <f>IF($C$2&lt;N15,0,IF(AND(N15&lt;=$C$2,O15&gt;=$C$2),I15*(DAYS360(N15,$C$2+1)/(VALUE(O15)-VALUE(N15)+1)),I15))</f>
        <v>0</v>
      </c>
      <c r="L15" s="95">
        <f>J15*I15</f>
        <v>0</v>
      </c>
      <c r="M15" s="96" t="str">
        <f>IF(J15=1,"종료",IF(AND(J15=0,$C$2&lt;N15),"",IF(AND(J15=0,$C$2&gt;O15),"지연",IF(AND(O15&lt;$C$2,J15&lt;&gt;100),"지연","진행"))))</f>
        <v/>
      </c>
      <c r="N15" s="97">
        <v>42165</v>
      </c>
      <c r="O15" s="97">
        <v>42165</v>
      </c>
      <c r="P15" s="85" t="s">
        <v>66</v>
      </c>
      <c r="Q15" s="76"/>
      <c r="R15" s="98"/>
      <c r="S15" s="87"/>
      <c r="T15" s="88"/>
      <c r="U15" s="89"/>
      <c r="V15" s="87"/>
      <c r="W15" s="87"/>
      <c r="X15" s="87"/>
      <c r="Y15" s="90"/>
      <c r="Z15" s="91"/>
      <c r="AA15" s="87"/>
      <c r="AB15" s="87"/>
      <c r="AC15" s="88"/>
      <c r="AD15" s="88"/>
      <c r="AE15" s="89"/>
      <c r="AF15" s="87"/>
      <c r="AG15" s="87"/>
      <c r="AH15" s="87"/>
      <c r="AI15" s="90"/>
      <c r="AJ15" s="91"/>
      <c r="AK15" s="87"/>
      <c r="AL15" s="87"/>
      <c r="AM15" s="88"/>
      <c r="AN15" s="88"/>
      <c r="AO15" s="89"/>
      <c r="AP15" s="87"/>
      <c r="AQ15" s="87"/>
      <c r="AR15" s="88"/>
      <c r="AS15" s="90"/>
      <c r="AT15" s="91"/>
      <c r="AU15" s="87"/>
      <c r="AV15" s="87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idden="1">
      <c r="A16" s="75"/>
      <c r="B16" s="120"/>
      <c r="C16" s="77"/>
      <c r="D16" s="77" t="s">
        <v>67</v>
      </c>
      <c r="E16" s="77"/>
      <c r="F16" s="78"/>
      <c r="G16" s="92"/>
      <c r="H16" s="93">
        <v>0.2</v>
      </c>
      <c r="I16" s="93">
        <v>0.2</v>
      </c>
      <c r="J16" s="94">
        <v>0</v>
      </c>
      <c r="K16" s="93">
        <f>IF($C$2&lt;N16,0,IF(AND(N16&lt;=$C$2,O16&gt;=$C$2),I16*(DAYS360(N16,$C$2+1)/(VALUE(O16)-VALUE(N16)+1)),I16))</f>
        <v>0</v>
      </c>
      <c r="L16" s="95">
        <f>J16*I16</f>
        <v>0</v>
      </c>
      <c r="M16" s="96" t="str">
        <f>IF(J16=1,"종료",IF(AND(J16=0,$C$2&lt;N16),"",IF(AND(J16=0,$C$2&gt;O16),"지연",IF(AND(O16&lt;$C$2,J16&lt;&gt;100),"지연","진행"))))</f>
        <v/>
      </c>
      <c r="N16" s="97">
        <v>42156</v>
      </c>
      <c r="O16" s="97">
        <v>42165</v>
      </c>
      <c r="P16" s="122" t="s">
        <v>68</v>
      </c>
      <c r="Q16" s="121"/>
      <c r="R16" s="98"/>
      <c r="S16" s="87"/>
      <c r="T16" s="88"/>
      <c r="U16" s="89"/>
      <c r="V16" s="87"/>
      <c r="W16" s="87"/>
      <c r="X16" s="87"/>
      <c r="Y16" s="90"/>
      <c r="Z16" s="91"/>
      <c r="AA16" s="87"/>
      <c r="AB16" s="87"/>
      <c r="AC16" s="88"/>
      <c r="AD16" s="88"/>
      <c r="AE16" s="89"/>
      <c r="AF16" s="87"/>
      <c r="AG16" s="87"/>
      <c r="AH16" s="87"/>
      <c r="AI16" s="90"/>
      <c r="AJ16" s="91"/>
      <c r="AK16" s="87"/>
      <c r="AL16" s="87"/>
      <c r="AM16" s="88"/>
      <c r="AN16" s="88"/>
      <c r="AO16" s="89"/>
      <c r="AP16" s="87"/>
      <c r="AQ16" s="87"/>
      <c r="AR16" s="88"/>
      <c r="AS16" s="90"/>
      <c r="AT16" s="91"/>
      <c r="AU16" s="87"/>
      <c r="AV16" s="87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idden="1">
      <c r="A17" s="75"/>
      <c r="B17" s="120"/>
      <c r="C17" s="109" t="s">
        <v>69</v>
      </c>
      <c r="D17" s="77"/>
      <c r="E17" s="77"/>
      <c r="F17" s="78"/>
      <c r="G17" s="92"/>
      <c r="H17" s="111">
        <f>SUM(H18:H20)</f>
        <v>0.4</v>
      </c>
      <c r="I17" s="111">
        <f>SUM(I18:I20)</f>
        <v>0.4</v>
      </c>
      <c r="J17" s="63">
        <f>L17/I17</f>
        <v>0</v>
      </c>
      <c r="K17" s="111">
        <f>SUM(K18:K20)</f>
        <v>0</v>
      </c>
      <c r="L17" s="123">
        <f>SUM(L18:L20)</f>
        <v>0</v>
      </c>
      <c r="M17" s="124">
        <f>IFERROR((L17/K17)*100,0)</f>
        <v>0</v>
      </c>
      <c r="N17" s="112">
        <f>MIN(N18:N20)</f>
        <v>42156</v>
      </c>
      <c r="O17" s="112">
        <f>MAX(O18:O20)</f>
        <v>42226</v>
      </c>
      <c r="P17" s="85"/>
      <c r="Q17" s="125"/>
      <c r="R17" s="126"/>
      <c r="S17" s="126"/>
      <c r="T17" s="127"/>
      <c r="U17" s="128"/>
      <c r="V17" s="126"/>
      <c r="W17" s="126"/>
      <c r="X17" s="126"/>
      <c r="Y17" s="129"/>
      <c r="Z17" s="130"/>
      <c r="AA17" s="126"/>
      <c r="AB17" s="87"/>
      <c r="AC17" s="88"/>
      <c r="AD17" s="88"/>
      <c r="AE17" s="89"/>
      <c r="AF17" s="87"/>
      <c r="AG17" s="87"/>
      <c r="AH17" s="87"/>
      <c r="AI17" s="90"/>
      <c r="AJ17" s="91"/>
      <c r="AK17" s="87"/>
      <c r="AL17" s="87"/>
      <c r="AM17" s="88"/>
      <c r="AN17" s="88"/>
      <c r="AO17" s="89"/>
      <c r="AP17" s="87"/>
      <c r="AQ17" s="87"/>
      <c r="AR17" s="88"/>
      <c r="AS17" s="90"/>
      <c r="AT17" s="91"/>
      <c r="AU17" s="87"/>
      <c r="AV17" s="8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idden="1">
      <c r="A18" s="75"/>
      <c r="B18" s="120"/>
      <c r="C18" s="77"/>
      <c r="D18" s="77" t="s">
        <v>70</v>
      </c>
      <c r="E18" s="77"/>
      <c r="F18" s="78"/>
      <c r="G18" s="92"/>
      <c r="H18" s="93">
        <v>0.05</v>
      </c>
      <c r="I18" s="93">
        <v>0.05</v>
      </c>
      <c r="J18" s="94">
        <v>0</v>
      </c>
      <c r="K18" s="93">
        <f>IF($C$2&lt;N18,0,IF(AND(N18&lt;=$C$2,O18&gt;=$C$2),I18*(DAYS360(N18,$C$2+1)/(VALUE(O18)-VALUE(N18)+1)),I18))</f>
        <v>0</v>
      </c>
      <c r="L18" s="95">
        <f>J18*I18</f>
        <v>0</v>
      </c>
      <c r="M18" s="96" t="str">
        <f>IF(J18=1,"종료",IF(AND(J18=0,$C$2&lt;N18),"",IF(AND(J18=0,$C$2&gt;O18),"지연",IF(AND(O18&lt;$C$2,J18&lt;&gt;100),"지연","진행"))))</f>
        <v/>
      </c>
      <c r="N18" s="97">
        <v>42156</v>
      </c>
      <c r="O18" s="97">
        <v>42160</v>
      </c>
      <c r="P18" s="85" t="s">
        <v>71</v>
      </c>
      <c r="Q18" s="121"/>
      <c r="R18" s="87"/>
      <c r="S18" s="87"/>
      <c r="T18" s="88"/>
      <c r="U18" s="89"/>
      <c r="V18" s="87"/>
      <c r="W18" s="87"/>
      <c r="X18" s="87"/>
      <c r="Y18" s="90"/>
      <c r="Z18" s="91"/>
      <c r="AA18" s="87"/>
      <c r="AB18" s="87"/>
      <c r="AC18" s="88"/>
      <c r="AD18" s="88"/>
      <c r="AE18" s="89"/>
      <c r="AF18" s="87"/>
      <c r="AG18" s="87"/>
      <c r="AH18" s="87"/>
      <c r="AI18" s="90"/>
      <c r="AJ18" s="91"/>
      <c r="AK18" s="87"/>
      <c r="AL18" s="87"/>
      <c r="AM18" s="88"/>
      <c r="AN18" s="88"/>
      <c r="AO18" s="89"/>
      <c r="AP18" s="87"/>
      <c r="AQ18" s="87"/>
      <c r="AR18" s="88"/>
      <c r="AS18" s="90"/>
      <c r="AT18" s="91"/>
      <c r="AU18" s="87"/>
      <c r="AV18" s="87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idden="1">
      <c r="A19" s="75"/>
      <c r="B19" s="120"/>
      <c r="C19" s="77"/>
      <c r="D19" s="77" t="s">
        <v>72</v>
      </c>
      <c r="E19" s="77"/>
      <c r="F19" s="78"/>
      <c r="G19" s="92"/>
      <c r="H19" s="93">
        <v>0.15</v>
      </c>
      <c r="I19" s="93">
        <v>0.15</v>
      </c>
      <c r="J19" s="94">
        <v>0</v>
      </c>
      <c r="K19" s="93">
        <f>IF($C$2&lt;N19,0,IF(AND(N19&lt;=$C$2,O19&gt;=$C$2),I19*(DAYS360(N19,$C$2+1)/(VALUE(O19)-VALUE(N19)+1)),I19))</f>
        <v>0</v>
      </c>
      <c r="L19" s="95">
        <f>J19*I19</f>
        <v>0</v>
      </c>
      <c r="M19" s="96" t="str">
        <f>IF(J19=1,"종료",IF(AND(J19=0,$C$2&lt;N19),"",IF(AND(J19=0,$C$2&gt;O19),"지연",IF(AND(O19&lt;$C$2,J19&lt;&gt;100),"지연","진행"))))</f>
        <v/>
      </c>
      <c r="N19" s="97">
        <v>42163</v>
      </c>
      <c r="O19" s="97">
        <v>42167</v>
      </c>
      <c r="P19" s="85"/>
      <c r="Q19" s="76"/>
      <c r="R19" s="98"/>
      <c r="S19" s="87"/>
      <c r="T19" s="88"/>
      <c r="U19" s="89"/>
      <c r="V19" s="87"/>
      <c r="W19" s="87"/>
      <c r="X19" s="87"/>
      <c r="Y19" s="90"/>
      <c r="Z19" s="91"/>
      <c r="AA19" s="87"/>
      <c r="AB19" s="87"/>
      <c r="AC19" s="88"/>
      <c r="AD19" s="88"/>
      <c r="AE19" s="89"/>
      <c r="AF19" s="87"/>
      <c r="AG19" s="87"/>
      <c r="AH19" s="87"/>
      <c r="AI19" s="90"/>
      <c r="AJ19" s="91"/>
      <c r="AK19" s="87"/>
      <c r="AL19" s="87"/>
      <c r="AM19" s="88"/>
      <c r="AN19" s="88"/>
      <c r="AO19" s="89"/>
      <c r="AP19" s="87"/>
      <c r="AQ19" s="87"/>
      <c r="AR19" s="88"/>
      <c r="AS19" s="90"/>
      <c r="AT19" s="91"/>
      <c r="AU19" s="87"/>
      <c r="AV19" s="87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idden="1">
      <c r="A20" s="75"/>
      <c r="B20" s="120"/>
      <c r="C20" s="77"/>
      <c r="D20" s="77" t="s">
        <v>73</v>
      </c>
      <c r="E20" s="77"/>
      <c r="F20" s="78"/>
      <c r="G20" s="92"/>
      <c r="H20" s="93">
        <v>0.2</v>
      </c>
      <c r="I20" s="93">
        <v>0.2</v>
      </c>
      <c r="J20" s="94">
        <v>0</v>
      </c>
      <c r="K20" s="93">
        <f>IF($C$2&lt;N20,0,IF(AND(N20&lt;=$C$2,O20&gt;=$C$2),I20*(DAYS360(N20,$C$2+1)/(VALUE(O20)-VALUE(N20)+1)),I20))</f>
        <v>0</v>
      </c>
      <c r="L20" s="95">
        <f>J20*I20</f>
        <v>0</v>
      </c>
      <c r="M20" s="96" t="str">
        <f>IF(J20=1,"종료",IF(AND(J20=0,$C$2&lt;N20),"",IF(AND(J20=0,$C$2&gt;O20),"지연",IF(AND(O20&lt;$C$2,J20&lt;&gt;100),"지연","진행"))))</f>
        <v/>
      </c>
      <c r="N20" s="97">
        <v>42217</v>
      </c>
      <c r="O20" s="97">
        <v>42226</v>
      </c>
      <c r="P20" s="85" t="s">
        <v>74</v>
      </c>
      <c r="Q20" s="76"/>
      <c r="R20" s="87"/>
      <c r="S20" s="87"/>
      <c r="T20" s="88"/>
      <c r="U20" s="89"/>
      <c r="V20" s="87"/>
      <c r="W20" s="87"/>
      <c r="X20" s="87"/>
      <c r="Y20" s="131"/>
      <c r="Z20" s="132"/>
      <c r="AA20" s="98"/>
      <c r="AB20" s="87"/>
      <c r="AC20" s="88"/>
      <c r="AD20" s="88"/>
      <c r="AE20" s="89"/>
      <c r="AF20" s="87"/>
      <c r="AG20" s="87"/>
      <c r="AH20" s="87"/>
      <c r="AI20" s="90"/>
      <c r="AJ20" s="91"/>
      <c r="AK20" s="87"/>
      <c r="AL20" s="87"/>
      <c r="AM20" s="88"/>
      <c r="AN20" s="88"/>
      <c r="AO20" s="89"/>
      <c r="AP20" s="87"/>
      <c r="AQ20" s="87"/>
      <c r="AR20" s="88"/>
      <c r="AS20" s="90"/>
      <c r="AT20" s="91"/>
      <c r="AU20" s="87"/>
      <c r="AV20" s="87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7" customFormat="1" hidden="1">
      <c r="B21" s="108"/>
      <c r="C21" s="109" t="s">
        <v>75</v>
      </c>
      <c r="D21" s="109"/>
      <c r="E21" s="109"/>
      <c r="F21" s="110"/>
      <c r="G21" s="92"/>
      <c r="H21" s="111">
        <f>SUM(H22:H24)</f>
        <v>0.25</v>
      </c>
      <c r="I21" s="111">
        <f>SUM(I22:I24)</f>
        <v>0.25</v>
      </c>
      <c r="J21" s="63">
        <f>L21/I21</f>
        <v>0</v>
      </c>
      <c r="K21" s="111">
        <f>SUM(K22:K24)</f>
        <v>0</v>
      </c>
      <c r="L21" s="123">
        <f>SUM(L22:L24)</f>
        <v>0</v>
      </c>
      <c r="M21" s="124">
        <f>IFERROR((L21/K21)*100,0)</f>
        <v>0</v>
      </c>
      <c r="N21" s="112">
        <f>MIN(N22:N24)</f>
        <v>42166</v>
      </c>
      <c r="O21" s="112">
        <f>MAX(O22:O24)</f>
        <v>42348</v>
      </c>
      <c r="P21" s="85"/>
      <c r="Q21" s="133"/>
      <c r="R21" s="114"/>
      <c r="S21" s="114"/>
      <c r="T21" s="134"/>
      <c r="U21" s="135"/>
      <c r="V21" s="114"/>
      <c r="W21" s="114"/>
      <c r="X21" s="114"/>
      <c r="Y21" s="136"/>
      <c r="Z21" s="137"/>
      <c r="AA21" s="114"/>
      <c r="AB21" s="114"/>
      <c r="AC21" s="134"/>
      <c r="AD21" s="134"/>
      <c r="AE21" s="135"/>
      <c r="AF21" s="114"/>
      <c r="AG21" s="114"/>
      <c r="AH21" s="114"/>
      <c r="AI21" s="136"/>
      <c r="AJ21" s="137"/>
      <c r="AK21" s="114"/>
      <c r="AL21" s="114"/>
      <c r="AM21" s="134"/>
      <c r="AN21" s="134"/>
      <c r="AO21" s="135"/>
      <c r="AP21" s="114"/>
      <c r="AQ21" s="114"/>
      <c r="AR21" s="134"/>
      <c r="AS21" s="136"/>
      <c r="AT21" s="137"/>
      <c r="AU21" s="114"/>
      <c r="AV21" s="115"/>
    </row>
    <row r="22" spans="1:1024" s="75" customFormat="1" hidden="1">
      <c r="B22" s="120"/>
      <c r="C22" s="77"/>
      <c r="D22" s="77" t="s">
        <v>76</v>
      </c>
      <c r="E22" s="77"/>
      <c r="F22" s="78"/>
      <c r="G22" s="92"/>
      <c r="H22" s="93">
        <v>0.05</v>
      </c>
      <c r="I22" s="93">
        <v>0.05</v>
      </c>
      <c r="J22" s="94">
        <v>0</v>
      </c>
      <c r="K22" s="93">
        <f>IF($C$2&lt;N22,0,IF(AND(N22&lt;=$C$2,O22&gt;=$C$2),I22*(DAYS360(N22,$C$2+1)/(VALUE(O22)-VALUE(N22)+1)),I22))</f>
        <v>0</v>
      </c>
      <c r="L22" s="95">
        <f>J22*I22</f>
        <v>0</v>
      </c>
      <c r="M22" s="96" t="str">
        <f>IF(J22=1,"종료",IF(AND(J22=0,$C$2&lt;N22),"",IF(AND(J22=0,$C$2&gt;O22),"지연",IF(AND(O22&lt;$C$2,J22&lt;&gt;100),"지연","진행"))))</f>
        <v/>
      </c>
      <c r="N22" s="97">
        <v>42166</v>
      </c>
      <c r="O22" s="97">
        <v>42180</v>
      </c>
      <c r="P22" s="138"/>
      <c r="Q22" s="76"/>
      <c r="R22" s="139"/>
      <c r="S22" s="87"/>
      <c r="T22" s="88"/>
      <c r="U22" s="89"/>
      <c r="V22" s="87"/>
      <c r="W22" s="87"/>
      <c r="X22" s="87"/>
      <c r="Y22" s="90"/>
      <c r="Z22" s="91"/>
      <c r="AA22" s="87"/>
      <c r="AB22" s="87"/>
      <c r="AC22" s="88"/>
      <c r="AD22" s="88"/>
      <c r="AE22" s="89"/>
      <c r="AF22" s="87"/>
      <c r="AG22" s="87"/>
      <c r="AH22" s="87"/>
      <c r="AI22" s="90"/>
      <c r="AJ22" s="91"/>
      <c r="AK22" s="87"/>
      <c r="AL22" s="87"/>
      <c r="AM22" s="88"/>
      <c r="AN22" s="88"/>
      <c r="AO22" s="89"/>
      <c r="AP22" s="87"/>
      <c r="AQ22" s="87"/>
      <c r="AR22" s="88"/>
      <c r="AS22" s="90"/>
      <c r="AT22" s="91"/>
      <c r="AU22" s="87"/>
      <c r="AV22" s="87"/>
    </row>
    <row r="23" spans="1:1024" hidden="1">
      <c r="A23" s="75"/>
      <c r="B23" s="120"/>
      <c r="C23" s="77"/>
      <c r="D23" s="77" t="s">
        <v>77</v>
      </c>
      <c r="E23" s="77"/>
      <c r="F23" s="78"/>
      <c r="G23" s="92"/>
      <c r="H23" s="93">
        <v>0.1</v>
      </c>
      <c r="I23" s="93">
        <v>0.1</v>
      </c>
      <c r="J23" s="94">
        <v>0</v>
      </c>
      <c r="K23" s="93">
        <f>IF($C$2&lt;N23,0,IF(AND(N23&lt;=$C$2,O23&gt;=$C$2),I23*(DAYS360(N23,$C$2+1)/(VALUE(O23)-VALUE(N23)+1)),I23))</f>
        <v>0</v>
      </c>
      <c r="L23" s="95">
        <f>J23*I23</f>
        <v>0</v>
      </c>
      <c r="M23" s="96" t="str">
        <f>IF(J23=1,"종료",IF(AND(J23=0,$C$2&lt;N23),"",IF(AND(J23=0,$C$2&gt;O23),"지연",IF(AND(O23&lt;$C$2,J23&lt;&gt;100),"지연","진행"))))</f>
        <v/>
      </c>
      <c r="N23" s="97">
        <v>42243</v>
      </c>
      <c r="O23" s="97">
        <v>42247</v>
      </c>
      <c r="P23" s="138"/>
      <c r="Q23" s="76"/>
      <c r="R23" s="87"/>
      <c r="S23" s="87"/>
      <c r="T23" s="88"/>
      <c r="U23" s="89"/>
      <c r="V23" s="87"/>
      <c r="W23" s="87"/>
      <c r="X23" s="87"/>
      <c r="Y23" s="90"/>
      <c r="Z23" s="91"/>
      <c r="AA23" s="87"/>
      <c r="AB23" s="87"/>
      <c r="AC23" s="88"/>
      <c r="AD23" s="140"/>
      <c r="AE23" s="141"/>
      <c r="AF23" s="87"/>
      <c r="AG23" s="87"/>
      <c r="AH23" s="87"/>
      <c r="AI23" s="90"/>
      <c r="AJ23" s="91"/>
      <c r="AK23" s="87"/>
      <c r="AL23" s="87"/>
      <c r="AM23" s="88"/>
      <c r="AN23" s="88"/>
      <c r="AO23" s="89"/>
      <c r="AP23" s="87"/>
      <c r="AQ23" s="87"/>
      <c r="AR23" s="88"/>
      <c r="AS23" s="90"/>
      <c r="AT23" s="91"/>
      <c r="AU23" s="87"/>
      <c r="AV23" s="87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idden="1">
      <c r="A24" s="75"/>
      <c r="B24" s="120"/>
      <c r="C24" s="77"/>
      <c r="D24" s="77" t="s">
        <v>78</v>
      </c>
      <c r="E24" s="77"/>
      <c r="F24" s="78"/>
      <c r="G24" s="92"/>
      <c r="H24" s="93">
        <v>0.1</v>
      </c>
      <c r="I24" s="93">
        <v>0.1</v>
      </c>
      <c r="J24" s="94">
        <v>0</v>
      </c>
      <c r="K24" s="93">
        <f>IF($C$2&lt;N24,0,IF(AND(N24&lt;=$C$2,O24&gt;=$C$2),I24*(DAYS360(N24,$C$2+1)/(VALUE(O24)-VALUE(N24)+1)),I24))</f>
        <v>0</v>
      </c>
      <c r="L24" s="95">
        <f>J24*I24</f>
        <v>0</v>
      </c>
      <c r="M24" s="96" t="str">
        <f>IF(J24=1,"종료",IF(AND(J24=0,$C$2&lt;N24),"",IF(AND(J24=0,$C$2&gt;O24),"지연",IF(AND(O24&lt;$C$2,J24&lt;&gt;100),"지연","진행"))))</f>
        <v/>
      </c>
      <c r="N24" s="97">
        <v>42339</v>
      </c>
      <c r="O24" s="97">
        <v>42348</v>
      </c>
      <c r="P24" s="138"/>
      <c r="Q24" s="76"/>
      <c r="R24" s="87"/>
      <c r="S24" s="87"/>
      <c r="T24" s="88"/>
      <c r="U24" s="89"/>
      <c r="V24" s="87"/>
      <c r="W24" s="87"/>
      <c r="X24" s="87"/>
      <c r="Y24" s="90"/>
      <c r="Z24" s="91"/>
      <c r="AA24" s="87"/>
      <c r="AB24" s="87"/>
      <c r="AC24" s="88"/>
      <c r="AD24" s="88"/>
      <c r="AE24" s="89"/>
      <c r="AF24" s="87"/>
      <c r="AG24" s="87"/>
      <c r="AH24" s="87"/>
      <c r="AI24" s="90"/>
      <c r="AJ24" s="91"/>
      <c r="AK24" s="87"/>
      <c r="AL24" s="87"/>
      <c r="AM24" s="88"/>
      <c r="AN24" s="88"/>
      <c r="AO24" s="89"/>
      <c r="AP24" s="87"/>
      <c r="AQ24" s="87"/>
      <c r="AR24" s="88"/>
      <c r="AS24" s="90"/>
      <c r="AT24" s="132"/>
      <c r="AU24" s="98"/>
      <c r="AV24" s="87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57" customFormat="1" hidden="1">
      <c r="B25" s="108"/>
      <c r="C25" s="109" t="s">
        <v>79</v>
      </c>
      <c r="D25" s="109"/>
      <c r="E25" s="109"/>
      <c r="F25" s="110"/>
      <c r="G25" s="92"/>
      <c r="H25" s="111">
        <f>SUM(H26,H33,H41,H49,H57,H65,H69,H74,H80)</f>
        <v>3.7150000000000007</v>
      </c>
      <c r="I25" s="111">
        <f>SUM(I26,I33,I41,I49,I57,I65,I69,I74,I80)</f>
        <v>3.7150000000000007</v>
      </c>
      <c r="J25" s="63">
        <f>L25/I25</f>
        <v>0</v>
      </c>
      <c r="K25" s="111">
        <f>SUM(K26,K33,K41,K49,K57,K65,K69,K74,K80)</f>
        <v>0</v>
      </c>
      <c r="L25" s="111">
        <f>SUM(L26,L33,L41,L49,L57,L65,L69,L74,L80)</f>
        <v>0</v>
      </c>
      <c r="M25" s="124">
        <f>IFERROR((L25/K25)*100,0)</f>
        <v>0</v>
      </c>
      <c r="N25" s="112">
        <f>MIN(N26:N83)</f>
        <v>42156</v>
      </c>
      <c r="O25" s="112">
        <f>MAX(O26:O83)</f>
        <v>42366</v>
      </c>
      <c r="P25" s="85"/>
      <c r="Q25" s="125"/>
      <c r="R25" s="126"/>
      <c r="S25" s="126"/>
      <c r="T25" s="127"/>
      <c r="U25" s="128"/>
      <c r="V25" s="126"/>
      <c r="W25" s="126"/>
      <c r="X25" s="126"/>
      <c r="Y25" s="129"/>
      <c r="Z25" s="130"/>
      <c r="AA25" s="126"/>
      <c r="AB25" s="126"/>
      <c r="AC25" s="127"/>
      <c r="AD25" s="127"/>
      <c r="AE25" s="128"/>
      <c r="AF25" s="126"/>
      <c r="AG25" s="126"/>
      <c r="AH25" s="126"/>
      <c r="AI25" s="129"/>
      <c r="AJ25" s="130"/>
      <c r="AK25" s="126"/>
      <c r="AL25" s="126"/>
      <c r="AM25" s="127"/>
      <c r="AN25" s="127"/>
      <c r="AO25" s="128"/>
      <c r="AP25" s="126"/>
      <c r="AQ25" s="126"/>
      <c r="AR25" s="127"/>
      <c r="AS25" s="129"/>
      <c r="AT25" s="130"/>
      <c r="AU25" s="126"/>
      <c r="AV25" s="126"/>
    </row>
    <row r="26" spans="1:1024" hidden="1">
      <c r="A26" s="57"/>
      <c r="B26" s="108"/>
      <c r="C26" s="109"/>
      <c r="D26" s="109" t="s">
        <v>80</v>
      </c>
      <c r="E26" s="109"/>
      <c r="F26" s="110"/>
      <c r="G26" s="92"/>
      <c r="H26" s="111">
        <f>SUM(H27:H32)</f>
        <v>0.9</v>
      </c>
      <c r="I26" s="111">
        <f>SUM(I27:I32)</f>
        <v>0.9</v>
      </c>
      <c r="J26" s="63">
        <f>L26/I26</f>
        <v>0</v>
      </c>
      <c r="K26" s="111">
        <f>SUM(K27:K32)</f>
        <v>0</v>
      </c>
      <c r="L26" s="123">
        <f>SUM(L27:L32)</f>
        <v>0</v>
      </c>
      <c r="M26" s="124">
        <f>IFERROR((L26/K26)*100,0)</f>
        <v>0</v>
      </c>
      <c r="N26" s="112">
        <f>MIN(N27:N32)</f>
        <v>42166</v>
      </c>
      <c r="O26" s="112">
        <f>MAX(O27:O32)</f>
        <v>42366</v>
      </c>
      <c r="P26" s="85" t="s">
        <v>81</v>
      </c>
      <c r="Q26" s="133"/>
      <c r="R26" s="114"/>
      <c r="S26" s="114"/>
      <c r="T26" s="134"/>
      <c r="U26" s="135"/>
      <c r="V26" s="114"/>
      <c r="W26" s="114"/>
      <c r="X26" s="114"/>
      <c r="Y26" s="136"/>
      <c r="Z26" s="137"/>
      <c r="AA26" s="114"/>
      <c r="AB26" s="114"/>
      <c r="AC26" s="134"/>
      <c r="AD26" s="134"/>
      <c r="AE26" s="135"/>
      <c r="AF26" s="114"/>
      <c r="AG26" s="114"/>
      <c r="AH26" s="114"/>
      <c r="AI26" s="136"/>
      <c r="AJ26" s="137"/>
      <c r="AK26" s="114"/>
      <c r="AL26" s="114"/>
      <c r="AM26" s="134"/>
      <c r="AN26" s="134"/>
      <c r="AO26" s="135"/>
      <c r="AP26" s="114"/>
      <c r="AQ26" s="114"/>
      <c r="AR26" s="134"/>
      <c r="AS26" s="136"/>
      <c r="AT26" s="137"/>
      <c r="AU26" s="114"/>
      <c r="AV26" s="114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75" customFormat="1" hidden="1">
      <c r="B27" s="120"/>
      <c r="C27" s="77"/>
      <c r="D27" s="87"/>
      <c r="E27" s="142" t="s">
        <v>82</v>
      </c>
      <c r="F27" s="143" t="s">
        <v>83</v>
      </c>
      <c r="G27" s="92"/>
      <c r="H27" s="93">
        <v>0.15</v>
      </c>
      <c r="I27" s="93">
        <v>0.15</v>
      </c>
      <c r="J27" s="94">
        <v>0</v>
      </c>
      <c r="K27" s="93">
        <f t="shared" ref="K27:K32" si="0">IF($C$2&lt;N27,0,IF(AND(N27&lt;=$C$2,O27&gt;=$C$2),I27*(DAYS360(N27,$C$2+1)/(VALUE(O27)-VALUE(N27)+1)),I27))</f>
        <v>0</v>
      </c>
      <c r="L27" s="95">
        <f t="shared" ref="L27:L32" si="1">J27*I27</f>
        <v>0</v>
      </c>
      <c r="M27" s="96" t="str">
        <f t="shared" ref="M27:M32" si="2">IF(J27=1,"종료",IF(AND(J27=0,$C$2&lt;N27),"",IF(AND(J27=0,$C$2&gt;O27),"지연",IF(AND(O27&lt;$C$2,J27&lt;&gt;100),"지연","진행"))))</f>
        <v/>
      </c>
      <c r="N27" s="97">
        <v>42166</v>
      </c>
      <c r="O27" s="97">
        <v>42194</v>
      </c>
      <c r="P27" s="85"/>
      <c r="Q27" s="76"/>
      <c r="R27" s="98"/>
      <c r="S27" s="98"/>
      <c r="T27" s="140"/>
      <c r="U27" s="141"/>
      <c r="V27" s="98"/>
      <c r="W27" s="87"/>
      <c r="X27" s="87"/>
      <c r="Y27" s="90"/>
      <c r="Z27" s="91"/>
      <c r="AA27" s="87"/>
      <c r="AB27" s="87"/>
      <c r="AC27" s="88"/>
      <c r="AD27" s="88"/>
      <c r="AE27" s="89"/>
      <c r="AF27" s="87"/>
      <c r="AG27" s="87"/>
      <c r="AH27" s="87"/>
      <c r="AI27" s="90"/>
      <c r="AJ27" s="91"/>
      <c r="AK27" s="87"/>
      <c r="AL27" s="87"/>
      <c r="AM27" s="88"/>
      <c r="AN27" s="88"/>
      <c r="AO27" s="89"/>
      <c r="AP27" s="87"/>
      <c r="AQ27" s="87"/>
      <c r="AR27" s="88"/>
      <c r="AS27" s="90"/>
      <c r="AT27" s="91"/>
      <c r="AU27" s="87"/>
      <c r="AV27" s="87"/>
    </row>
    <row r="28" spans="1:1024" hidden="1">
      <c r="A28" s="75"/>
      <c r="B28" s="120"/>
      <c r="C28" s="77"/>
      <c r="D28" s="77"/>
      <c r="E28" s="144" t="s">
        <v>84</v>
      </c>
      <c r="F28" s="143" t="s">
        <v>85</v>
      </c>
      <c r="G28" s="92"/>
      <c r="H28" s="93">
        <v>0.15</v>
      </c>
      <c r="I28" s="93">
        <v>0.15</v>
      </c>
      <c r="J28" s="94">
        <v>0</v>
      </c>
      <c r="K28" s="93">
        <f t="shared" si="0"/>
        <v>0</v>
      </c>
      <c r="L28" s="95">
        <f t="shared" si="1"/>
        <v>0</v>
      </c>
      <c r="M28" s="96" t="str">
        <f t="shared" si="2"/>
        <v/>
      </c>
      <c r="N28" s="97">
        <v>42195</v>
      </c>
      <c r="O28" s="97">
        <v>42229</v>
      </c>
      <c r="P28" s="85"/>
      <c r="Q28" s="76"/>
      <c r="R28" s="87"/>
      <c r="S28" s="87"/>
      <c r="T28" s="88"/>
      <c r="U28" s="89"/>
      <c r="V28" s="98"/>
      <c r="W28" s="98"/>
      <c r="X28" s="98"/>
      <c r="Y28" s="131"/>
      <c r="Z28" s="132"/>
      <c r="AA28" s="98"/>
      <c r="AB28" s="87"/>
      <c r="AC28" s="88"/>
      <c r="AD28" s="88"/>
      <c r="AE28" s="89"/>
      <c r="AF28" s="87"/>
      <c r="AG28" s="87"/>
      <c r="AH28" s="87"/>
      <c r="AI28" s="90"/>
      <c r="AJ28" s="91"/>
      <c r="AK28" s="87"/>
      <c r="AL28" s="87"/>
      <c r="AM28" s="88"/>
      <c r="AN28" s="88"/>
      <c r="AO28" s="89"/>
      <c r="AP28" s="87"/>
      <c r="AQ28" s="87"/>
      <c r="AR28" s="88"/>
      <c r="AS28" s="90"/>
      <c r="AT28" s="91"/>
      <c r="AU28" s="87"/>
      <c r="AV28" s="87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idden="1">
      <c r="A29" s="75"/>
      <c r="B29" s="120"/>
      <c r="C29" s="77"/>
      <c r="D29" s="77"/>
      <c r="E29" s="144" t="s">
        <v>86</v>
      </c>
      <c r="F29" s="143" t="s">
        <v>87</v>
      </c>
      <c r="G29" s="92"/>
      <c r="H29" s="93">
        <v>0.15</v>
      </c>
      <c r="I29" s="93">
        <v>0.15</v>
      </c>
      <c r="J29" s="94">
        <v>0</v>
      </c>
      <c r="K29" s="93">
        <f t="shared" si="0"/>
        <v>0</v>
      </c>
      <c r="L29" s="95">
        <f t="shared" si="1"/>
        <v>0</v>
      </c>
      <c r="M29" s="96" t="str">
        <f t="shared" si="2"/>
        <v/>
      </c>
      <c r="N29" s="97">
        <v>42230</v>
      </c>
      <c r="O29" s="97">
        <v>42264</v>
      </c>
      <c r="P29" s="85"/>
      <c r="Q29" s="76"/>
      <c r="R29" s="87"/>
      <c r="S29" s="87"/>
      <c r="T29" s="88"/>
      <c r="U29" s="89"/>
      <c r="V29" s="87"/>
      <c r="W29" s="87"/>
      <c r="X29" s="87"/>
      <c r="Y29" s="90"/>
      <c r="Z29" s="91"/>
      <c r="AA29" s="98"/>
      <c r="AB29" s="98"/>
      <c r="AC29" s="140"/>
      <c r="AD29" s="140"/>
      <c r="AE29" s="141"/>
      <c r="AF29" s="98"/>
      <c r="AG29" s="98"/>
      <c r="AH29" s="87"/>
      <c r="AI29" s="90"/>
      <c r="AJ29" s="91"/>
      <c r="AK29" s="87"/>
      <c r="AL29" s="87"/>
      <c r="AM29" s="88"/>
      <c r="AN29" s="88"/>
      <c r="AO29" s="89"/>
      <c r="AP29" s="87"/>
      <c r="AQ29" s="87"/>
      <c r="AR29" s="88"/>
      <c r="AS29" s="90"/>
      <c r="AT29" s="91"/>
      <c r="AU29" s="87"/>
      <c r="AV29" s="87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idden="1">
      <c r="A30" s="75"/>
      <c r="B30" s="120"/>
      <c r="C30" s="77"/>
      <c r="D30" s="77"/>
      <c r="E30" s="144" t="s">
        <v>88</v>
      </c>
      <c r="F30" s="143" t="s">
        <v>89</v>
      </c>
      <c r="G30" s="92"/>
      <c r="H30" s="93">
        <v>0.15</v>
      </c>
      <c r="I30" s="93">
        <v>0.15</v>
      </c>
      <c r="J30" s="94">
        <v>0</v>
      </c>
      <c r="K30" s="93">
        <f t="shared" si="0"/>
        <v>0</v>
      </c>
      <c r="L30" s="95">
        <f t="shared" si="1"/>
        <v>0</v>
      </c>
      <c r="M30" s="96" t="str">
        <f t="shared" si="2"/>
        <v/>
      </c>
      <c r="N30" s="97">
        <v>42265</v>
      </c>
      <c r="O30" s="97">
        <v>42299</v>
      </c>
      <c r="P30" s="85"/>
      <c r="Q30" s="76"/>
      <c r="R30" s="87"/>
      <c r="S30" s="87"/>
      <c r="T30" s="88"/>
      <c r="U30" s="89"/>
      <c r="V30" s="87"/>
      <c r="W30" s="87"/>
      <c r="X30" s="87"/>
      <c r="Y30" s="90"/>
      <c r="Z30" s="91"/>
      <c r="AA30" s="87"/>
      <c r="AB30" s="87"/>
      <c r="AC30" s="88"/>
      <c r="AD30" s="88"/>
      <c r="AE30" s="89"/>
      <c r="AF30" s="87"/>
      <c r="AG30" s="87"/>
      <c r="AH30" s="98"/>
      <c r="AI30" s="131"/>
      <c r="AJ30" s="132"/>
      <c r="AK30" s="98"/>
      <c r="AL30" s="98"/>
      <c r="AM30" s="140"/>
      <c r="AN30" s="88"/>
      <c r="AO30" s="89"/>
      <c r="AP30" s="87"/>
      <c r="AQ30" s="87"/>
      <c r="AR30" s="88"/>
      <c r="AS30" s="90"/>
      <c r="AT30" s="91"/>
      <c r="AU30" s="87"/>
      <c r="AV30" s="87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idden="1">
      <c r="A31" s="75"/>
      <c r="B31" s="120"/>
      <c r="C31" s="77"/>
      <c r="D31" s="77"/>
      <c r="E31" s="144" t="s">
        <v>90</v>
      </c>
      <c r="F31" s="143" t="s">
        <v>91</v>
      </c>
      <c r="G31" s="92"/>
      <c r="H31" s="93">
        <v>0.15</v>
      </c>
      <c r="I31" s="93">
        <v>0.15</v>
      </c>
      <c r="J31" s="94">
        <v>0</v>
      </c>
      <c r="K31" s="93">
        <f t="shared" si="0"/>
        <v>0</v>
      </c>
      <c r="L31" s="95">
        <f t="shared" si="1"/>
        <v>0</v>
      </c>
      <c r="M31" s="96" t="str">
        <f t="shared" si="2"/>
        <v/>
      </c>
      <c r="N31" s="97">
        <v>42300</v>
      </c>
      <c r="O31" s="97">
        <v>42334</v>
      </c>
      <c r="P31" s="85"/>
      <c r="Q31" s="76"/>
      <c r="R31" s="87"/>
      <c r="S31" s="87"/>
      <c r="T31" s="88"/>
      <c r="U31" s="89"/>
      <c r="V31" s="87"/>
      <c r="W31" s="87"/>
      <c r="X31" s="87"/>
      <c r="Y31" s="90"/>
      <c r="Z31" s="91"/>
      <c r="AA31" s="87"/>
      <c r="AB31" s="87"/>
      <c r="AC31" s="88"/>
      <c r="AD31" s="88"/>
      <c r="AE31" s="89"/>
      <c r="AF31" s="87"/>
      <c r="AG31" s="87"/>
      <c r="AH31" s="87"/>
      <c r="AI31" s="90"/>
      <c r="AJ31" s="91"/>
      <c r="AK31" s="87"/>
      <c r="AL31" s="87"/>
      <c r="AM31" s="88"/>
      <c r="AN31" s="140"/>
      <c r="AO31" s="141"/>
      <c r="AP31" s="98"/>
      <c r="AQ31" s="98"/>
      <c r="AR31" s="140"/>
      <c r="AS31" s="131"/>
      <c r="AT31" s="132"/>
      <c r="AU31" s="87"/>
      <c r="AV31" s="87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idden="1">
      <c r="A32" s="75"/>
      <c r="B32" s="120"/>
      <c r="C32" s="77"/>
      <c r="D32" s="77"/>
      <c r="E32" s="144" t="s">
        <v>92</v>
      </c>
      <c r="F32" s="143" t="s">
        <v>93</v>
      </c>
      <c r="G32" s="92"/>
      <c r="H32" s="93">
        <v>0.15</v>
      </c>
      <c r="I32" s="93">
        <v>0.15</v>
      </c>
      <c r="J32" s="94">
        <v>0</v>
      </c>
      <c r="K32" s="93">
        <f t="shared" si="0"/>
        <v>0</v>
      </c>
      <c r="L32" s="95">
        <f t="shared" si="1"/>
        <v>0</v>
      </c>
      <c r="M32" s="96" t="str">
        <f t="shared" si="2"/>
        <v/>
      </c>
      <c r="N32" s="97">
        <v>42335</v>
      </c>
      <c r="O32" s="97">
        <v>42366</v>
      </c>
      <c r="P32" s="85"/>
      <c r="Q32" s="76"/>
      <c r="R32" s="87"/>
      <c r="S32" s="87"/>
      <c r="T32" s="88"/>
      <c r="U32" s="89"/>
      <c r="V32" s="87"/>
      <c r="W32" s="87"/>
      <c r="X32" s="87"/>
      <c r="Y32" s="90"/>
      <c r="Z32" s="91"/>
      <c r="AA32" s="87"/>
      <c r="AB32" s="87"/>
      <c r="AC32" s="88"/>
      <c r="AD32" s="88"/>
      <c r="AE32" s="89"/>
      <c r="AF32" s="87"/>
      <c r="AG32" s="87"/>
      <c r="AH32" s="87"/>
      <c r="AI32" s="90"/>
      <c r="AJ32" s="91"/>
      <c r="AK32" s="87"/>
      <c r="AL32" s="87"/>
      <c r="AM32" s="88"/>
      <c r="AN32" s="88"/>
      <c r="AO32" s="89"/>
      <c r="AP32" s="87"/>
      <c r="AQ32" s="87"/>
      <c r="AR32" s="88"/>
      <c r="AS32" s="90"/>
      <c r="AT32" s="91"/>
      <c r="AU32" s="98"/>
      <c r="AV32" s="98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57" customFormat="1" hidden="1">
      <c r="B33" s="108"/>
      <c r="C33" s="109"/>
      <c r="D33" s="109" t="s">
        <v>94</v>
      </c>
      <c r="E33" s="109"/>
      <c r="F33" s="145"/>
      <c r="G33" s="92"/>
      <c r="H33" s="111">
        <f>SUM(H34:H40)</f>
        <v>0.7</v>
      </c>
      <c r="I33" s="111">
        <f>SUM(I34:I40)</f>
        <v>0.7</v>
      </c>
      <c r="J33" s="63">
        <f>L33/I33</f>
        <v>0</v>
      </c>
      <c r="K33" s="111">
        <f>SUM(K34:K40)</f>
        <v>0</v>
      </c>
      <c r="L33" s="111">
        <f>SUM(L34:L40)</f>
        <v>0</v>
      </c>
      <c r="M33" s="124">
        <f>IFERROR((L33/K33)*100,0)</f>
        <v>0</v>
      </c>
      <c r="N33" s="112">
        <f>MIN(N34:N40)</f>
        <v>42186</v>
      </c>
      <c r="O33" s="112">
        <f>MAX(O34:O40)</f>
        <v>42366</v>
      </c>
      <c r="P33" s="85" t="s">
        <v>95</v>
      </c>
      <c r="Q33" s="133"/>
      <c r="R33" s="114"/>
      <c r="S33" s="114"/>
      <c r="T33" s="134"/>
      <c r="U33" s="128"/>
      <c r="V33" s="126"/>
      <c r="W33" s="126"/>
      <c r="X33" s="126"/>
      <c r="Y33" s="129"/>
      <c r="Z33" s="130"/>
      <c r="AA33" s="126"/>
      <c r="AB33" s="126"/>
      <c r="AC33" s="127"/>
      <c r="AD33" s="127"/>
      <c r="AE33" s="128"/>
      <c r="AF33" s="126"/>
      <c r="AG33" s="126"/>
      <c r="AH33" s="126"/>
      <c r="AI33" s="129"/>
      <c r="AJ33" s="130"/>
      <c r="AK33" s="126"/>
      <c r="AL33" s="126"/>
      <c r="AM33" s="127"/>
      <c r="AN33" s="127"/>
      <c r="AO33" s="128"/>
      <c r="AP33" s="126"/>
      <c r="AQ33" s="126"/>
      <c r="AR33" s="127"/>
      <c r="AS33" s="129"/>
      <c r="AT33" s="130"/>
      <c r="AU33" s="126"/>
      <c r="AV33" s="126"/>
    </row>
    <row r="34" spans="1:1024" s="75" customFormat="1" hidden="1">
      <c r="B34" s="120"/>
      <c r="C34" s="77"/>
      <c r="D34" s="87"/>
      <c r="E34" s="144" t="s">
        <v>96</v>
      </c>
      <c r="F34" s="143" t="s">
        <v>97</v>
      </c>
      <c r="G34" s="92"/>
      <c r="H34" s="93">
        <v>0.1</v>
      </c>
      <c r="I34" s="93">
        <v>0.1</v>
      </c>
      <c r="J34" s="94">
        <v>0</v>
      </c>
      <c r="K34" s="93">
        <f t="shared" ref="K34:K40" si="3">IF($C$2&lt;N34,0,IF(AND(N34&lt;=$C$2,O34&gt;=$C$2),I34*(DAYS360(N34,$C$2+1)/(VALUE(O34)-VALUE(N34)+1)),I34))</f>
        <v>0</v>
      </c>
      <c r="L34" s="95">
        <f t="shared" ref="L34:L40" si="4">J34*I34</f>
        <v>0</v>
      </c>
      <c r="M34" s="96" t="str">
        <f t="shared" ref="M34:M40" si="5">IF(J34=1,"종료",IF(AND(J34=0,$C$2&lt;N34),"",IF(AND(J34=0,$C$2&gt;O34),"지연",IF(AND(O34&lt;$C$2,J34&lt;&gt;100),"지연","진행"))))</f>
        <v/>
      </c>
      <c r="N34" s="97">
        <v>42186</v>
      </c>
      <c r="O34" s="97">
        <v>42190</v>
      </c>
      <c r="P34" s="85"/>
      <c r="Q34" s="76"/>
      <c r="R34" s="87"/>
      <c r="S34" s="87"/>
      <c r="T34" s="88"/>
      <c r="U34" s="146"/>
      <c r="V34" s="87"/>
      <c r="W34" s="87"/>
      <c r="X34" s="87"/>
      <c r="Y34" s="90"/>
      <c r="Z34" s="91"/>
      <c r="AA34" s="87"/>
      <c r="AB34" s="87"/>
      <c r="AC34" s="88"/>
      <c r="AD34" s="88"/>
      <c r="AE34" s="89"/>
      <c r="AF34" s="87"/>
      <c r="AG34" s="87"/>
      <c r="AH34" s="87"/>
      <c r="AI34" s="90"/>
      <c r="AJ34" s="91"/>
      <c r="AK34" s="87"/>
      <c r="AL34" s="87"/>
      <c r="AM34" s="88"/>
      <c r="AN34" s="88"/>
      <c r="AO34" s="89"/>
      <c r="AP34" s="87"/>
      <c r="AQ34" s="87"/>
      <c r="AR34" s="88"/>
      <c r="AS34" s="90"/>
      <c r="AT34" s="91"/>
      <c r="AU34" s="87"/>
      <c r="AV34" s="87"/>
    </row>
    <row r="35" spans="1:1024" hidden="1">
      <c r="A35" s="75"/>
      <c r="B35" s="120"/>
      <c r="C35" s="77"/>
      <c r="D35" s="77"/>
      <c r="E35" s="144" t="s">
        <v>98</v>
      </c>
      <c r="F35" s="143" t="s">
        <v>99</v>
      </c>
      <c r="G35" s="92"/>
      <c r="H35" s="93">
        <v>0.1</v>
      </c>
      <c r="I35" s="93">
        <v>0.1</v>
      </c>
      <c r="J35" s="94">
        <v>0</v>
      </c>
      <c r="K35" s="93">
        <f t="shared" si="3"/>
        <v>0</v>
      </c>
      <c r="L35" s="95">
        <f t="shared" si="4"/>
        <v>0</v>
      </c>
      <c r="M35" s="96" t="str">
        <f t="shared" si="5"/>
        <v/>
      </c>
      <c r="N35" s="97">
        <v>42217</v>
      </c>
      <c r="O35" s="97">
        <v>42221</v>
      </c>
      <c r="P35" s="85"/>
      <c r="Q35" s="76"/>
      <c r="R35" s="87"/>
      <c r="S35" s="87"/>
      <c r="T35" s="88"/>
      <c r="U35" s="89"/>
      <c r="V35" s="87"/>
      <c r="W35" s="87"/>
      <c r="X35" s="87"/>
      <c r="Y35" s="131"/>
      <c r="Z35" s="132"/>
      <c r="AA35" s="87"/>
      <c r="AB35" s="87"/>
      <c r="AC35" s="88"/>
      <c r="AD35" s="88"/>
      <c r="AE35" s="89"/>
      <c r="AF35" s="87"/>
      <c r="AG35" s="87"/>
      <c r="AH35" s="87"/>
      <c r="AI35" s="90"/>
      <c r="AJ35" s="91"/>
      <c r="AK35" s="87"/>
      <c r="AL35" s="87"/>
      <c r="AM35" s="88"/>
      <c r="AN35" s="88"/>
      <c r="AO35" s="89"/>
      <c r="AP35" s="87"/>
      <c r="AQ35" s="87"/>
      <c r="AR35" s="88"/>
      <c r="AS35" s="90"/>
      <c r="AT35" s="91"/>
      <c r="AU35" s="87"/>
      <c r="AV35" s="87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idden="1">
      <c r="A36" s="75"/>
      <c r="B36" s="120"/>
      <c r="C36" s="77"/>
      <c r="D36" s="77"/>
      <c r="E36" s="144" t="s">
        <v>100</v>
      </c>
      <c r="F36" s="143" t="s">
        <v>101</v>
      </c>
      <c r="G36" s="92"/>
      <c r="H36" s="93">
        <v>0.1</v>
      </c>
      <c r="I36" s="93">
        <v>0.1</v>
      </c>
      <c r="J36" s="94">
        <v>0</v>
      </c>
      <c r="K36" s="93">
        <f t="shared" si="3"/>
        <v>0</v>
      </c>
      <c r="L36" s="95">
        <f t="shared" si="4"/>
        <v>0</v>
      </c>
      <c r="M36" s="96" t="str">
        <f t="shared" si="5"/>
        <v/>
      </c>
      <c r="N36" s="97">
        <v>42248</v>
      </c>
      <c r="O36" s="97">
        <v>42252</v>
      </c>
      <c r="P36" s="85"/>
      <c r="Q36" s="76"/>
      <c r="R36" s="87"/>
      <c r="S36" s="87"/>
      <c r="T36" s="88"/>
      <c r="U36" s="89"/>
      <c r="V36" s="87"/>
      <c r="W36" s="87"/>
      <c r="X36" s="87"/>
      <c r="Y36" s="90"/>
      <c r="Z36" s="91"/>
      <c r="AA36" s="87"/>
      <c r="AB36" s="87"/>
      <c r="AC36" s="88"/>
      <c r="AD36" s="88"/>
      <c r="AE36" s="141"/>
      <c r="AF36" s="98"/>
      <c r="AG36" s="87"/>
      <c r="AH36" s="87"/>
      <c r="AI36" s="90"/>
      <c r="AJ36" s="91"/>
      <c r="AK36" s="87"/>
      <c r="AL36" s="87"/>
      <c r="AM36" s="88"/>
      <c r="AN36" s="88"/>
      <c r="AO36" s="89"/>
      <c r="AP36" s="87"/>
      <c r="AQ36" s="87"/>
      <c r="AR36" s="88"/>
      <c r="AS36" s="90"/>
      <c r="AT36" s="91"/>
      <c r="AU36" s="87"/>
      <c r="AV36" s="87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idden="1">
      <c r="A37" s="75"/>
      <c r="B37" s="120"/>
      <c r="C37" s="77"/>
      <c r="D37" s="77"/>
      <c r="E37" s="144" t="s">
        <v>102</v>
      </c>
      <c r="F37" s="143" t="s">
        <v>103</v>
      </c>
      <c r="G37" s="92"/>
      <c r="H37" s="93">
        <v>0.1</v>
      </c>
      <c r="I37" s="93">
        <v>0.1</v>
      </c>
      <c r="J37" s="94">
        <v>0</v>
      </c>
      <c r="K37" s="93">
        <f t="shared" si="3"/>
        <v>0</v>
      </c>
      <c r="L37" s="95">
        <f t="shared" si="4"/>
        <v>0</v>
      </c>
      <c r="M37" s="96" t="str">
        <f t="shared" si="5"/>
        <v/>
      </c>
      <c r="N37" s="97">
        <v>42278</v>
      </c>
      <c r="O37" s="97">
        <v>42282</v>
      </c>
      <c r="P37" s="85"/>
      <c r="Q37" s="76"/>
      <c r="R37" s="87"/>
      <c r="S37" s="87"/>
      <c r="T37" s="88"/>
      <c r="U37" s="89"/>
      <c r="V37" s="87"/>
      <c r="W37" s="87"/>
      <c r="X37" s="87"/>
      <c r="Y37" s="90"/>
      <c r="Z37" s="91"/>
      <c r="AA37" s="87"/>
      <c r="AB37" s="87"/>
      <c r="AC37" s="88"/>
      <c r="AD37" s="88"/>
      <c r="AE37" s="89"/>
      <c r="AF37" s="87"/>
      <c r="AG37" s="87"/>
      <c r="AH37" s="87"/>
      <c r="AI37" s="131"/>
      <c r="AJ37" s="132"/>
      <c r="AK37" s="87"/>
      <c r="AL37" s="87"/>
      <c r="AM37" s="88"/>
      <c r="AN37" s="88"/>
      <c r="AO37" s="89"/>
      <c r="AP37" s="87"/>
      <c r="AQ37" s="87"/>
      <c r="AR37" s="88"/>
      <c r="AS37" s="90"/>
      <c r="AT37" s="91"/>
      <c r="AU37" s="87"/>
      <c r="AV37" s="8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idden="1">
      <c r="A38" s="75"/>
      <c r="B38" s="120"/>
      <c r="C38" s="77"/>
      <c r="D38" s="77"/>
      <c r="E38" s="144" t="s">
        <v>104</v>
      </c>
      <c r="F38" s="143" t="s">
        <v>105</v>
      </c>
      <c r="G38" s="92"/>
      <c r="H38" s="93">
        <v>0.1</v>
      </c>
      <c r="I38" s="93">
        <v>0.1</v>
      </c>
      <c r="J38" s="94">
        <v>0</v>
      </c>
      <c r="K38" s="93">
        <f t="shared" si="3"/>
        <v>0</v>
      </c>
      <c r="L38" s="95">
        <f t="shared" si="4"/>
        <v>0</v>
      </c>
      <c r="M38" s="96" t="str">
        <f t="shared" si="5"/>
        <v/>
      </c>
      <c r="N38" s="97">
        <v>42309</v>
      </c>
      <c r="O38" s="97">
        <v>42313</v>
      </c>
      <c r="P38" s="85"/>
      <c r="Q38" s="76"/>
      <c r="R38" s="87"/>
      <c r="S38" s="87"/>
      <c r="T38" s="88"/>
      <c r="U38" s="89"/>
      <c r="V38" s="87"/>
      <c r="W38" s="87"/>
      <c r="X38" s="87"/>
      <c r="Y38" s="90"/>
      <c r="Z38" s="91"/>
      <c r="AA38" s="87"/>
      <c r="AB38" s="87"/>
      <c r="AC38" s="88"/>
      <c r="AD38" s="88"/>
      <c r="AE38" s="89"/>
      <c r="AF38" s="87"/>
      <c r="AG38" s="87"/>
      <c r="AH38" s="87"/>
      <c r="AI38" s="90"/>
      <c r="AJ38" s="91"/>
      <c r="AK38" s="87"/>
      <c r="AL38" s="87"/>
      <c r="AM38" s="88"/>
      <c r="AN38" s="88"/>
      <c r="AO38" s="141"/>
      <c r="AP38" s="98"/>
      <c r="AQ38" s="87"/>
      <c r="AR38" s="88"/>
      <c r="AS38" s="90"/>
      <c r="AT38" s="91"/>
      <c r="AU38" s="87"/>
      <c r="AV38" s="87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idden="1">
      <c r="A39" s="75"/>
      <c r="B39" s="120"/>
      <c r="C39" s="77"/>
      <c r="D39" s="77"/>
      <c r="E39" s="144" t="s">
        <v>106</v>
      </c>
      <c r="F39" s="143" t="s">
        <v>107</v>
      </c>
      <c r="G39" s="92"/>
      <c r="H39" s="93">
        <v>0.1</v>
      </c>
      <c r="I39" s="93">
        <v>0.1</v>
      </c>
      <c r="J39" s="94">
        <v>0</v>
      </c>
      <c r="K39" s="93">
        <f t="shared" si="3"/>
        <v>0</v>
      </c>
      <c r="L39" s="95">
        <f t="shared" si="4"/>
        <v>0</v>
      </c>
      <c r="M39" s="96" t="str">
        <f t="shared" si="5"/>
        <v/>
      </c>
      <c r="N39" s="97">
        <v>42339</v>
      </c>
      <c r="O39" s="97">
        <v>42343</v>
      </c>
      <c r="P39" s="85"/>
      <c r="Q39" s="76"/>
      <c r="R39" s="87"/>
      <c r="S39" s="87"/>
      <c r="T39" s="88"/>
      <c r="U39" s="89"/>
      <c r="V39" s="87"/>
      <c r="W39" s="87"/>
      <c r="X39" s="87"/>
      <c r="Y39" s="90"/>
      <c r="Z39" s="91"/>
      <c r="AA39" s="87"/>
      <c r="AB39" s="87"/>
      <c r="AC39" s="88"/>
      <c r="AD39" s="88"/>
      <c r="AE39" s="89"/>
      <c r="AF39" s="87"/>
      <c r="AG39" s="87"/>
      <c r="AH39" s="87"/>
      <c r="AI39" s="90"/>
      <c r="AJ39" s="91"/>
      <c r="AK39" s="87"/>
      <c r="AL39" s="87"/>
      <c r="AM39" s="88"/>
      <c r="AN39" s="88"/>
      <c r="AO39" s="89"/>
      <c r="AP39" s="87"/>
      <c r="AQ39" s="87"/>
      <c r="AR39" s="88"/>
      <c r="AS39" s="90"/>
      <c r="AT39" s="132"/>
      <c r="AU39" s="87"/>
      <c r="AV39" s="87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idden="1">
      <c r="A40" s="75"/>
      <c r="B40" s="120"/>
      <c r="C40" s="77"/>
      <c r="D40" s="77"/>
      <c r="E40" s="144" t="s">
        <v>108</v>
      </c>
      <c r="F40" s="143" t="s">
        <v>109</v>
      </c>
      <c r="G40" s="92"/>
      <c r="H40" s="93">
        <v>0.1</v>
      </c>
      <c r="I40" s="93">
        <v>0.1</v>
      </c>
      <c r="J40" s="94">
        <v>0</v>
      </c>
      <c r="K40" s="93">
        <f t="shared" si="3"/>
        <v>0</v>
      </c>
      <c r="L40" s="95">
        <f t="shared" si="4"/>
        <v>0</v>
      </c>
      <c r="M40" s="96" t="str">
        <f t="shared" si="5"/>
        <v/>
      </c>
      <c r="N40" s="97">
        <v>42358</v>
      </c>
      <c r="O40" s="97">
        <v>42366</v>
      </c>
      <c r="P40" s="85"/>
      <c r="Q40" s="76"/>
      <c r="R40" s="87"/>
      <c r="S40" s="87"/>
      <c r="T40" s="88"/>
      <c r="U40" s="89"/>
      <c r="V40" s="87"/>
      <c r="W40" s="87"/>
      <c r="X40" s="87"/>
      <c r="Y40" s="90"/>
      <c r="Z40" s="91"/>
      <c r="AA40" s="87"/>
      <c r="AB40" s="87"/>
      <c r="AC40" s="88"/>
      <c r="AD40" s="88"/>
      <c r="AE40" s="89"/>
      <c r="AF40" s="87"/>
      <c r="AG40" s="87"/>
      <c r="AH40" s="87"/>
      <c r="AI40" s="90"/>
      <c r="AJ40" s="91"/>
      <c r="AK40" s="87"/>
      <c r="AL40" s="87"/>
      <c r="AM40" s="88"/>
      <c r="AN40" s="88"/>
      <c r="AO40" s="89"/>
      <c r="AP40" s="87"/>
      <c r="AQ40" s="87"/>
      <c r="AR40" s="88"/>
      <c r="AS40" s="90"/>
      <c r="AT40" s="91"/>
      <c r="AU40" s="87"/>
      <c r="AV40" s="87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57" customFormat="1" hidden="1">
      <c r="B41" s="108"/>
      <c r="C41" s="109"/>
      <c r="D41" s="109" t="s">
        <v>110</v>
      </c>
      <c r="E41" s="109"/>
      <c r="F41" s="145"/>
      <c r="G41" s="92"/>
      <c r="H41" s="111">
        <f>SUM(H42:H48)</f>
        <v>0.42000000000000004</v>
      </c>
      <c r="I41" s="111">
        <f>SUM(I42:I48)</f>
        <v>0.42000000000000004</v>
      </c>
      <c r="J41" s="63">
        <f>L41/I41</f>
        <v>0</v>
      </c>
      <c r="K41" s="111">
        <f>SUM(K42:K48)</f>
        <v>0</v>
      </c>
      <c r="L41" s="111">
        <f>SUM(L42:L48)</f>
        <v>0</v>
      </c>
      <c r="M41" s="124">
        <f>IFERROR((L41/K41)*100,0)</f>
        <v>0</v>
      </c>
      <c r="N41" s="112">
        <f>MIN(N42:N48)</f>
        <v>42156</v>
      </c>
      <c r="O41" s="112">
        <f>MAX(O42:O48)</f>
        <v>42366</v>
      </c>
      <c r="P41" s="85" t="s">
        <v>111</v>
      </c>
      <c r="Q41" s="113"/>
      <c r="R41" s="114"/>
      <c r="S41" s="114"/>
      <c r="T41" s="134"/>
      <c r="U41" s="135"/>
      <c r="V41" s="114"/>
      <c r="W41" s="114"/>
      <c r="X41" s="114"/>
      <c r="Y41" s="136"/>
      <c r="Z41" s="137"/>
      <c r="AA41" s="114"/>
      <c r="AB41" s="114"/>
      <c r="AC41" s="134"/>
      <c r="AD41" s="134"/>
      <c r="AE41" s="135"/>
      <c r="AF41" s="114"/>
      <c r="AG41" s="114"/>
      <c r="AH41" s="114"/>
      <c r="AI41" s="136"/>
      <c r="AJ41" s="137"/>
      <c r="AK41" s="114"/>
      <c r="AL41" s="114"/>
      <c r="AM41" s="134"/>
      <c r="AN41" s="134"/>
      <c r="AO41" s="135"/>
      <c r="AP41" s="114"/>
      <c r="AQ41" s="114"/>
      <c r="AR41" s="134"/>
      <c r="AS41" s="136"/>
      <c r="AT41" s="137"/>
      <c r="AU41" s="114"/>
      <c r="AV41" s="114"/>
    </row>
    <row r="42" spans="1:1024" s="75" customFormat="1" hidden="1">
      <c r="B42" s="120"/>
      <c r="C42" s="77"/>
      <c r="D42" s="87"/>
      <c r="E42" s="144" t="s">
        <v>96</v>
      </c>
      <c r="F42" s="143" t="s">
        <v>97</v>
      </c>
      <c r="G42" s="92"/>
      <c r="H42" s="93">
        <v>0.05</v>
      </c>
      <c r="I42" s="93">
        <v>0.05</v>
      </c>
      <c r="J42" s="94">
        <v>0</v>
      </c>
      <c r="K42" s="93">
        <f t="shared" ref="K42:K48" si="6">IF($C$2&lt;N42,0,IF(AND(N42&lt;=$C$2,O42&gt;=$C$2),I42*(DAYS360(N42,$C$2+1)/(VALUE(O42)-VALUE(N42)+1)),I42))</f>
        <v>0</v>
      </c>
      <c r="L42" s="95">
        <f t="shared" ref="L42:L48" si="7">J42*I42</f>
        <v>0</v>
      </c>
      <c r="M42" s="96" t="str">
        <f t="shared" ref="M42:M48" si="8">IF(J42=1,"종료",IF(AND(J42=0,$C$2&lt;N42),"",IF(AND(J42=0,$C$2&gt;O42),"지연",IF(AND(O42&lt;$C$2,J42&lt;&gt;100),"지연","진행"))))</f>
        <v/>
      </c>
      <c r="N42" s="97">
        <v>42156</v>
      </c>
      <c r="O42" s="97">
        <v>42185</v>
      </c>
      <c r="P42" s="138"/>
      <c r="Q42" s="121"/>
      <c r="R42" s="98"/>
      <c r="S42" s="98"/>
      <c r="T42" s="140"/>
      <c r="U42" s="141"/>
      <c r="V42" s="87"/>
      <c r="W42" s="87"/>
      <c r="X42" s="87"/>
      <c r="Y42" s="90"/>
      <c r="Z42" s="91"/>
      <c r="AA42" s="87"/>
      <c r="AB42" s="87"/>
      <c r="AC42" s="88"/>
      <c r="AD42" s="88"/>
      <c r="AE42" s="89"/>
      <c r="AF42" s="87"/>
      <c r="AG42" s="87"/>
      <c r="AH42" s="87"/>
      <c r="AI42" s="90"/>
      <c r="AJ42" s="91"/>
      <c r="AK42" s="87"/>
      <c r="AL42" s="87"/>
      <c r="AM42" s="88"/>
      <c r="AN42" s="88"/>
      <c r="AO42" s="89"/>
      <c r="AP42" s="87"/>
      <c r="AQ42" s="87"/>
      <c r="AR42" s="88"/>
      <c r="AS42" s="90"/>
      <c r="AT42" s="91"/>
      <c r="AU42" s="87"/>
      <c r="AV42" s="87"/>
    </row>
    <row r="43" spans="1:1024" hidden="1">
      <c r="A43" s="75"/>
      <c r="B43" s="120"/>
      <c r="C43" s="77"/>
      <c r="D43" s="77"/>
      <c r="E43" s="144" t="s">
        <v>98</v>
      </c>
      <c r="F43" s="143" t="s">
        <v>99</v>
      </c>
      <c r="G43" s="92"/>
      <c r="H43" s="93">
        <v>7.0000000000000007E-2</v>
      </c>
      <c r="I43" s="93">
        <v>7.0000000000000007E-2</v>
      </c>
      <c r="J43" s="94">
        <v>0</v>
      </c>
      <c r="K43" s="93">
        <f t="shared" si="6"/>
        <v>0</v>
      </c>
      <c r="L43" s="95">
        <f t="shared" si="7"/>
        <v>0</v>
      </c>
      <c r="M43" s="96" t="str">
        <f t="shared" si="8"/>
        <v/>
      </c>
      <c r="N43" s="97">
        <v>42186</v>
      </c>
      <c r="O43" s="97">
        <v>42216</v>
      </c>
      <c r="P43" s="138"/>
      <c r="Q43" s="76"/>
      <c r="R43" s="87"/>
      <c r="S43" s="87"/>
      <c r="T43" s="88"/>
      <c r="U43" s="141"/>
      <c r="V43" s="98"/>
      <c r="W43" s="98"/>
      <c r="X43" s="98"/>
      <c r="Y43" s="131"/>
      <c r="Z43" s="91"/>
      <c r="AA43" s="87"/>
      <c r="AB43" s="87"/>
      <c r="AC43" s="88"/>
      <c r="AD43" s="88"/>
      <c r="AE43" s="89"/>
      <c r="AF43" s="87"/>
      <c r="AG43" s="87"/>
      <c r="AH43" s="87"/>
      <c r="AI43" s="90"/>
      <c r="AJ43" s="91"/>
      <c r="AK43" s="87"/>
      <c r="AL43" s="87"/>
      <c r="AM43" s="88"/>
      <c r="AN43" s="88"/>
      <c r="AO43" s="89"/>
      <c r="AP43" s="87"/>
      <c r="AQ43" s="87"/>
      <c r="AR43" s="88"/>
      <c r="AS43" s="90"/>
      <c r="AT43" s="91"/>
      <c r="AU43" s="87"/>
      <c r="AV43" s="87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idden="1">
      <c r="A44" s="75"/>
      <c r="B44" s="120"/>
      <c r="C44" s="77"/>
      <c r="D44" s="77"/>
      <c r="E44" s="144" t="s">
        <v>100</v>
      </c>
      <c r="F44" s="143" t="s">
        <v>101</v>
      </c>
      <c r="G44" s="92"/>
      <c r="H44" s="93">
        <v>7.0000000000000007E-2</v>
      </c>
      <c r="I44" s="93">
        <v>7.0000000000000007E-2</v>
      </c>
      <c r="J44" s="94">
        <v>0</v>
      </c>
      <c r="K44" s="93">
        <f t="shared" si="6"/>
        <v>0</v>
      </c>
      <c r="L44" s="95">
        <f t="shared" si="7"/>
        <v>0</v>
      </c>
      <c r="M44" s="96" t="str">
        <f t="shared" si="8"/>
        <v/>
      </c>
      <c r="N44" s="97">
        <v>42217</v>
      </c>
      <c r="O44" s="97">
        <v>42247</v>
      </c>
      <c r="P44" s="138"/>
      <c r="Q44" s="76"/>
      <c r="R44" s="87"/>
      <c r="S44" s="87"/>
      <c r="T44" s="88"/>
      <c r="U44" s="89"/>
      <c r="V44" s="87"/>
      <c r="W44" s="87"/>
      <c r="X44" s="87"/>
      <c r="Y44" s="131"/>
      <c r="Z44" s="132"/>
      <c r="AA44" s="98"/>
      <c r="AB44" s="98"/>
      <c r="AC44" s="140"/>
      <c r="AD44" s="140"/>
      <c r="AE44" s="141"/>
      <c r="AF44" s="87"/>
      <c r="AG44" s="87"/>
      <c r="AH44" s="87"/>
      <c r="AI44" s="90"/>
      <c r="AJ44" s="91"/>
      <c r="AK44" s="87"/>
      <c r="AL44" s="87"/>
      <c r="AM44" s="88"/>
      <c r="AN44" s="88"/>
      <c r="AO44" s="89"/>
      <c r="AP44" s="87"/>
      <c r="AQ44" s="87"/>
      <c r="AR44" s="88"/>
      <c r="AS44" s="90"/>
      <c r="AT44" s="91"/>
      <c r="AU44" s="87"/>
      <c r="AV44" s="87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idden="1">
      <c r="A45" s="75"/>
      <c r="B45" s="120"/>
      <c r="C45" s="77"/>
      <c r="D45" s="77"/>
      <c r="E45" s="144" t="s">
        <v>102</v>
      </c>
      <c r="F45" s="143" t="s">
        <v>103</v>
      </c>
      <c r="G45" s="92"/>
      <c r="H45" s="93">
        <v>7.0000000000000007E-2</v>
      </c>
      <c r="I45" s="93">
        <v>7.0000000000000007E-2</v>
      </c>
      <c r="J45" s="94">
        <v>0</v>
      </c>
      <c r="K45" s="93">
        <f t="shared" si="6"/>
        <v>0</v>
      </c>
      <c r="L45" s="95">
        <f t="shared" si="7"/>
        <v>0</v>
      </c>
      <c r="M45" s="96" t="str">
        <f t="shared" si="8"/>
        <v/>
      </c>
      <c r="N45" s="97">
        <v>42248</v>
      </c>
      <c r="O45" s="97">
        <v>42277</v>
      </c>
      <c r="P45" s="138"/>
      <c r="Q45" s="76"/>
      <c r="R45" s="87"/>
      <c r="S45" s="87"/>
      <c r="T45" s="88"/>
      <c r="U45" s="89"/>
      <c r="V45" s="87"/>
      <c r="W45" s="87"/>
      <c r="X45" s="87"/>
      <c r="Y45" s="90"/>
      <c r="Z45" s="91"/>
      <c r="AA45" s="87"/>
      <c r="AB45" s="87"/>
      <c r="AC45" s="88"/>
      <c r="AD45" s="88"/>
      <c r="AE45" s="141"/>
      <c r="AF45" s="98"/>
      <c r="AG45" s="98"/>
      <c r="AH45" s="98"/>
      <c r="AI45" s="131"/>
      <c r="AJ45" s="91"/>
      <c r="AK45" s="87"/>
      <c r="AL45" s="87"/>
      <c r="AM45" s="88"/>
      <c r="AN45" s="88"/>
      <c r="AO45" s="89"/>
      <c r="AP45" s="87"/>
      <c r="AQ45" s="87"/>
      <c r="AR45" s="88"/>
      <c r="AS45" s="90"/>
      <c r="AT45" s="91"/>
      <c r="AU45" s="87"/>
      <c r="AV45" s="87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idden="1">
      <c r="A46" s="75"/>
      <c r="B46" s="120"/>
      <c r="C46" s="77"/>
      <c r="D46" s="77"/>
      <c r="E46" s="144" t="s">
        <v>104</v>
      </c>
      <c r="F46" s="143" t="s">
        <v>105</v>
      </c>
      <c r="G46" s="92"/>
      <c r="H46" s="93">
        <v>7.0000000000000007E-2</v>
      </c>
      <c r="I46" s="93">
        <v>7.0000000000000007E-2</v>
      </c>
      <c r="J46" s="94">
        <v>0</v>
      </c>
      <c r="K46" s="93">
        <f t="shared" si="6"/>
        <v>0</v>
      </c>
      <c r="L46" s="95">
        <f t="shared" si="7"/>
        <v>0</v>
      </c>
      <c r="M46" s="96" t="str">
        <f t="shared" si="8"/>
        <v/>
      </c>
      <c r="N46" s="97">
        <v>42278</v>
      </c>
      <c r="O46" s="97">
        <v>42308</v>
      </c>
      <c r="P46" s="138"/>
      <c r="Q46" s="76"/>
      <c r="R46" s="87"/>
      <c r="S46" s="87"/>
      <c r="T46" s="88"/>
      <c r="U46" s="89"/>
      <c r="V46" s="87"/>
      <c r="W46" s="87"/>
      <c r="X46" s="87"/>
      <c r="Y46" s="90"/>
      <c r="Z46" s="91"/>
      <c r="AA46" s="87"/>
      <c r="AB46" s="87"/>
      <c r="AC46" s="88"/>
      <c r="AD46" s="88"/>
      <c r="AE46" s="89"/>
      <c r="AF46" s="87"/>
      <c r="AG46" s="87"/>
      <c r="AH46" s="87"/>
      <c r="AI46" s="131"/>
      <c r="AJ46" s="132"/>
      <c r="AK46" s="98"/>
      <c r="AL46" s="98"/>
      <c r="AM46" s="140"/>
      <c r="AN46" s="140"/>
      <c r="AO46" s="141"/>
      <c r="AP46" s="87"/>
      <c r="AQ46" s="87"/>
      <c r="AR46" s="88"/>
      <c r="AS46" s="90"/>
      <c r="AT46" s="91"/>
      <c r="AU46" s="87"/>
      <c r="AV46" s="87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idden="1">
      <c r="A47" s="75"/>
      <c r="B47" s="120"/>
      <c r="C47" s="77"/>
      <c r="D47" s="77"/>
      <c r="E47" s="144" t="s">
        <v>106</v>
      </c>
      <c r="F47" s="143" t="s">
        <v>107</v>
      </c>
      <c r="G47" s="92"/>
      <c r="H47" s="93">
        <v>7.0000000000000007E-2</v>
      </c>
      <c r="I47" s="93">
        <v>7.0000000000000007E-2</v>
      </c>
      <c r="J47" s="94">
        <v>0</v>
      </c>
      <c r="K47" s="93">
        <f t="shared" si="6"/>
        <v>0</v>
      </c>
      <c r="L47" s="95">
        <f t="shared" si="7"/>
        <v>0</v>
      </c>
      <c r="M47" s="96" t="str">
        <f t="shared" si="8"/>
        <v/>
      </c>
      <c r="N47" s="97">
        <v>42309</v>
      </c>
      <c r="O47" s="97">
        <v>42338</v>
      </c>
      <c r="P47" s="138"/>
      <c r="Q47" s="76"/>
      <c r="R47" s="87"/>
      <c r="S47" s="87"/>
      <c r="T47" s="88"/>
      <c r="U47" s="89"/>
      <c r="V47" s="87"/>
      <c r="W47" s="87"/>
      <c r="X47" s="87"/>
      <c r="Y47" s="90"/>
      <c r="Z47" s="91"/>
      <c r="AA47" s="87"/>
      <c r="AB47" s="87"/>
      <c r="AC47" s="88"/>
      <c r="AD47" s="88"/>
      <c r="AE47" s="89"/>
      <c r="AF47" s="87"/>
      <c r="AG47" s="87"/>
      <c r="AH47" s="87"/>
      <c r="AI47" s="90"/>
      <c r="AJ47" s="91"/>
      <c r="AK47" s="87"/>
      <c r="AL47" s="87"/>
      <c r="AM47" s="88"/>
      <c r="AN47" s="88"/>
      <c r="AO47" s="141"/>
      <c r="AP47" s="98"/>
      <c r="AQ47" s="98"/>
      <c r="AR47" s="140"/>
      <c r="AS47" s="131"/>
      <c r="AT47" s="132"/>
      <c r="AU47" s="87"/>
      <c r="AV47" s="8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idden="1">
      <c r="A48" s="75"/>
      <c r="B48" s="120"/>
      <c r="C48" s="77"/>
      <c r="D48" s="77"/>
      <c r="E48" s="144" t="s">
        <v>108</v>
      </c>
      <c r="F48" s="143" t="s">
        <v>109</v>
      </c>
      <c r="G48" s="92"/>
      <c r="H48" s="93">
        <v>0.02</v>
      </c>
      <c r="I48" s="93">
        <v>0.02</v>
      </c>
      <c r="J48" s="94">
        <v>0</v>
      </c>
      <c r="K48" s="93">
        <f t="shared" si="6"/>
        <v>0</v>
      </c>
      <c r="L48" s="95">
        <f t="shared" si="7"/>
        <v>0</v>
      </c>
      <c r="M48" s="96" t="str">
        <f t="shared" si="8"/>
        <v/>
      </c>
      <c r="N48" s="97">
        <v>42339</v>
      </c>
      <c r="O48" s="97">
        <v>42366</v>
      </c>
      <c r="P48" s="138"/>
      <c r="Q48" s="76"/>
      <c r="R48" s="87"/>
      <c r="S48" s="87"/>
      <c r="T48" s="88"/>
      <c r="U48" s="89"/>
      <c r="V48" s="87"/>
      <c r="W48" s="87"/>
      <c r="X48" s="87"/>
      <c r="Y48" s="90"/>
      <c r="Z48" s="91"/>
      <c r="AA48" s="87"/>
      <c r="AB48" s="87"/>
      <c r="AC48" s="88"/>
      <c r="AD48" s="88"/>
      <c r="AE48" s="89"/>
      <c r="AF48" s="87"/>
      <c r="AG48" s="87"/>
      <c r="AH48" s="87"/>
      <c r="AI48" s="90"/>
      <c r="AJ48" s="91"/>
      <c r="AK48" s="87"/>
      <c r="AL48" s="87"/>
      <c r="AM48" s="88"/>
      <c r="AN48" s="88"/>
      <c r="AO48" s="89"/>
      <c r="AP48" s="87"/>
      <c r="AQ48" s="87"/>
      <c r="AR48" s="88"/>
      <c r="AS48" s="90"/>
      <c r="AT48" s="132"/>
      <c r="AU48" s="98"/>
      <c r="AV48" s="9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57" customFormat="1" hidden="1">
      <c r="B49" s="108"/>
      <c r="C49" s="109"/>
      <c r="D49" s="109" t="s">
        <v>112</v>
      </c>
      <c r="E49" s="109"/>
      <c r="F49" s="145"/>
      <c r="G49" s="92"/>
      <c r="H49" s="111">
        <f>SUM(H50:H56)</f>
        <v>6.0000000000000005E-2</v>
      </c>
      <c r="I49" s="111">
        <f>SUM(I50:I56)</f>
        <v>6.0000000000000005E-2</v>
      </c>
      <c r="J49" s="63">
        <f>L49/I49</f>
        <v>0</v>
      </c>
      <c r="K49" s="111">
        <f>SUM(K50:K56)</f>
        <v>0</v>
      </c>
      <c r="L49" s="111">
        <f>SUM(L50:L56)</f>
        <v>0</v>
      </c>
      <c r="M49" s="124">
        <f>IFERROR((L49/K49)*100,0)</f>
        <v>0</v>
      </c>
      <c r="N49" s="112">
        <f>MIN(N50:N56)</f>
        <v>42156</v>
      </c>
      <c r="O49" s="112">
        <f>MAX(O50:O56)</f>
        <v>42366</v>
      </c>
      <c r="P49" s="138" t="s">
        <v>113</v>
      </c>
      <c r="Q49" s="113"/>
      <c r="R49" s="114"/>
      <c r="S49" s="114"/>
      <c r="T49" s="134"/>
      <c r="U49" s="135"/>
      <c r="V49" s="114"/>
      <c r="W49" s="114"/>
      <c r="X49" s="114"/>
      <c r="Y49" s="136"/>
      <c r="Z49" s="137"/>
      <c r="AA49" s="114"/>
      <c r="AB49" s="114"/>
      <c r="AC49" s="134"/>
      <c r="AD49" s="134"/>
      <c r="AE49" s="135"/>
      <c r="AF49" s="114"/>
      <c r="AG49" s="114"/>
      <c r="AH49" s="114"/>
      <c r="AI49" s="136"/>
      <c r="AJ49" s="137"/>
      <c r="AK49" s="114"/>
      <c r="AL49" s="114"/>
      <c r="AM49" s="134"/>
      <c r="AN49" s="134"/>
      <c r="AO49" s="135"/>
      <c r="AP49" s="114"/>
      <c r="AQ49" s="114"/>
      <c r="AR49" s="134"/>
      <c r="AS49" s="136"/>
      <c r="AT49" s="137"/>
      <c r="AU49" s="114"/>
      <c r="AV49" s="114"/>
    </row>
    <row r="50" spans="1:1024" s="75" customFormat="1" hidden="1">
      <c r="B50" s="120"/>
      <c r="C50" s="77"/>
      <c r="D50" s="87"/>
      <c r="E50" s="144" t="s">
        <v>96</v>
      </c>
      <c r="F50" s="143" t="s">
        <v>97</v>
      </c>
      <c r="G50" s="92"/>
      <c r="H50" s="93">
        <v>5.0000000000000001E-3</v>
      </c>
      <c r="I50" s="93">
        <v>5.0000000000000001E-3</v>
      </c>
      <c r="J50" s="94">
        <v>0</v>
      </c>
      <c r="K50" s="93">
        <f t="shared" ref="K50:K56" si="9">IF($C$2&lt;N50,0,IF(AND(N50&lt;=$C$2,O50&gt;=$C$2),I50*(DAYS360(N50,$C$2+1)/(VALUE(O50)-VALUE(N50)+1)),I50))</f>
        <v>0</v>
      </c>
      <c r="L50" s="95">
        <f t="shared" ref="L50:L56" si="10">J50*I50</f>
        <v>0</v>
      </c>
      <c r="M50" s="96" t="str">
        <f t="shared" ref="M50:M56" si="11">IF(J50=1,"종료",IF(AND(J50=0,$C$2&lt;N50),"",IF(AND(J50=0,$C$2&gt;O50),"지연",IF(AND(O50&lt;$C$2,J50&lt;&gt;100),"지연","진행"))))</f>
        <v/>
      </c>
      <c r="N50" s="97">
        <v>42156</v>
      </c>
      <c r="O50" s="97">
        <v>42185</v>
      </c>
      <c r="P50" s="138"/>
      <c r="Q50" s="121"/>
      <c r="R50" s="98"/>
      <c r="S50" s="98"/>
      <c r="T50" s="140"/>
      <c r="U50" s="141"/>
      <c r="V50" s="87"/>
      <c r="W50" s="87"/>
      <c r="X50" s="87"/>
      <c r="Y50" s="90"/>
      <c r="Z50" s="91"/>
      <c r="AA50" s="87"/>
      <c r="AB50" s="87"/>
      <c r="AC50" s="88"/>
      <c r="AD50" s="88"/>
      <c r="AE50" s="89"/>
      <c r="AF50" s="87"/>
      <c r="AG50" s="87"/>
      <c r="AH50" s="87"/>
      <c r="AI50" s="90"/>
      <c r="AJ50" s="91"/>
      <c r="AK50" s="87"/>
      <c r="AL50" s="87"/>
      <c r="AM50" s="88"/>
      <c r="AN50" s="88"/>
      <c r="AO50" s="89"/>
      <c r="AP50" s="87"/>
      <c r="AQ50" s="87"/>
      <c r="AR50" s="88"/>
      <c r="AS50" s="90"/>
      <c r="AT50" s="91"/>
      <c r="AU50" s="87"/>
      <c r="AV50" s="87"/>
    </row>
    <row r="51" spans="1:1024" hidden="1">
      <c r="A51" s="75"/>
      <c r="B51" s="120"/>
      <c r="C51" s="77"/>
      <c r="D51" s="77"/>
      <c r="E51" s="144" t="s">
        <v>98</v>
      </c>
      <c r="F51" s="143" t="s">
        <v>99</v>
      </c>
      <c r="G51" s="92"/>
      <c r="H51" s="93">
        <v>0.01</v>
      </c>
      <c r="I51" s="93">
        <v>0.01</v>
      </c>
      <c r="J51" s="94">
        <v>0</v>
      </c>
      <c r="K51" s="93">
        <f t="shared" si="9"/>
        <v>0</v>
      </c>
      <c r="L51" s="95">
        <f t="shared" si="10"/>
        <v>0</v>
      </c>
      <c r="M51" s="96" t="str">
        <f t="shared" si="11"/>
        <v/>
      </c>
      <c r="N51" s="97">
        <v>42186</v>
      </c>
      <c r="O51" s="97">
        <v>42216</v>
      </c>
      <c r="P51" s="138"/>
      <c r="Q51" s="76"/>
      <c r="R51" s="87"/>
      <c r="S51" s="87"/>
      <c r="T51" s="88"/>
      <c r="U51" s="141"/>
      <c r="V51" s="98"/>
      <c r="W51" s="98"/>
      <c r="X51" s="98"/>
      <c r="Y51" s="131"/>
      <c r="Z51" s="91"/>
      <c r="AA51" s="87"/>
      <c r="AB51" s="87"/>
      <c r="AC51" s="88"/>
      <c r="AD51" s="88"/>
      <c r="AE51" s="89"/>
      <c r="AF51" s="87"/>
      <c r="AG51" s="87"/>
      <c r="AH51" s="87"/>
      <c r="AI51" s="90"/>
      <c r="AJ51" s="91"/>
      <c r="AK51" s="87"/>
      <c r="AL51" s="87"/>
      <c r="AM51" s="88"/>
      <c r="AN51" s="88"/>
      <c r="AO51" s="89"/>
      <c r="AP51" s="87"/>
      <c r="AQ51" s="87"/>
      <c r="AR51" s="88"/>
      <c r="AS51" s="90"/>
      <c r="AT51" s="91"/>
      <c r="AU51" s="87"/>
      <c r="AV51" s="87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idden="1">
      <c r="A52" s="75"/>
      <c r="B52" s="120"/>
      <c r="C52" s="77"/>
      <c r="D52" s="77"/>
      <c r="E52" s="144" t="s">
        <v>100</v>
      </c>
      <c r="F52" s="143" t="s">
        <v>101</v>
      </c>
      <c r="G52" s="92"/>
      <c r="H52" s="93">
        <v>0.01</v>
      </c>
      <c r="I52" s="93">
        <v>0.01</v>
      </c>
      <c r="J52" s="94">
        <v>0</v>
      </c>
      <c r="K52" s="93">
        <f t="shared" si="9"/>
        <v>0</v>
      </c>
      <c r="L52" s="95">
        <f t="shared" si="10"/>
        <v>0</v>
      </c>
      <c r="M52" s="96" t="str">
        <f t="shared" si="11"/>
        <v/>
      </c>
      <c r="N52" s="97">
        <v>42217</v>
      </c>
      <c r="O52" s="97">
        <v>42247</v>
      </c>
      <c r="P52" s="138"/>
      <c r="Q52" s="76"/>
      <c r="R52" s="87"/>
      <c r="S52" s="87"/>
      <c r="T52" s="88"/>
      <c r="U52" s="89"/>
      <c r="V52" s="87"/>
      <c r="W52" s="87"/>
      <c r="X52" s="87"/>
      <c r="Y52" s="131"/>
      <c r="Z52" s="132"/>
      <c r="AA52" s="98"/>
      <c r="AB52" s="98"/>
      <c r="AC52" s="140"/>
      <c r="AD52" s="140"/>
      <c r="AE52" s="141"/>
      <c r="AF52" s="87"/>
      <c r="AG52" s="87"/>
      <c r="AH52" s="87"/>
      <c r="AI52" s="90"/>
      <c r="AJ52" s="91"/>
      <c r="AK52" s="87"/>
      <c r="AL52" s="87"/>
      <c r="AM52" s="88"/>
      <c r="AN52" s="88"/>
      <c r="AO52" s="89"/>
      <c r="AP52" s="87"/>
      <c r="AQ52" s="87"/>
      <c r="AR52" s="88"/>
      <c r="AS52" s="90"/>
      <c r="AT52" s="91"/>
      <c r="AU52" s="87"/>
      <c r="AV52" s="87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idden="1">
      <c r="A53" s="75"/>
      <c r="B53" s="120"/>
      <c r="C53" s="77"/>
      <c r="D53" s="77"/>
      <c r="E53" s="144" t="s">
        <v>102</v>
      </c>
      <c r="F53" s="143" t="s">
        <v>103</v>
      </c>
      <c r="G53" s="92"/>
      <c r="H53" s="93">
        <v>0.01</v>
      </c>
      <c r="I53" s="93">
        <v>0.01</v>
      </c>
      <c r="J53" s="94">
        <v>0</v>
      </c>
      <c r="K53" s="93">
        <f t="shared" si="9"/>
        <v>0</v>
      </c>
      <c r="L53" s="95">
        <f t="shared" si="10"/>
        <v>0</v>
      </c>
      <c r="M53" s="96" t="str">
        <f t="shared" si="11"/>
        <v/>
      </c>
      <c r="N53" s="97">
        <v>42248</v>
      </c>
      <c r="O53" s="97">
        <v>42277</v>
      </c>
      <c r="P53" s="138"/>
      <c r="Q53" s="76"/>
      <c r="R53" s="87"/>
      <c r="S53" s="87"/>
      <c r="T53" s="88"/>
      <c r="U53" s="89"/>
      <c r="V53" s="87"/>
      <c r="W53" s="87"/>
      <c r="X53" s="87"/>
      <c r="Y53" s="90"/>
      <c r="Z53" s="91"/>
      <c r="AA53" s="87"/>
      <c r="AB53" s="87"/>
      <c r="AC53" s="88"/>
      <c r="AD53" s="88"/>
      <c r="AE53" s="141"/>
      <c r="AF53" s="98"/>
      <c r="AG53" s="98"/>
      <c r="AH53" s="98"/>
      <c r="AI53" s="131"/>
      <c r="AJ53" s="91"/>
      <c r="AK53" s="87"/>
      <c r="AL53" s="87"/>
      <c r="AM53" s="88"/>
      <c r="AN53" s="88"/>
      <c r="AO53" s="89"/>
      <c r="AP53" s="87"/>
      <c r="AQ53" s="87"/>
      <c r="AR53" s="88"/>
      <c r="AS53" s="90"/>
      <c r="AT53" s="91"/>
      <c r="AU53" s="87"/>
      <c r="AV53" s="87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idden="1">
      <c r="A54" s="75"/>
      <c r="B54" s="120"/>
      <c r="C54" s="77"/>
      <c r="D54" s="77"/>
      <c r="E54" s="144" t="s">
        <v>104</v>
      </c>
      <c r="F54" s="143" t="s">
        <v>105</v>
      </c>
      <c r="G54" s="92"/>
      <c r="H54" s="93">
        <v>0.01</v>
      </c>
      <c r="I54" s="93">
        <v>0.01</v>
      </c>
      <c r="J54" s="94">
        <v>0</v>
      </c>
      <c r="K54" s="93">
        <f t="shared" si="9"/>
        <v>0</v>
      </c>
      <c r="L54" s="95">
        <f t="shared" si="10"/>
        <v>0</v>
      </c>
      <c r="M54" s="96" t="str">
        <f t="shared" si="11"/>
        <v/>
      </c>
      <c r="N54" s="97">
        <v>42278</v>
      </c>
      <c r="O54" s="97">
        <v>42308</v>
      </c>
      <c r="P54" s="138"/>
      <c r="Q54" s="76"/>
      <c r="R54" s="87"/>
      <c r="S54" s="87"/>
      <c r="T54" s="88"/>
      <c r="U54" s="89"/>
      <c r="V54" s="87"/>
      <c r="W54" s="87"/>
      <c r="X54" s="87"/>
      <c r="Y54" s="90"/>
      <c r="Z54" s="91"/>
      <c r="AA54" s="87"/>
      <c r="AB54" s="87"/>
      <c r="AC54" s="88"/>
      <c r="AD54" s="88"/>
      <c r="AE54" s="89"/>
      <c r="AF54" s="87"/>
      <c r="AG54" s="87"/>
      <c r="AH54" s="87"/>
      <c r="AI54" s="131"/>
      <c r="AJ54" s="132"/>
      <c r="AK54" s="98"/>
      <c r="AL54" s="98"/>
      <c r="AM54" s="140"/>
      <c r="AN54" s="140"/>
      <c r="AO54" s="141"/>
      <c r="AP54" s="87"/>
      <c r="AQ54" s="87"/>
      <c r="AR54" s="88"/>
      <c r="AS54" s="90"/>
      <c r="AT54" s="91"/>
      <c r="AU54" s="87"/>
      <c r="AV54" s="87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idden="1">
      <c r="A55" s="75"/>
      <c r="B55" s="120"/>
      <c r="C55" s="77"/>
      <c r="D55" s="77"/>
      <c r="E55" s="144" t="s">
        <v>106</v>
      </c>
      <c r="F55" s="143" t="s">
        <v>107</v>
      </c>
      <c r="G55" s="92"/>
      <c r="H55" s="93">
        <v>0.01</v>
      </c>
      <c r="I55" s="93">
        <v>0.01</v>
      </c>
      <c r="J55" s="94">
        <v>0</v>
      </c>
      <c r="K55" s="93">
        <f t="shared" si="9"/>
        <v>0</v>
      </c>
      <c r="L55" s="95">
        <f t="shared" si="10"/>
        <v>0</v>
      </c>
      <c r="M55" s="96" t="str">
        <f t="shared" si="11"/>
        <v/>
      </c>
      <c r="N55" s="97">
        <v>42309</v>
      </c>
      <c r="O55" s="97">
        <v>42338</v>
      </c>
      <c r="P55" s="138"/>
      <c r="Q55" s="76"/>
      <c r="R55" s="87"/>
      <c r="S55" s="87"/>
      <c r="T55" s="88"/>
      <c r="U55" s="89"/>
      <c r="V55" s="87"/>
      <c r="W55" s="87"/>
      <c r="X55" s="87"/>
      <c r="Y55" s="90"/>
      <c r="Z55" s="91"/>
      <c r="AA55" s="87"/>
      <c r="AB55" s="87"/>
      <c r="AC55" s="88"/>
      <c r="AD55" s="88"/>
      <c r="AE55" s="89"/>
      <c r="AF55" s="87"/>
      <c r="AG55" s="87"/>
      <c r="AH55" s="87"/>
      <c r="AI55" s="90"/>
      <c r="AJ55" s="91"/>
      <c r="AK55" s="87"/>
      <c r="AL55" s="87"/>
      <c r="AM55" s="88"/>
      <c r="AN55" s="88"/>
      <c r="AO55" s="141"/>
      <c r="AP55" s="98"/>
      <c r="AQ55" s="98"/>
      <c r="AR55" s="140"/>
      <c r="AS55" s="131"/>
      <c r="AT55" s="132"/>
      <c r="AU55" s="87"/>
      <c r="AV55" s="87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idden="1">
      <c r="A56" s="75"/>
      <c r="B56" s="120"/>
      <c r="C56" s="77"/>
      <c r="D56" s="77"/>
      <c r="E56" s="144" t="s">
        <v>108</v>
      </c>
      <c r="F56" s="143" t="s">
        <v>109</v>
      </c>
      <c r="G56" s="92"/>
      <c r="H56" s="93">
        <v>5.0000000000000001E-3</v>
      </c>
      <c r="I56" s="93">
        <v>5.0000000000000001E-3</v>
      </c>
      <c r="J56" s="94">
        <v>0</v>
      </c>
      <c r="K56" s="93">
        <f t="shared" si="9"/>
        <v>0</v>
      </c>
      <c r="L56" s="95">
        <f t="shared" si="10"/>
        <v>0</v>
      </c>
      <c r="M56" s="96" t="str">
        <f t="shared" si="11"/>
        <v/>
      </c>
      <c r="N56" s="97">
        <v>42339</v>
      </c>
      <c r="O56" s="97">
        <v>42366</v>
      </c>
      <c r="P56" s="138"/>
      <c r="Q56" s="76"/>
      <c r="R56" s="87"/>
      <c r="S56" s="87"/>
      <c r="T56" s="88"/>
      <c r="U56" s="89"/>
      <c r="V56" s="87"/>
      <c r="W56" s="87"/>
      <c r="X56" s="87"/>
      <c r="Y56" s="90"/>
      <c r="Z56" s="91"/>
      <c r="AA56" s="87"/>
      <c r="AB56" s="87"/>
      <c r="AC56" s="88"/>
      <c r="AD56" s="88"/>
      <c r="AE56" s="89"/>
      <c r="AF56" s="87"/>
      <c r="AG56" s="87"/>
      <c r="AH56" s="87"/>
      <c r="AI56" s="90"/>
      <c r="AJ56" s="91"/>
      <c r="AK56" s="87"/>
      <c r="AL56" s="87"/>
      <c r="AM56" s="88"/>
      <c r="AN56" s="88"/>
      <c r="AO56" s="89"/>
      <c r="AP56" s="87"/>
      <c r="AQ56" s="87"/>
      <c r="AR56" s="88"/>
      <c r="AS56" s="90"/>
      <c r="AT56" s="132"/>
      <c r="AU56" s="98"/>
      <c r="AV56" s="98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s="57" customFormat="1" hidden="1">
      <c r="B57" s="108"/>
      <c r="C57" s="109"/>
      <c r="D57" s="109" t="s">
        <v>114</v>
      </c>
      <c r="E57" s="109"/>
      <c r="F57" s="145"/>
      <c r="G57" s="92"/>
      <c r="H57" s="111">
        <f>SUM(H58:H64)</f>
        <v>3.5000000000000003E-2</v>
      </c>
      <c r="I57" s="111">
        <f>SUM(I58:I64)</f>
        <v>3.5000000000000003E-2</v>
      </c>
      <c r="J57" s="63">
        <f>L57/I57</f>
        <v>0</v>
      </c>
      <c r="K57" s="111">
        <f>SUM(K58:K64)</f>
        <v>0</v>
      </c>
      <c r="L57" s="111">
        <f>SUM(L58:L64)</f>
        <v>0</v>
      </c>
      <c r="M57" s="124">
        <f>IFERROR((L57/K57)*100,0)</f>
        <v>0</v>
      </c>
      <c r="N57" s="112">
        <f>MIN(N58:N64)</f>
        <v>42156</v>
      </c>
      <c r="O57" s="112">
        <f>MAX(O58:O64)</f>
        <v>42366</v>
      </c>
      <c r="P57" s="138" t="s">
        <v>115</v>
      </c>
      <c r="Q57" s="113"/>
      <c r="R57" s="114"/>
      <c r="S57" s="114"/>
      <c r="T57" s="134"/>
      <c r="U57" s="135"/>
      <c r="V57" s="114"/>
      <c r="W57" s="114"/>
      <c r="X57" s="114"/>
      <c r="Y57" s="136"/>
      <c r="Z57" s="137"/>
      <c r="AA57" s="114"/>
      <c r="AB57" s="114"/>
      <c r="AC57" s="134"/>
      <c r="AD57" s="134"/>
      <c r="AE57" s="135"/>
      <c r="AF57" s="114"/>
      <c r="AG57" s="114"/>
      <c r="AH57" s="114"/>
      <c r="AI57" s="136"/>
      <c r="AJ57" s="137"/>
      <c r="AK57" s="114"/>
      <c r="AL57" s="114"/>
      <c r="AM57" s="134"/>
      <c r="AN57" s="134"/>
      <c r="AO57" s="135"/>
      <c r="AP57" s="114"/>
      <c r="AQ57" s="114"/>
      <c r="AR57" s="134"/>
      <c r="AS57" s="136"/>
      <c r="AT57" s="137"/>
      <c r="AU57" s="114"/>
      <c r="AV57" s="114"/>
    </row>
    <row r="58" spans="1:1024" s="75" customFormat="1" hidden="1">
      <c r="B58" s="120"/>
      <c r="C58" s="77"/>
      <c r="D58" s="87"/>
      <c r="E58" s="144" t="s">
        <v>96</v>
      </c>
      <c r="F58" s="143" t="s">
        <v>97</v>
      </c>
      <c r="G58" s="92"/>
      <c r="H58" s="93">
        <v>5.0000000000000001E-3</v>
      </c>
      <c r="I58" s="93">
        <v>5.0000000000000001E-3</v>
      </c>
      <c r="J58" s="94">
        <v>0</v>
      </c>
      <c r="K58" s="93">
        <f t="shared" ref="K58:K64" si="12">IF($C$2&lt;N58,0,IF(AND(N58&lt;=$C$2,O58&gt;=$C$2),I58*(DAYS360(N58,$C$2+1)/(VALUE(O58)-VALUE(N58)+1)),I58))</f>
        <v>0</v>
      </c>
      <c r="L58" s="95">
        <f t="shared" ref="L58:L64" si="13">J58*I58</f>
        <v>0</v>
      </c>
      <c r="M58" s="96" t="str">
        <f t="shared" ref="M58:M64" si="14">IF(J58=1,"종료",IF(AND(J58=0,$C$2&lt;N58),"",IF(AND(J58=0,$C$2&gt;O58),"지연",IF(AND(O58&lt;$C$2,J58&lt;&gt;100),"지연","진행"))))</f>
        <v/>
      </c>
      <c r="N58" s="97">
        <v>42156</v>
      </c>
      <c r="O58" s="97">
        <v>42185</v>
      </c>
      <c r="P58" s="138"/>
      <c r="Q58" s="121"/>
      <c r="R58" s="98"/>
      <c r="S58" s="98"/>
      <c r="T58" s="140"/>
      <c r="U58" s="141"/>
      <c r="V58" s="87"/>
      <c r="W58" s="87"/>
      <c r="X58" s="87"/>
      <c r="Y58" s="90"/>
      <c r="Z58" s="91"/>
      <c r="AA58" s="87"/>
      <c r="AB58" s="87"/>
      <c r="AC58" s="88"/>
      <c r="AD58" s="88"/>
      <c r="AE58" s="89"/>
      <c r="AF58" s="87"/>
      <c r="AG58" s="87"/>
      <c r="AH58" s="87"/>
      <c r="AI58" s="90"/>
      <c r="AJ58" s="91"/>
      <c r="AK58" s="87"/>
      <c r="AL58" s="87"/>
      <c r="AM58" s="88"/>
      <c r="AN58" s="88"/>
      <c r="AO58" s="89"/>
      <c r="AP58" s="87"/>
      <c r="AQ58" s="87"/>
      <c r="AR58" s="88"/>
      <c r="AS58" s="90"/>
      <c r="AT58" s="91"/>
      <c r="AU58" s="87"/>
      <c r="AV58" s="87"/>
    </row>
    <row r="59" spans="1:1024" hidden="1">
      <c r="A59" s="75"/>
      <c r="B59" s="120"/>
      <c r="C59" s="77"/>
      <c r="D59" s="77"/>
      <c r="E59" s="144" t="s">
        <v>98</v>
      </c>
      <c r="F59" s="143" t="s">
        <v>99</v>
      </c>
      <c r="G59" s="92"/>
      <c r="H59" s="93">
        <v>5.0000000000000001E-3</v>
      </c>
      <c r="I59" s="93">
        <v>5.0000000000000001E-3</v>
      </c>
      <c r="J59" s="94">
        <v>0</v>
      </c>
      <c r="K59" s="93">
        <f t="shared" si="12"/>
        <v>0</v>
      </c>
      <c r="L59" s="95">
        <f t="shared" si="13"/>
        <v>0</v>
      </c>
      <c r="M59" s="96" t="str">
        <f t="shared" si="14"/>
        <v/>
      </c>
      <c r="N59" s="97">
        <v>42186</v>
      </c>
      <c r="O59" s="97">
        <v>42216</v>
      </c>
      <c r="P59" s="138"/>
      <c r="Q59" s="76"/>
      <c r="R59" s="87"/>
      <c r="S59" s="87"/>
      <c r="T59" s="88"/>
      <c r="U59" s="141"/>
      <c r="V59" s="98"/>
      <c r="W59" s="98"/>
      <c r="X59" s="98"/>
      <c r="Y59" s="131"/>
      <c r="Z59" s="91"/>
      <c r="AA59" s="87"/>
      <c r="AB59" s="87"/>
      <c r="AC59" s="88"/>
      <c r="AD59" s="88"/>
      <c r="AE59" s="89"/>
      <c r="AF59" s="87"/>
      <c r="AG59" s="87"/>
      <c r="AH59" s="87"/>
      <c r="AI59" s="90"/>
      <c r="AJ59" s="91"/>
      <c r="AK59" s="87"/>
      <c r="AL59" s="87"/>
      <c r="AM59" s="88"/>
      <c r="AN59" s="88"/>
      <c r="AO59" s="89"/>
      <c r="AP59" s="87"/>
      <c r="AQ59" s="87"/>
      <c r="AR59" s="88"/>
      <c r="AS59" s="90"/>
      <c r="AT59" s="91"/>
      <c r="AU59" s="87"/>
      <c r="AV59" s="87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idden="1">
      <c r="A60" s="75"/>
      <c r="B60" s="120"/>
      <c r="C60" s="77"/>
      <c r="D60" s="77"/>
      <c r="E60" s="144" t="s">
        <v>100</v>
      </c>
      <c r="F60" s="143" t="s">
        <v>101</v>
      </c>
      <c r="G60" s="92"/>
      <c r="H60" s="93">
        <v>5.0000000000000001E-3</v>
      </c>
      <c r="I60" s="93">
        <v>5.0000000000000001E-3</v>
      </c>
      <c r="J60" s="94">
        <v>0</v>
      </c>
      <c r="K60" s="93">
        <f t="shared" si="12"/>
        <v>0</v>
      </c>
      <c r="L60" s="95">
        <f t="shared" si="13"/>
        <v>0</v>
      </c>
      <c r="M60" s="96" t="str">
        <f t="shared" si="14"/>
        <v/>
      </c>
      <c r="N60" s="97">
        <v>42217</v>
      </c>
      <c r="O60" s="97">
        <v>42247</v>
      </c>
      <c r="P60" s="138"/>
      <c r="Q60" s="76"/>
      <c r="R60" s="87"/>
      <c r="S60" s="87"/>
      <c r="T60" s="88"/>
      <c r="U60" s="89"/>
      <c r="V60" s="87"/>
      <c r="W60" s="87"/>
      <c r="X60" s="87"/>
      <c r="Y60" s="131"/>
      <c r="Z60" s="132"/>
      <c r="AA60" s="98"/>
      <c r="AB60" s="98"/>
      <c r="AC60" s="140"/>
      <c r="AD60" s="140"/>
      <c r="AE60" s="141"/>
      <c r="AF60" s="87"/>
      <c r="AG60" s="87"/>
      <c r="AH60" s="87"/>
      <c r="AI60" s="90"/>
      <c r="AJ60" s="91"/>
      <c r="AK60" s="87"/>
      <c r="AL60" s="87"/>
      <c r="AM60" s="88"/>
      <c r="AN60" s="88"/>
      <c r="AO60" s="89"/>
      <c r="AP60" s="87"/>
      <c r="AQ60" s="87"/>
      <c r="AR60" s="88"/>
      <c r="AS60" s="90"/>
      <c r="AT60" s="91"/>
      <c r="AU60" s="87"/>
      <c r="AV60" s="87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idden="1">
      <c r="A61" s="75"/>
      <c r="B61" s="120"/>
      <c r="C61" s="77"/>
      <c r="D61" s="77"/>
      <c r="E61" s="144" t="s">
        <v>102</v>
      </c>
      <c r="F61" s="143" t="s">
        <v>103</v>
      </c>
      <c r="G61" s="92"/>
      <c r="H61" s="93">
        <v>5.0000000000000001E-3</v>
      </c>
      <c r="I61" s="93">
        <v>5.0000000000000001E-3</v>
      </c>
      <c r="J61" s="94">
        <v>0</v>
      </c>
      <c r="K61" s="93">
        <f t="shared" si="12"/>
        <v>0</v>
      </c>
      <c r="L61" s="95">
        <f t="shared" si="13"/>
        <v>0</v>
      </c>
      <c r="M61" s="96" t="str">
        <f t="shared" si="14"/>
        <v/>
      </c>
      <c r="N61" s="97">
        <v>42248</v>
      </c>
      <c r="O61" s="97">
        <v>42277</v>
      </c>
      <c r="P61" s="138"/>
      <c r="Q61" s="76"/>
      <c r="R61" s="87"/>
      <c r="S61" s="87"/>
      <c r="T61" s="88"/>
      <c r="U61" s="89"/>
      <c r="V61" s="87"/>
      <c r="W61" s="87"/>
      <c r="X61" s="87"/>
      <c r="Y61" s="90"/>
      <c r="Z61" s="91"/>
      <c r="AA61" s="87"/>
      <c r="AB61" s="87"/>
      <c r="AC61" s="88"/>
      <c r="AD61" s="88"/>
      <c r="AE61" s="141"/>
      <c r="AF61" s="98"/>
      <c r="AG61" s="98"/>
      <c r="AH61" s="98"/>
      <c r="AI61" s="131"/>
      <c r="AJ61" s="91"/>
      <c r="AK61" s="87"/>
      <c r="AL61" s="87"/>
      <c r="AM61" s="88"/>
      <c r="AN61" s="88"/>
      <c r="AO61" s="89"/>
      <c r="AP61" s="87"/>
      <c r="AQ61" s="87"/>
      <c r="AR61" s="88"/>
      <c r="AS61" s="90"/>
      <c r="AT61" s="91"/>
      <c r="AU61" s="87"/>
      <c r="AV61" s="87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idden="1">
      <c r="A62" s="75"/>
      <c r="B62" s="120"/>
      <c r="C62" s="77"/>
      <c r="D62" s="77"/>
      <c r="E62" s="144" t="s">
        <v>104</v>
      </c>
      <c r="F62" s="143" t="s">
        <v>105</v>
      </c>
      <c r="G62" s="92"/>
      <c r="H62" s="93">
        <v>5.0000000000000001E-3</v>
      </c>
      <c r="I62" s="93">
        <v>5.0000000000000001E-3</v>
      </c>
      <c r="J62" s="94">
        <v>0</v>
      </c>
      <c r="K62" s="93">
        <f t="shared" si="12"/>
        <v>0</v>
      </c>
      <c r="L62" s="95">
        <f t="shared" si="13"/>
        <v>0</v>
      </c>
      <c r="M62" s="96" t="str">
        <f t="shared" si="14"/>
        <v/>
      </c>
      <c r="N62" s="97">
        <v>42278</v>
      </c>
      <c r="O62" s="97">
        <v>42308</v>
      </c>
      <c r="P62" s="138"/>
      <c r="Q62" s="76"/>
      <c r="R62" s="87"/>
      <c r="S62" s="87"/>
      <c r="T62" s="88"/>
      <c r="U62" s="89"/>
      <c r="V62" s="87"/>
      <c r="W62" s="87"/>
      <c r="X62" s="87"/>
      <c r="Y62" s="90"/>
      <c r="Z62" s="91"/>
      <c r="AA62" s="87"/>
      <c r="AB62" s="87"/>
      <c r="AC62" s="88"/>
      <c r="AD62" s="88"/>
      <c r="AE62" s="89"/>
      <c r="AF62" s="87"/>
      <c r="AG62" s="87"/>
      <c r="AH62" s="87"/>
      <c r="AI62" s="131"/>
      <c r="AJ62" s="132"/>
      <c r="AK62" s="98"/>
      <c r="AL62" s="98"/>
      <c r="AM62" s="140"/>
      <c r="AN62" s="140"/>
      <c r="AO62" s="141"/>
      <c r="AP62" s="87"/>
      <c r="AQ62" s="87"/>
      <c r="AR62" s="88"/>
      <c r="AS62" s="90"/>
      <c r="AT62" s="91"/>
      <c r="AU62" s="87"/>
      <c r="AV62" s="87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idden="1">
      <c r="A63" s="75"/>
      <c r="B63" s="120"/>
      <c r="C63" s="77"/>
      <c r="D63" s="77"/>
      <c r="E63" s="144" t="s">
        <v>106</v>
      </c>
      <c r="F63" s="143" t="s">
        <v>107</v>
      </c>
      <c r="G63" s="92"/>
      <c r="H63" s="93">
        <v>5.0000000000000001E-3</v>
      </c>
      <c r="I63" s="93">
        <v>5.0000000000000001E-3</v>
      </c>
      <c r="J63" s="94">
        <v>0</v>
      </c>
      <c r="K63" s="93">
        <f t="shared" si="12"/>
        <v>0</v>
      </c>
      <c r="L63" s="95">
        <f t="shared" si="13"/>
        <v>0</v>
      </c>
      <c r="M63" s="96" t="str">
        <f t="shared" si="14"/>
        <v/>
      </c>
      <c r="N63" s="97">
        <v>42309</v>
      </c>
      <c r="O63" s="97">
        <v>42338</v>
      </c>
      <c r="P63" s="138"/>
      <c r="Q63" s="76"/>
      <c r="R63" s="87"/>
      <c r="S63" s="87"/>
      <c r="T63" s="88"/>
      <c r="U63" s="89"/>
      <c r="V63" s="87"/>
      <c r="W63" s="87"/>
      <c r="X63" s="87"/>
      <c r="Y63" s="90"/>
      <c r="Z63" s="91"/>
      <c r="AA63" s="87"/>
      <c r="AB63" s="87"/>
      <c r="AC63" s="88"/>
      <c r="AD63" s="88"/>
      <c r="AE63" s="89"/>
      <c r="AF63" s="87"/>
      <c r="AG63" s="87"/>
      <c r="AH63" s="87"/>
      <c r="AI63" s="90"/>
      <c r="AJ63" s="91"/>
      <c r="AK63" s="87"/>
      <c r="AL63" s="87"/>
      <c r="AM63" s="88"/>
      <c r="AN63" s="88"/>
      <c r="AO63" s="141"/>
      <c r="AP63" s="98"/>
      <c r="AQ63" s="98"/>
      <c r="AR63" s="140"/>
      <c r="AS63" s="131"/>
      <c r="AT63" s="132"/>
      <c r="AU63" s="87"/>
      <c r="AV63" s="87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idden="1">
      <c r="A64" s="75"/>
      <c r="B64" s="120"/>
      <c r="C64" s="77"/>
      <c r="D64" s="77"/>
      <c r="E64" s="144" t="s">
        <v>108</v>
      </c>
      <c r="F64" s="143" t="s">
        <v>109</v>
      </c>
      <c r="G64" s="92"/>
      <c r="H64" s="93">
        <v>5.0000000000000001E-3</v>
      </c>
      <c r="I64" s="93">
        <v>5.0000000000000001E-3</v>
      </c>
      <c r="J64" s="94">
        <v>0</v>
      </c>
      <c r="K64" s="93">
        <f t="shared" si="12"/>
        <v>0</v>
      </c>
      <c r="L64" s="95">
        <f t="shared" si="13"/>
        <v>0</v>
      </c>
      <c r="M64" s="96" t="str">
        <f t="shared" si="14"/>
        <v/>
      </c>
      <c r="N64" s="97">
        <v>42339</v>
      </c>
      <c r="O64" s="97">
        <v>42366</v>
      </c>
      <c r="P64" s="138"/>
      <c r="Q64" s="76"/>
      <c r="R64" s="87"/>
      <c r="S64" s="87"/>
      <c r="T64" s="88"/>
      <c r="U64" s="89"/>
      <c r="V64" s="87"/>
      <c r="W64" s="87"/>
      <c r="X64" s="87"/>
      <c r="Y64" s="90"/>
      <c r="Z64" s="91"/>
      <c r="AA64" s="87"/>
      <c r="AB64" s="87"/>
      <c r="AC64" s="88"/>
      <c r="AD64" s="88"/>
      <c r="AE64" s="89"/>
      <c r="AF64" s="87"/>
      <c r="AG64" s="87"/>
      <c r="AH64" s="87"/>
      <c r="AI64" s="90"/>
      <c r="AJ64" s="91"/>
      <c r="AK64" s="87"/>
      <c r="AL64" s="87"/>
      <c r="AM64" s="88"/>
      <c r="AN64" s="88"/>
      <c r="AO64" s="89"/>
      <c r="AP64" s="87"/>
      <c r="AQ64" s="87"/>
      <c r="AR64" s="88"/>
      <c r="AS64" s="90"/>
      <c r="AT64" s="132"/>
      <c r="AU64" s="98"/>
      <c r="AV64" s="98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s="57" customFormat="1" hidden="1">
      <c r="B65" s="108"/>
      <c r="C65" s="109"/>
      <c r="D65" s="109" t="s">
        <v>116</v>
      </c>
      <c r="E65" s="109"/>
      <c r="F65" s="109"/>
      <c r="G65" s="147"/>
      <c r="H65" s="111">
        <f>SUM(H66:H68)</f>
        <v>1</v>
      </c>
      <c r="I65" s="111">
        <f>SUM(I66:I68)</f>
        <v>1</v>
      </c>
      <c r="J65" s="63">
        <f>L65/I65</f>
        <v>0</v>
      </c>
      <c r="K65" s="111">
        <f>SUM(K66:K68)</f>
        <v>0</v>
      </c>
      <c r="L65" s="111">
        <f>SUM(L66:L68)</f>
        <v>0</v>
      </c>
      <c r="M65" s="124">
        <f>IFERROR((L65/K65)*100,0)</f>
        <v>0</v>
      </c>
      <c r="N65" s="112">
        <f>MIN(N66:N68)</f>
        <v>42170</v>
      </c>
      <c r="O65" s="112">
        <f>MAX(O66:O68)</f>
        <v>42343</v>
      </c>
      <c r="P65" s="138"/>
      <c r="Q65" s="133"/>
      <c r="R65" s="115"/>
      <c r="S65" s="114"/>
      <c r="T65" s="134"/>
      <c r="U65" s="135"/>
      <c r="V65" s="114"/>
      <c r="W65" s="114"/>
      <c r="X65" s="114"/>
      <c r="Y65" s="136"/>
      <c r="Z65" s="137"/>
      <c r="AA65" s="114"/>
      <c r="AB65" s="114"/>
      <c r="AC65" s="134"/>
      <c r="AD65" s="134"/>
      <c r="AE65" s="135"/>
      <c r="AF65" s="114"/>
      <c r="AG65" s="114"/>
      <c r="AH65" s="114"/>
      <c r="AI65" s="136"/>
      <c r="AJ65" s="137"/>
      <c r="AK65" s="114"/>
      <c r="AL65" s="114"/>
      <c r="AM65" s="134"/>
      <c r="AN65" s="134"/>
      <c r="AO65" s="135"/>
      <c r="AP65" s="114"/>
      <c r="AQ65" s="114"/>
      <c r="AR65" s="134"/>
      <c r="AS65" s="136"/>
      <c r="AT65" s="137"/>
      <c r="AU65" s="114"/>
      <c r="AV65" s="115"/>
    </row>
    <row r="66" spans="1:1024" s="75" customFormat="1" hidden="1">
      <c r="B66" s="120"/>
      <c r="C66" s="77"/>
      <c r="D66" s="87"/>
      <c r="E66" s="77" t="s">
        <v>117</v>
      </c>
      <c r="F66" s="78"/>
      <c r="G66" s="92"/>
      <c r="H66" s="93">
        <v>0.2</v>
      </c>
      <c r="I66" s="93">
        <v>0.2</v>
      </c>
      <c r="J66" s="148">
        <v>0</v>
      </c>
      <c r="K66" s="93">
        <f>IF($C$2&lt;N66,0,IF(AND(N66&lt;=$C$2,O66&gt;=$C$2),I66*(DAYS360(N66,$C$2+1)/(VALUE(O66)-VALUE(N66)+1)),I66))</f>
        <v>0</v>
      </c>
      <c r="L66" s="95">
        <f>J66*I66</f>
        <v>0</v>
      </c>
      <c r="M66" s="96" t="str">
        <f>IF(J66=1,"종료",IF(AND(J66=0,$C$2&lt;N66),"",IF(AND(J66=0,$C$2&gt;O66),"지연",IF(AND(O66&lt;$C$2,J66&lt;&gt;100),"지연","진행"))))</f>
        <v/>
      </c>
      <c r="N66" s="97">
        <v>42170</v>
      </c>
      <c r="O66" s="97">
        <v>42180</v>
      </c>
      <c r="P66" s="138"/>
      <c r="Q66" s="76"/>
      <c r="R66" s="87"/>
      <c r="S66" s="98"/>
      <c r="T66" s="140"/>
      <c r="U66" s="89"/>
      <c r="V66" s="87"/>
      <c r="W66" s="87"/>
      <c r="X66" s="87"/>
      <c r="Y66" s="90"/>
      <c r="Z66" s="91"/>
      <c r="AA66" s="87"/>
      <c r="AB66" s="87"/>
      <c r="AC66" s="88"/>
      <c r="AD66" s="88"/>
      <c r="AE66" s="89"/>
      <c r="AF66" s="87"/>
      <c r="AG66" s="87"/>
      <c r="AH66" s="87"/>
      <c r="AI66" s="90"/>
      <c r="AJ66" s="91"/>
      <c r="AK66" s="87"/>
      <c r="AL66" s="87"/>
      <c r="AM66" s="88"/>
      <c r="AN66" s="88"/>
      <c r="AO66" s="89"/>
      <c r="AP66" s="87"/>
      <c r="AQ66" s="87"/>
      <c r="AR66" s="88"/>
      <c r="AS66" s="90"/>
      <c r="AT66" s="91"/>
      <c r="AU66" s="87"/>
      <c r="AV66" s="87"/>
    </row>
    <row r="67" spans="1:1024" hidden="1">
      <c r="A67" s="75"/>
      <c r="B67" s="120"/>
      <c r="C67" s="77"/>
      <c r="D67" s="77"/>
      <c r="E67" s="77" t="s">
        <v>118</v>
      </c>
      <c r="F67" s="78"/>
      <c r="G67" s="92"/>
      <c r="H67" s="93">
        <v>0.4</v>
      </c>
      <c r="I67" s="93">
        <v>0.4</v>
      </c>
      <c r="J67" s="148">
        <v>0</v>
      </c>
      <c r="K67" s="93">
        <f>IF($C$2&lt;N67,0,IF(AND(N67&lt;=$C$2,O67&gt;=$C$2),I67*(DAYS360(N67,$C$2+1)/(VALUE(O67)-VALUE(N67)+1)),I67))</f>
        <v>0</v>
      </c>
      <c r="L67" s="95">
        <f>J67*I67</f>
        <v>0</v>
      </c>
      <c r="M67" s="96" t="str">
        <f>IF(J67=1,"종료",IF(AND(J67=0,$C$2&lt;N67),"",IF(AND(J67=0,$C$2&gt;O67),"지연",IF(AND(O67&lt;$C$2,J67&lt;&gt;100),"지연","진행"))))</f>
        <v/>
      </c>
      <c r="N67" s="97">
        <v>42241</v>
      </c>
      <c r="O67" s="97">
        <v>42247</v>
      </c>
      <c r="P67" s="138"/>
      <c r="Q67" s="76"/>
      <c r="R67" s="87"/>
      <c r="S67" s="87"/>
      <c r="T67" s="88"/>
      <c r="U67" s="89"/>
      <c r="V67" s="87"/>
      <c r="W67" s="87"/>
      <c r="X67" s="87"/>
      <c r="Y67" s="90"/>
      <c r="Z67" s="91"/>
      <c r="AA67" s="87"/>
      <c r="AB67" s="87"/>
      <c r="AC67" s="88"/>
      <c r="AD67" s="140"/>
      <c r="AE67" s="141"/>
      <c r="AF67" s="87"/>
      <c r="AG67" s="87"/>
      <c r="AH67" s="87"/>
      <c r="AI67" s="90"/>
      <c r="AJ67" s="91"/>
      <c r="AK67" s="87"/>
      <c r="AL67" s="87"/>
      <c r="AM67" s="88"/>
      <c r="AN67" s="88"/>
      <c r="AO67" s="89"/>
      <c r="AP67" s="87"/>
      <c r="AQ67" s="87"/>
      <c r="AR67" s="88"/>
      <c r="AS67" s="90"/>
      <c r="AT67" s="91"/>
      <c r="AU67" s="87"/>
      <c r="AV67" s="8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idden="1">
      <c r="A68" s="75"/>
      <c r="B68" s="120"/>
      <c r="C68" s="77"/>
      <c r="D68" s="77"/>
      <c r="E68" s="77" t="s">
        <v>119</v>
      </c>
      <c r="F68" s="78"/>
      <c r="G68" s="92"/>
      <c r="H68" s="93">
        <v>0.4</v>
      </c>
      <c r="I68" s="93">
        <v>0.4</v>
      </c>
      <c r="J68" s="148">
        <v>0</v>
      </c>
      <c r="K68" s="93">
        <f>IF($C$2&lt;N68,0,IF(AND(N68&lt;=$C$2,O68&gt;=$C$2),I68*(DAYS360(N68,$C$2+1)/(VALUE(O68)-VALUE(N68)+1)),I68))</f>
        <v>0</v>
      </c>
      <c r="L68" s="95">
        <f>J68*I68</f>
        <v>0</v>
      </c>
      <c r="M68" s="96" t="str">
        <f>IF(J68=1,"종료",IF(AND(J68=0,$C$2&lt;N68),"",IF(AND(J68=0,$C$2&gt;O68),"지연",IF(AND(O68&lt;$C$2,J68&lt;&gt;100),"지연","진행"))))</f>
        <v/>
      </c>
      <c r="N68" s="97">
        <v>42333</v>
      </c>
      <c r="O68" s="97">
        <v>42343</v>
      </c>
      <c r="P68" s="138"/>
      <c r="Q68" s="76"/>
      <c r="R68" s="87"/>
      <c r="S68" s="87"/>
      <c r="T68" s="88"/>
      <c r="U68" s="89"/>
      <c r="V68" s="87"/>
      <c r="W68" s="87"/>
      <c r="X68" s="87"/>
      <c r="Y68" s="90"/>
      <c r="Z68" s="91"/>
      <c r="AA68" s="87"/>
      <c r="AB68" s="87"/>
      <c r="AC68" s="88"/>
      <c r="AD68" s="88"/>
      <c r="AE68" s="89"/>
      <c r="AF68" s="87"/>
      <c r="AG68" s="87"/>
      <c r="AH68" s="87"/>
      <c r="AI68" s="90"/>
      <c r="AJ68" s="91"/>
      <c r="AK68" s="87"/>
      <c r="AL68" s="87"/>
      <c r="AM68" s="88"/>
      <c r="AN68" s="88"/>
      <c r="AO68" s="89"/>
      <c r="AP68" s="87"/>
      <c r="AQ68" s="87"/>
      <c r="AR68" s="88"/>
      <c r="AS68" s="90"/>
      <c r="AT68" s="132"/>
      <c r="AU68" s="98"/>
      <c r="AV68" s="87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s="57" customFormat="1" hidden="1">
      <c r="B69" s="108"/>
      <c r="C69" s="109"/>
      <c r="D69" s="109" t="s">
        <v>120</v>
      </c>
      <c r="E69" s="109"/>
      <c r="F69" s="110"/>
      <c r="G69" s="92"/>
      <c r="H69" s="111">
        <f>SUM(H70:H73)</f>
        <v>0.2</v>
      </c>
      <c r="I69" s="111">
        <f>SUM(I70:I73)</f>
        <v>0.2</v>
      </c>
      <c r="J69" s="63">
        <f>L69/I69</f>
        <v>0</v>
      </c>
      <c r="K69" s="111">
        <f>SUM(K70:K73)</f>
        <v>0</v>
      </c>
      <c r="L69" s="111">
        <f>SUM(L70:L73)</f>
        <v>0</v>
      </c>
      <c r="M69" s="124">
        <f>IFERROR((L69/K69)*100,0)</f>
        <v>0</v>
      </c>
      <c r="N69" s="112">
        <f>MIN(N70:N73)</f>
        <v>42195</v>
      </c>
      <c r="O69" s="112">
        <f>MAX(O70:O73)</f>
        <v>42343</v>
      </c>
      <c r="P69" s="138" t="s">
        <v>121</v>
      </c>
      <c r="Q69" s="133"/>
      <c r="R69" s="115"/>
      <c r="S69" s="115"/>
      <c r="T69" s="116"/>
      <c r="U69" s="117"/>
      <c r="V69" s="149"/>
      <c r="W69" s="149"/>
      <c r="X69" s="149"/>
      <c r="Y69" s="150"/>
      <c r="Z69" s="151"/>
      <c r="AA69" s="149"/>
      <c r="AB69" s="149"/>
      <c r="AC69" s="152"/>
      <c r="AD69" s="152"/>
      <c r="AE69" s="153"/>
      <c r="AF69" s="149"/>
      <c r="AG69" s="149"/>
      <c r="AH69" s="149"/>
      <c r="AI69" s="150"/>
      <c r="AJ69" s="151"/>
      <c r="AK69" s="149"/>
      <c r="AL69" s="149"/>
      <c r="AM69" s="152"/>
      <c r="AN69" s="152"/>
      <c r="AO69" s="153"/>
      <c r="AP69" s="149"/>
      <c r="AQ69" s="149"/>
      <c r="AR69" s="152"/>
      <c r="AS69" s="150"/>
      <c r="AT69" s="151"/>
      <c r="AU69" s="115"/>
      <c r="AV69" s="115"/>
    </row>
    <row r="70" spans="1:1024" s="75" customFormat="1" hidden="1">
      <c r="B70" s="120"/>
      <c r="C70" s="77"/>
      <c r="D70" s="87"/>
      <c r="E70" s="144" t="s">
        <v>122</v>
      </c>
      <c r="F70" s="78"/>
      <c r="G70" s="92"/>
      <c r="H70" s="93">
        <v>0.05</v>
      </c>
      <c r="I70" s="93">
        <v>0.05</v>
      </c>
      <c r="J70" s="148">
        <v>0</v>
      </c>
      <c r="K70" s="93">
        <f>IF($C$2&lt;N70,0,IF(AND(N70&lt;=$C$2,O70&gt;=$C$2),I70*(DAYS360(N70,$C$2+1)/(VALUE(O70)-VALUE(N70)+1)),I70))</f>
        <v>0</v>
      </c>
      <c r="L70" s="95">
        <f>J70*I70</f>
        <v>0</v>
      </c>
      <c r="M70" s="96" t="str">
        <f>IF(J70=1,"종료",IF(AND(J70=0,$C$2&lt;N70),"",IF(AND(J70=0,$C$2&gt;O70),"지연",IF(AND(O70&lt;$C$2,J70&lt;&gt;100),"지연","진행"))))</f>
        <v/>
      </c>
      <c r="N70" s="97">
        <v>42195</v>
      </c>
      <c r="O70" s="97">
        <v>42198</v>
      </c>
      <c r="P70" s="138"/>
      <c r="Q70" s="76"/>
      <c r="R70" s="87"/>
      <c r="S70" s="87"/>
      <c r="T70" s="88"/>
      <c r="U70" s="89"/>
      <c r="V70" s="98"/>
      <c r="W70" s="87"/>
      <c r="X70" s="87"/>
      <c r="Y70" s="90"/>
      <c r="Z70" s="91"/>
      <c r="AA70" s="87"/>
      <c r="AB70" s="87"/>
      <c r="AC70" s="88"/>
      <c r="AD70" s="88"/>
      <c r="AE70" s="89"/>
      <c r="AF70" s="87"/>
      <c r="AG70" s="87"/>
      <c r="AH70" s="87"/>
      <c r="AI70" s="90"/>
      <c r="AJ70" s="91"/>
      <c r="AK70" s="87"/>
      <c r="AL70" s="87"/>
      <c r="AM70" s="88"/>
      <c r="AN70" s="88"/>
      <c r="AO70" s="89"/>
      <c r="AP70" s="87"/>
      <c r="AQ70" s="87"/>
      <c r="AR70" s="88"/>
      <c r="AS70" s="90"/>
      <c r="AT70" s="91"/>
      <c r="AU70" s="87"/>
      <c r="AV70" s="87"/>
    </row>
    <row r="71" spans="1:1024" hidden="1">
      <c r="A71" s="75"/>
      <c r="B71" s="120"/>
      <c r="C71" s="77"/>
      <c r="D71" s="77"/>
      <c r="E71" s="144" t="s">
        <v>123</v>
      </c>
      <c r="F71" s="78"/>
      <c r="G71" s="92"/>
      <c r="H71" s="93">
        <v>0.05</v>
      </c>
      <c r="I71" s="93">
        <v>0.05</v>
      </c>
      <c r="J71" s="148">
        <v>0</v>
      </c>
      <c r="K71" s="93">
        <f>IF($C$2&lt;N71,0,IF(AND(N71&lt;=$C$2,O71&gt;=$C$2),I71*(DAYS360(N71,$C$2+1)/(VALUE(O71)-VALUE(N71)+1)),I71))</f>
        <v>0</v>
      </c>
      <c r="L71" s="95">
        <f>J71*I71</f>
        <v>0</v>
      </c>
      <c r="M71" s="96" t="str">
        <f>IF(J71=1,"종료",IF(AND(J71=0,$C$2&lt;N71),"",IF(AND(J71=0,$C$2&gt;O71),"지연",IF(AND(O71&lt;$C$2,J71&lt;&gt;100),"지연","진행"))))</f>
        <v/>
      </c>
      <c r="N71" s="97">
        <v>42241</v>
      </c>
      <c r="O71" s="97">
        <v>42247</v>
      </c>
      <c r="P71" s="138"/>
      <c r="Q71" s="76"/>
      <c r="R71" s="87"/>
      <c r="S71" s="87"/>
      <c r="T71" s="88"/>
      <c r="U71" s="89"/>
      <c r="V71" s="87"/>
      <c r="W71" s="87"/>
      <c r="X71" s="87"/>
      <c r="Y71" s="90"/>
      <c r="Z71" s="91"/>
      <c r="AA71" s="87"/>
      <c r="AB71" s="87"/>
      <c r="AC71" s="88"/>
      <c r="AD71" s="140"/>
      <c r="AE71" s="141"/>
      <c r="AF71" s="87"/>
      <c r="AG71" s="87"/>
      <c r="AH71" s="87"/>
      <c r="AI71" s="90"/>
      <c r="AJ71" s="91"/>
      <c r="AK71" s="87"/>
      <c r="AL71" s="87"/>
      <c r="AM71" s="88"/>
      <c r="AN71" s="88"/>
      <c r="AO71" s="89"/>
      <c r="AP71" s="87"/>
      <c r="AQ71" s="87"/>
      <c r="AR71" s="88"/>
      <c r="AS71" s="90"/>
      <c r="AT71" s="91"/>
      <c r="AU71" s="87"/>
      <c r="AV71" s="87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hidden="1">
      <c r="A72" s="75"/>
      <c r="B72" s="120"/>
      <c r="C72" s="77"/>
      <c r="D72" s="77"/>
      <c r="E72" s="144" t="s">
        <v>124</v>
      </c>
      <c r="F72" s="78"/>
      <c r="G72" s="92"/>
      <c r="H72" s="93">
        <v>0.05</v>
      </c>
      <c r="I72" s="93">
        <v>0.05</v>
      </c>
      <c r="J72" s="148">
        <v>0</v>
      </c>
      <c r="K72" s="93">
        <f>IF($C$2&lt;N72,0,IF(AND(N72&lt;=$C$2,O72&gt;=$C$2),I72*(DAYS360(N72,$C$2+1)/(VALUE(O72)-VALUE(N72)+1)),I72))</f>
        <v>0</v>
      </c>
      <c r="L72" s="95">
        <f>J72*I72</f>
        <v>0</v>
      </c>
      <c r="M72" s="96" t="str">
        <f>IF(J72=1,"종료",IF(AND(J72=0,$C$2&lt;N72),"",IF(AND(J72=0,$C$2&gt;O72),"지연",IF(AND(O72&lt;$C$2,J72&lt;&gt;100),"지연","진행"))))</f>
        <v/>
      </c>
      <c r="N72" s="97">
        <v>42241</v>
      </c>
      <c r="O72" s="97">
        <v>42247</v>
      </c>
      <c r="P72" s="138"/>
      <c r="Q72" s="76"/>
      <c r="R72" s="87"/>
      <c r="S72" s="87"/>
      <c r="T72" s="88"/>
      <c r="U72" s="89"/>
      <c r="V72" s="87"/>
      <c r="W72" s="87"/>
      <c r="X72" s="87"/>
      <c r="Y72" s="90"/>
      <c r="Z72" s="91"/>
      <c r="AA72" s="87"/>
      <c r="AB72" s="87"/>
      <c r="AC72" s="88"/>
      <c r="AD72" s="140"/>
      <c r="AE72" s="141"/>
      <c r="AF72" s="87"/>
      <c r="AG72" s="87"/>
      <c r="AH72" s="87"/>
      <c r="AI72" s="90"/>
      <c r="AJ72" s="91"/>
      <c r="AK72" s="87"/>
      <c r="AL72" s="87"/>
      <c r="AM72" s="88"/>
      <c r="AN72" s="88"/>
      <c r="AO72" s="89"/>
      <c r="AP72" s="87"/>
      <c r="AQ72" s="87"/>
      <c r="AR72" s="88"/>
      <c r="AS72" s="90"/>
      <c r="AT72" s="91"/>
      <c r="AU72" s="87"/>
      <c r="AV72" s="87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idden="1">
      <c r="A73" s="75"/>
      <c r="B73" s="120"/>
      <c r="C73" s="77"/>
      <c r="D73" s="77"/>
      <c r="E73" s="144" t="s">
        <v>125</v>
      </c>
      <c r="F73" s="78"/>
      <c r="G73" s="92"/>
      <c r="H73" s="93">
        <v>0.05</v>
      </c>
      <c r="I73" s="93">
        <v>0.05</v>
      </c>
      <c r="J73" s="148">
        <v>0</v>
      </c>
      <c r="K73" s="93">
        <f>IF($C$2&lt;N73,0,IF(AND(N73&lt;=$C$2,O73&gt;=$C$2),I73*(DAYS360(N73,$C$2+1)/(VALUE(O73)-VALUE(N73)+1)),I73))</f>
        <v>0</v>
      </c>
      <c r="L73" s="95">
        <f>J73*I73</f>
        <v>0</v>
      </c>
      <c r="M73" s="96" t="str">
        <f>IF(J73=1,"종료",IF(AND(J73=0,$C$2&lt;N73),"",IF(AND(J73=0,$C$2&gt;O73),"지연",IF(AND(O73&lt;$C$2,J73&lt;&gt;100),"지연","진행"))))</f>
        <v/>
      </c>
      <c r="N73" s="97">
        <v>42333</v>
      </c>
      <c r="O73" s="97">
        <v>42343</v>
      </c>
      <c r="P73" s="138"/>
      <c r="Q73" s="76"/>
      <c r="R73" s="87"/>
      <c r="S73" s="87"/>
      <c r="T73" s="88"/>
      <c r="U73" s="89"/>
      <c r="V73" s="87"/>
      <c r="W73" s="87"/>
      <c r="X73" s="87"/>
      <c r="Y73" s="90"/>
      <c r="Z73" s="91"/>
      <c r="AA73" s="87"/>
      <c r="AB73" s="87"/>
      <c r="AC73" s="88"/>
      <c r="AD73" s="88"/>
      <c r="AE73" s="89"/>
      <c r="AF73" s="87"/>
      <c r="AG73" s="87"/>
      <c r="AH73" s="87"/>
      <c r="AI73" s="90"/>
      <c r="AJ73" s="91"/>
      <c r="AK73" s="87"/>
      <c r="AL73" s="87"/>
      <c r="AM73" s="88"/>
      <c r="AN73" s="88"/>
      <c r="AO73" s="89"/>
      <c r="AP73" s="87"/>
      <c r="AQ73" s="87"/>
      <c r="AR73" s="88"/>
      <c r="AS73" s="90"/>
      <c r="AT73" s="132"/>
      <c r="AU73" s="87"/>
      <c r="AV73" s="87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57" customFormat="1" hidden="1">
      <c r="B74" s="108"/>
      <c r="C74" s="109"/>
      <c r="D74" s="109" t="s">
        <v>126</v>
      </c>
      <c r="E74" s="109"/>
      <c r="F74" s="110"/>
      <c r="G74" s="92"/>
      <c r="H74" s="111">
        <f>SUM(H75:H79)</f>
        <v>9.9999999999999992E-2</v>
      </c>
      <c r="I74" s="111">
        <f>SUM(I75:I79)</f>
        <v>9.9999999999999992E-2</v>
      </c>
      <c r="J74" s="63">
        <f>L74/I74</f>
        <v>0</v>
      </c>
      <c r="K74" s="111">
        <f>SUM(K75:K79)</f>
        <v>0</v>
      </c>
      <c r="L74" s="111">
        <f>SUM(L75:L79)</f>
        <v>0</v>
      </c>
      <c r="M74" s="124">
        <f>IFERROR((L74/K74)*100,0)</f>
        <v>0</v>
      </c>
      <c r="N74" s="112">
        <f>MIN(N75:N79)</f>
        <v>42195</v>
      </c>
      <c r="O74" s="112">
        <f>MAX(O75:O79)</f>
        <v>42343</v>
      </c>
      <c r="P74" s="138"/>
      <c r="Q74" s="133"/>
      <c r="R74" s="115"/>
      <c r="S74" s="115"/>
      <c r="T74" s="116"/>
      <c r="U74" s="117"/>
      <c r="V74" s="149"/>
      <c r="W74" s="149"/>
      <c r="X74" s="149"/>
      <c r="Y74" s="150"/>
      <c r="Z74" s="151"/>
      <c r="AA74" s="149"/>
      <c r="AB74" s="149"/>
      <c r="AC74" s="152"/>
      <c r="AD74" s="152"/>
      <c r="AE74" s="153"/>
      <c r="AF74" s="149"/>
      <c r="AG74" s="149"/>
      <c r="AH74" s="149"/>
      <c r="AI74" s="150"/>
      <c r="AJ74" s="151"/>
      <c r="AK74" s="149"/>
      <c r="AL74" s="149"/>
      <c r="AM74" s="152"/>
      <c r="AN74" s="152"/>
      <c r="AO74" s="153"/>
      <c r="AP74" s="149"/>
      <c r="AQ74" s="149"/>
      <c r="AR74" s="152"/>
      <c r="AS74" s="150"/>
      <c r="AT74" s="151"/>
      <c r="AU74" s="115"/>
      <c r="AV74" s="115"/>
    </row>
    <row r="75" spans="1:1024" s="75" customFormat="1" hidden="1">
      <c r="B75" s="120"/>
      <c r="C75" s="77"/>
      <c r="D75" s="87"/>
      <c r="E75" s="144" t="s">
        <v>127</v>
      </c>
      <c r="F75" s="78"/>
      <c r="G75" s="92"/>
      <c r="H75" s="93">
        <v>0.02</v>
      </c>
      <c r="I75" s="93">
        <v>0.02</v>
      </c>
      <c r="J75" s="148">
        <v>0</v>
      </c>
      <c r="K75" s="93">
        <f>IF($C$2&lt;N75,0,IF(AND(N75&lt;=$C$2,O75&gt;=$C$2),I75*(DAYS360(N75,$C$2+1)/(VALUE(O75)-VALUE(N75)+1)),I75))</f>
        <v>0</v>
      </c>
      <c r="L75" s="95">
        <f>J75*I75</f>
        <v>0</v>
      </c>
      <c r="M75" s="96" t="str">
        <f>IF(J75=1,"종료",IF(AND(J75=0,$C$2&lt;N75),"",IF(AND(J75=0,$C$2&gt;O75),"지연",IF(AND(O75&lt;$C$2,J75&lt;&gt;100),"지연","진행"))))</f>
        <v/>
      </c>
      <c r="N75" s="97">
        <v>42195</v>
      </c>
      <c r="O75" s="97">
        <v>42200</v>
      </c>
      <c r="P75" s="138"/>
      <c r="Q75" s="76"/>
      <c r="R75" s="87"/>
      <c r="S75" s="87"/>
      <c r="T75" s="88"/>
      <c r="U75" s="89"/>
      <c r="V75" s="154"/>
      <c r="W75" s="154"/>
      <c r="X75" s="87"/>
      <c r="Y75" s="90"/>
      <c r="Z75" s="91"/>
      <c r="AA75" s="87"/>
      <c r="AB75" s="87"/>
      <c r="AC75" s="88"/>
      <c r="AD75" s="88"/>
      <c r="AE75" s="89"/>
      <c r="AF75" s="87"/>
      <c r="AG75" s="87"/>
      <c r="AH75" s="87"/>
      <c r="AI75" s="90"/>
      <c r="AJ75" s="91"/>
      <c r="AK75" s="87"/>
      <c r="AL75" s="87"/>
      <c r="AM75" s="88"/>
      <c r="AN75" s="88"/>
      <c r="AO75" s="89"/>
      <c r="AP75" s="87"/>
      <c r="AQ75" s="87"/>
      <c r="AR75" s="88"/>
      <c r="AS75" s="90"/>
      <c r="AT75" s="91"/>
      <c r="AU75" s="87"/>
      <c r="AV75" s="87"/>
    </row>
    <row r="76" spans="1:1024" hidden="1">
      <c r="A76" s="75"/>
      <c r="B76" s="120"/>
      <c r="C76" s="77"/>
      <c r="D76" s="77"/>
      <c r="E76" s="144" t="s">
        <v>128</v>
      </c>
      <c r="F76" s="78"/>
      <c r="G76" s="92"/>
      <c r="H76" s="93">
        <v>0.04</v>
      </c>
      <c r="I76" s="93">
        <v>0.04</v>
      </c>
      <c r="J76" s="148">
        <v>0</v>
      </c>
      <c r="K76" s="93">
        <f>IF($C$2&lt;N76,0,IF(AND(N76&lt;=$C$2,O76&gt;=$C$2),I76*(DAYS360(N76,$C$2+1)/(VALUE(O76)-VALUE(N76)+1)),I76))</f>
        <v>0</v>
      </c>
      <c r="L76" s="95">
        <f>J76*I76</f>
        <v>0</v>
      </c>
      <c r="M76" s="96" t="str">
        <f>IF(J76=1,"종료",IF(AND(J76=0,$C$2&lt;N76),"",IF(AND(J76=0,$C$2&gt;O76),"지연",IF(AND(O76&lt;$C$2,J76&lt;&gt;100),"지연","진행"))))</f>
        <v/>
      </c>
      <c r="N76" s="97">
        <v>42241</v>
      </c>
      <c r="O76" s="97">
        <v>42247</v>
      </c>
      <c r="P76" s="138"/>
      <c r="Q76" s="76"/>
      <c r="R76" s="87"/>
      <c r="S76" s="87"/>
      <c r="T76" s="88"/>
      <c r="U76" s="89"/>
      <c r="V76" s="87"/>
      <c r="W76" s="87"/>
      <c r="X76" s="87"/>
      <c r="Y76" s="90"/>
      <c r="Z76" s="91"/>
      <c r="AA76" s="87"/>
      <c r="AB76" s="87"/>
      <c r="AC76" s="88"/>
      <c r="AD76" s="155"/>
      <c r="AE76" s="156"/>
      <c r="AF76" s="87"/>
      <c r="AG76" s="87"/>
      <c r="AH76" s="87"/>
      <c r="AI76" s="90"/>
      <c r="AJ76" s="91"/>
      <c r="AK76" s="87"/>
      <c r="AL76" s="87"/>
      <c r="AM76" s="88"/>
      <c r="AN76" s="88"/>
      <c r="AO76" s="89"/>
      <c r="AP76" s="87"/>
      <c r="AQ76" s="87"/>
      <c r="AR76" s="88"/>
      <c r="AS76" s="90"/>
      <c r="AT76" s="91"/>
      <c r="AU76" s="87"/>
      <c r="AV76" s="87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idden="1">
      <c r="A77" s="75"/>
      <c r="B77" s="120"/>
      <c r="C77" s="77"/>
      <c r="D77" s="77"/>
      <c r="E77" s="144" t="s">
        <v>129</v>
      </c>
      <c r="F77" s="78"/>
      <c r="G77" s="92"/>
      <c r="H77" s="93">
        <v>0.02</v>
      </c>
      <c r="I77" s="93">
        <v>0.02</v>
      </c>
      <c r="J77" s="148">
        <v>0</v>
      </c>
      <c r="K77" s="93">
        <f>IF($C$2&lt;N77,0,IF(AND(N77&lt;=$C$2,O77&gt;=$C$2),I77*(DAYS360(N77,$C$2+1)/(VALUE(O77)-VALUE(N77)+1)),I77))</f>
        <v>0</v>
      </c>
      <c r="L77" s="95">
        <f>J77*I77</f>
        <v>0</v>
      </c>
      <c r="M77" s="96" t="str">
        <f>IF(J77=1,"종료",IF(AND(J77=0,$C$2&lt;N77),"",IF(AND(J77=0,$C$2&gt;O77),"지연",IF(AND(O77&lt;$C$2,J77&lt;&gt;100),"지연","진행"))))</f>
        <v/>
      </c>
      <c r="N77" s="97">
        <v>42333</v>
      </c>
      <c r="O77" s="97">
        <v>42343</v>
      </c>
      <c r="P77" s="138"/>
      <c r="Q77" s="76"/>
      <c r="R77" s="87"/>
      <c r="S77" s="87"/>
      <c r="T77" s="88"/>
      <c r="U77" s="89"/>
      <c r="V77" s="87"/>
      <c r="W77" s="87"/>
      <c r="X77" s="87"/>
      <c r="Y77" s="90"/>
      <c r="Z77" s="91"/>
      <c r="AA77" s="87"/>
      <c r="AB77" s="87"/>
      <c r="AC77" s="88"/>
      <c r="AD77" s="88"/>
      <c r="AE77" s="89"/>
      <c r="AF77" s="87"/>
      <c r="AG77" s="87"/>
      <c r="AH77" s="87"/>
      <c r="AI77" s="90"/>
      <c r="AJ77" s="91"/>
      <c r="AK77" s="87"/>
      <c r="AL77" s="87"/>
      <c r="AM77" s="88"/>
      <c r="AN77" s="88"/>
      <c r="AO77" s="89"/>
      <c r="AP77" s="87"/>
      <c r="AQ77" s="87"/>
      <c r="AR77" s="88"/>
      <c r="AS77" s="157"/>
      <c r="AT77" s="158"/>
      <c r="AU77" s="87"/>
      <c r="AV77" s="8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idden="1">
      <c r="A78" s="75"/>
      <c r="B78" s="120"/>
      <c r="C78" s="77"/>
      <c r="D78" s="77"/>
      <c r="E78" s="144" t="s">
        <v>130</v>
      </c>
      <c r="F78" s="78"/>
      <c r="G78" s="92"/>
      <c r="H78" s="93">
        <v>0.01</v>
      </c>
      <c r="I78" s="93">
        <v>0.01</v>
      </c>
      <c r="J78" s="148">
        <v>0</v>
      </c>
      <c r="K78" s="93">
        <f>IF($C$2&lt;N78,0,IF(AND(N78&lt;=$C$2,O78&gt;=$C$2),I78*(DAYS360(N78,$C$2+1)/(VALUE(O78)-VALUE(N78)+1)),I78))</f>
        <v>0</v>
      </c>
      <c r="L78" s="95">
        <f>J78*I78</f>
        <v>0</v>
      </c>
      <c r="M78" s="96" t="str">
        <f>IF(J78=1,"종료",IF(AND(J78=0,$C$2&lt;N78),"",IF(AND(J78=0,$C$2&gt;O78),"지연",IF(AND(O78&lt;$C$2,J78&lt;&gt;100),"지연","진행"))))</f>
        <v/>
      </c>
      <c r="N78" s="97">
        <v>42195</v>
      </c>
      <c r="O78" s="97">
        <v>42200</v>
      </c>
      <c r="P78" s="138"/>
      <c r="Q78" s="76"/>
      <c r="R78" s="87"/>
      <c r="S78" s="87"/>
      <c r="T78" s="88"/>
      <c r="U78" s="89"/>
      <c r="V78" s="154"/>
      <c r="W78" s="154"/>
      <c r="X78" s="87"/>
      <c r="Y78" s="90"/>
      <c r="Z78" s="91"/>
      <c r="AA78" s="87"/>
      <c r="AB78" s="87"/>
      <c r="AC78" s="88"/>
      <c r="AD78" s="88"/>
      <c r="AE78" s="89"/>
      <c r="AF78" s="87"/>
      <c r="AG78" s="87"/>
      <c r="AH78" s="87"/>
      <c r="AI78" s="90"/>
      <c r="AJ78" s="91"/>
      <c r="AK78" s="87"/>
      <c r="AL78" s="87"/>
      <c r="AM78" s="88"/>
      <c r="AN78" s="88"/>
      <c r="AO78" s="89"/>
      <c r="AP78" s="87"/>
      <c r="AQ78" s="87"/>
      <c r="AR78" s="88"/>
      <c r="AS78" s="90"/>
      <c r="AT78" s="91"/>
      <c r="AU78" s="87"/>
      <c r="AV78" s="87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idden="1">
      <c r="A79" s="75"/>
      <c r="B79" s="120"/>
      <c r="C79" s="77"/>
      <c r="D79" s="77"/>
      <c r="E79" s="144" t="s">
        <v>131</v>
      </c>
      <c r="F79" s="78"/>
      <c r="G79" s="92"/>
      <c r="H79" s="93">
        <v>0.01</v>
      </c>
      <c r="I79" s="93">
        <v>0.01</v>
      </c>
      <c r="J79" s="148">
        <v>0</v>
      </c>
      <c r="K79" s="93">
        <f>IF($C$2&lt;N79,0,IF(AND(N79&lt;=$C$2,O79&gt;=$C$2),I79*(DAYS360(N79,$C$2+1)/(VALUE(O79)-VALUE(N79)+1)),I79))</f>
        <v>0</v>
      </c>
      <c r="L79" s="95">
        <f>J79*I79</f>
        <v>0</v>
      </c>
      <c r="M79" s="96" t="str">
        <f>IF(J79=1,"종료",IF(AND(J79=0,$C$2&lt;N79),"",IF(AND(J79=0,$C$2&gt;O79),"지연",IF(AND(O79&lt;$C$2,J79&lt;&gt;100),"지연","진행"))))</f>
        <v/>
      </c>
      <c r="N79" s="97">
        <v>42241</v>
      </c>
      <c r="O79" s="97">
        <v>42247</v>
      </c>
      <c r="P79" s="138"/>
      <c r="Q79" s="76"/>
      <c r="R79" s="87"/>
      <c r="S79" s="87"/>
      <c r="T79" s="88"/>
      <c r="U79" s="89"/>
      <c r="V79" s="87"/>
      <c r="W79" s="87"/>
      <c r="X79" s="87"/>
      <c r="Y79" s="90"/>
      <c r="Z79" s="91"/>
      <c r="AA79" s="87"/>
      <c r="AB79" s="87"/>
      <c r="AC79" s="88"/>
      <c r="AD79" s="155"/>
      <c r="AE79" s="156"/>
      <c r="AF79" s="87"/>
      <c r="AG79" s="87"/>
      <c r="AH79" s="87"/>
      <c r="AI79" s="90"/>
      <c r="AJ79" s="91"/>
      <c r="AK79" s="87"/>
      <c r="AL79" s="87"/>
      <c r="AM79" s="88"/>
      <c r="AN79" s="88"/>
      <c r="AO79" s="89"/>
      <c r="AP79" s="87"/>
      <c r="AQ79" s="87"/>
      <c r="AR79" s="88"/>
      <c r="AS79" s="90"/>
      <c r="AT79" s="91"/>
      <c r="AU79" s="87"/>
      <c r="AV79" s="87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s="57" customFormat="1" hidden="1">
      <c r="B80" s="108"/>
      <c r="C80" s="109"/>
      <c r="D80" s="109" t="s">
        <v>132</v>
      </c>
      <c r="E80" s="109"/>
      <c r="F80" s="110"/>
      <c r="G80" s="92"/>
      <c r="H80" s="111">
        <f>SUM(H81:H83)</f>
        <v>0.30000000000000004</v>
      </c>
      <c r="I80" s="111">
        <f>SUM(I81:I83)</f>
        <v>0.30000000000000004</v>
      </c>
      <c r="J80" s="63">
        <f>L80/I80</f>
        <v>0</v>
      </c>
      <c r="K80" s="111">
        <f>SUM(K81:K83)</f>
        <v>0</v>
      </c>
      <c r="L80" s="111">
        <f>SUM(L81:L83)</f>
        <v>0</v>
      </c>
      <c r="M80" s="124">
        <f>IFERROR((L80/K80)*100,0)</f>
        <v>0</v>
      </c>
      <c r="N80" s="112">
        <f>MIN(N81:N83)</f>
        <v>42178</v>
      </c>
      <c r="O80" s="112">
        <f>MAX(O81:O83)</f>
        <v>42366</v>
      </c>
      <c r="P80" s="138"/>
      <c r="Q80" s="133"/>
      <c r="R80" s="115"/>
      <c r="S80" s="115"/>
      <c r="T80" s="134"/>
      <c r="U80" s="135"/>
      <c r="V80" s="114"/>
      <c r="W80" s="114"/>
      <c r="X80" s="114"/>
      <c r="Y80" s="136"/>
      <c r="Z80" s="137"/>
      <c r="AA80" s="114"/>
      <c r="AB80" s="114"/>
      <c r="AC80" s="134"/>
      <c r="AD80" s="134"/>
      <c r="AE80" s="135"/>
      <c r="AF80" s="114"/>
      <c r="AG80" s="114"/>
      <c r="AH80" s="114"/>
      <c r="AI80" s="136"/>
      <c r="AJ80" s="137"/>
      <c r="AK80" s="114"/>
      <c r="AL80" s="114"/>
      <c r="AM80" s="134"/>
      <c r="AN80" s="134"/>
      <c r="AO80" s="135"/>
      <c r="AP80" s="114"/>
      <c r="AQ80" s="114"/>
      <c r="AR80" s="134"/>
      <c r="AS80" s="136"/>
      <c r="AT80" s="137"/>
      <c r="AU80" s="114"/>
      <c r="AV80" s="114"/>
    </row>
    <row r="81" spans="1:1024" s="75" customFormat="1" hidden="1">
      <c r="B81" s="120"/>
      <c r="C81" s="77"/>
      <c r="D81" s="87"/>
      <c r="E81" s="77" t="s">
        <v>133</v>
      </c>
      <c r="F81" s="78"/>
      <c r="G81" s="92"/>
      <c r="H81" s="93">
        <v>0.1</v>
      </c>
      <c r="I81" s="93">
        <v>0.1</v>
      </c>
      <c r="J81" s="148">
        <v>0</v>
      </c>
      <c r="K81" s="93">
        <f>IF($C$2&lt;N81,0,IF(AND(N81&lt;=$C$2,O81&gt;=$C$2),I81*(DAYS360(N81,$C$2+1)/(VALUE(O81)-VALUE(N81)+1)),I81))</f>
        <v>0</v>
      </c>
      <c r="L81" s="95">
        <f>J81*I81</f>
        <v>0</v>
      </c>
      <c r="M81" s="96" t="str">
        <f>IF(J81=1,"종료",IF(AND(J81=0,$C$2&lt;N81),"",IF(AND(J81=0,$C$2&gt;O81),"지연",IF(AND(O81&lt;$C$2,J81&lt;&gt;100),"지연","진행"))))</f>
        <v/>
      </c>
      <c r="N81" s="97">
        <v>42178</v>
      </c>
      <c r="O81" s="97">
        <v>42178</v>
      </c>
      <c r="P81" s="138" t="s">
        <v>134</v>
      </c>
      <c r="Q81" s="76"/>
      <c r="R81" s="87"/>
      <c r="S81" s="87"/>
      <c r="T81" s="155"/>
      <c r="U81" s="89"/>
      <c r="V81" s="87"/>
      <c r="W81" s="87"/>
      <c r="X81" s="87"/>
      <c r="Y81" s="90"/>
      <c r="Z81" s="91"/>
      <c r="AA81" s="87"/>
      <c r="AB81" s="87"/>
      <c r="AC81" s="88"/>
      <c r="AD81" s="88"/>
      <c r="AE81" s="89"/>
      <c r="AF81" s="87"/>
      <c r="AG81" s="87"/>
      <c r="AH81" s="87"/>
      <c r="AI81" s="90"/>
      <c r="AJ81" s="91"/>
      <c r="AK81" s="87"/>
      <c r="AL81" s="87"/>
      <c r="AM81" s="88"/>
      <c r="AN81" s="88"/>
      <c r="AO81" s="89"/>
      <c r="AP81" s="87"/>
      <c r="AQ81" s="87"/>
      <c r="AR81" s="88"/>
      <c r="AS81" s="90"/>
      <c r="AT81" s="91"/>
      <c r="AU81" s="87"/>
      <c r="AV81" s="87"/>
    </row>
    <row r="82" spans="1:1024" hidden="1">
      <c r="A82" s="75"/>
      <c r="B82" s="120"/>
      <c r="C82" s="77"/>
      <c r="D82" s="77"/>
      <c r="E82" s="77" t="s">
        <v>135</v>
      </c>
      <c r="F82" s="78"/>
      <c r="G82" s="92"/>
      <c r="H82" s="93">
        <v>0.1</v>
      </c>
      <c r="I82" s="93">
        <v>0.1</v>
      </c>
      <c r="J82" s="148">
        <v>0</v>
      </c>
      <c r="K82" s="93">
        <f>IF($C$2&lt;N82,0,IF(AND(N82&lt;=$C$2,O82&gt;=$C$2),I82*(DAYS360(N82,$C$2+1)/(VALUE(O82)-VALUE(N82)+1)),I82))</f>
        <v>0</v>
      </c>
      <c r="L82" s="95">
        <f>J82*I82</f>
        <v>0</v>
      </c>
      <c r="M82" s="96" t="str">
        <f>IF(J82=1,"종료",IF(AND(J82=0,$C$2&lt;N82),"",IF(AND(J82=0,$C$2&gt;O82),"지연",IF(AND(O82&lt;$C$2,J82&lt;&gt;100),"지연","진행"))))</f>
        <v/>
      </c>
      <c r="N82" s="97">
        <v>42247</v>
      </c>
      <c r="O82" s="97">
        <v>42252</v>
      </c>
      <c r="P82" s="138" t="s">
        <v>136</v>
      </c>
      <c r="Q82" s="76"/>
      <c r="R82" s="87"/>
      <c r="S82" s="87"/>
      <c r="T82" s="88"/>
      <c r="U82" s="89"/>
      <c r="V82" s="87"/>
      <c r="W82" s="87"/>
      <c r="X82" s="87"/>
      <c r="Y82" s="90"/>
      <c r="Z82" s="91"/>
      <c r="AA82" s="87"/>
      <c r="AB82" s="87"/>
      <c r="AC82" s="88"/>
      <c r="AD82" s="88"/>
      <c r="AE82" s="156"/>
      <c r="AF82" s="159"/>
      <c r="AG82" s="87"/>
      <c r="AH82" s="87"/>
      <c r="AI82" s="90"/>
      <c r="AJ82" s="91"/>
      <c r="AK82" s="87"/>
      <c r="AL82" s="87"/>
      <c r="AM82" s="88"/>
      <c r="AN82" s="88"/>
      <c r="AO82" s="89"/>
      <c r="AP82" s="87"/>
      <c r="AQ82" s="87"/>
      <c r="AR82" s="88"/>
      <c r="AS82" s="90"/>
      <c r="AT82" s="91"/>
      <c r="AU82" s="87"/>
      <c r="AV82" s="87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idden="1">
      <c r="A83" s="75"/>
      <c r="B83" s="120"/>
      <c r="C83" s="77"/>
      <c r="D83" s="77"/>
      <c r="E83" s="77" t="s">
        <v>137</v>
      </c>
      <c r="F83" s="78"/>
      <c r="G83" s="92"/>
      <c r="H83" s="93">
        <v>0.1</v>
      </c>
      <c r="I83" s="93">
        <v>0.1</v>
      </c>
      <c r="J83" s="148">
        <v>0</v>
      </c>
      <c r="K83" s="93">
        <f>IF($C$2&lt;N83,0,IF(AND(N83&lt;=$C$2,O83&gt;=$C$2),I83*(DAYS360(N83,$C$2+1)/(VALUE(O83)-VALUE(N83)+1)),I83))</f>
        <v>0</v>
      </c>
      <c r="L83" s="95">
        <f>J83*I83</f>
        <v>0</v>
      </c>
      <c r="M83" s="96" t="str">
        <f>IF(J83=1,"종료",IF(AND(J83=0,$C$2&lt;N83),"",IF(AND(J83=0,$C$2&gt;O83),"지연",IF(AND(O83&lt;$C$2,J83&lt;&gt;100),"지연","진행"))))</f>
        <v/>
      </c>
      <c r="N83" s="97">
        <v>42359</v>
      </c>
      <c r="O83" s="97">
        <v>42366</v>
      </c>
      <c r="P83" s="138" t="s">
        <v>138</v>
      </c>
      <c r="Q83" s="76"/>
      <c r="R83" s="87"/>
      <c r="S83" s="87"/>
      <c r="T83" s="88"/>
      <c r="U83" s="89"/>
      <c r="V83" s="87"/>
      <c r="W83" s="87"/>
      <c r="X83" s="87"/>
      <c r="Y83" s="90"/>
      <c r="Z83" s="91"/>
      <c r="AA83" s="87"/>
      <c r="AB83" s="87"/>
      <c r="AC83" s="88"/>
      <c r="AD83" s="88"/>
      <c r="AE83" s="89"/>
      <c r="AF83" s="87"/>
      <c r="AG83" s="87"/>
      <c r="AH83" s="87"/>
      <c r="AI83" s="90"/>
      <c r="AJ83" s="91"/>
      <c r="AK83" s="87"/>
      <c r="AL83" s="87"/>
      <c r="AM83" s="88"/>
      <c r="AN83" s="88"/>
      <c r="AO83" s="89"/>
      <c r="AP83" s="87"/>
      <c r="AQ83" s="87"/>
      <c r="AR83" s="88"/>
      <c r="AS83" s="90"/>
      <c r="AT83" s="91"/>
      <c r="AU83" s="87"/>
      <c r="AV83" s="87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s="57" customFormat="1" hidden="1">
      <c r="B84" s="108"/>
      <c r="C84" s="109" t="s">
        <v>139</v>
      </c>
      <c r="D84" s="109"/>
      <c r="E84" s="109"/>
      <c r="F84" s="110"/>
      <c r="G84" s="92"/>
      <c r="H84" s="111">
        <f>SUM(H85,H90)</f>
        <v>1</v>
      </c>
      <c r="I84" s="111">
        <f>SUM(I85,I90)</f>
        <v>1</v>
      </c>
      <c r="J84" s="63">
        <f>L84/I84</f>
        <v>0</v>
      </c>
      <c r="K84" s="111">
        <f>SUM(K85,K90)</f>
        <v>0</v>
      </c>
      <c r="L84" s="111">
        <f>SUM(L85,L90)</f>
        <v>0</v>
      </c>
      <c r="M84" s="124">
        <f>IFERROR((L84/K84)*100,0)</f>
        <v>0</v>
      </c>
      <c r="N84" s="112">
        <f>MIN(N85:N94)</f>
        <v>42247</v>
      </c>
      <c r="O84" s="112">
        <f>MAX(O85:O94)</f>
        <v>42360</v>
      </c>
      <c r="P84" s="138"/>
      <c r="Q84" s="133"/>
      <c r="R84" s="115"/>
      <c r="S84" s="115"/>
      <c r="T84" s="116"/>
      <c r="U84" s="117"/>
      <c r="V84" s="115"/>
      <c r="W84" s="115"/>
      <c r="X84" s="115"/>
      <c r="Y84" s="118"/>
      <c r="Z84" s="119"/>
      <c r="AA84" s="115"/>
      <c r="AB84" s="115"/>
      <c r="AC84" s="116"/>
      <c r="AD84" s="116"/>
      <c r="AE84" s="135"/>
      <c r="AF84" s="114"/>
      <c r="AG84" s="114"/>
      <c r="AH84" s="114"/>
      <c r="AI84" s="136"/>
      <c r="AJ84" s="137"/>
      <c r="AK84" s="114"/>
      <c r="AL84" s="114"/>
      <c r="AM84" s="134"/>
      <c r="AN84" s="134"/>
      <c r="AO84" s="135"/>
      <c r="AP84" s="114"/>
      <c r="AQ84" s="114"/>
      <c r="AR84" s="134"/>
      <c r="AS84" s="136"/>
      <c r="AT84" s="137"/>
      <c r="AU84" s="114"/>
      <c r="AV84" s="114"/>
    </row>
    <row r="85" spans="1:1024" hidden="1">
      <c r="A85" s="57"/>
      <c r="B85" s="108"/>
      <c r="C85" s="109"/>
      <c r="D85" s="109" t="s">
        <v>140</v>
      </c>
      <c r="E85" s="109"/>
      <c r="F85" s="110"/>
      <c r="G85" s="92"/>
      <c r="H85" s="111">
        <f>SUM(H86:H89)</f>
        <v>0.5</v>
      </c>
      <c r="I85" s="111">
        <f>SUM(I86:I89)</f>
        <v>0.5</v>
      </c>
      <c r="J85" s="63">
        <f>L85/I85</f>
        <v>0</v>
      </c>
      <c r="K85" s="111">
        <f>SUM(K86:K89)</f>
        <v>0</v>
      </c>
      <c r="L85" s="111">
        <f>SUM(L86:L89)</f>
        <v>0</v>
      </c>
      <c r="M85" s="124">
        <f>IFERROR((L85/K85)*100,0)</f>
        <v>0</v>
      </c>
      <c r="N85" s="112">
        <f>MIN(N86:N89)</f>
        <v>42247</v>
      </c>
      <c r="O85" s="112">
        <f>MAX(O86:O89)</f>
        <v>42262</v>
      </c>
      <c r="P85" s="138"/>
      <c r="Q85" s="133"/>
      <c r="R85" s="115"/>
      <c r="S85" s="115"/>
      <c r="T85" s="116"/>
      <c r="U85" s="117"/>
      <c r="V85" s="115"/>
      <c r="W85" s="115"/>
      <c r="X85" s="115"/>
      <c r="Y85" s="118"/>
      <c r="Z85" s="119"/>
      <c r="AA85" s="115"/>
      <c r="AB85" s="115"/>
      <c r="AC85" s="116"/>
      <c r="AD85" s="116"/>
      <c r="AE85" s="135"/>
      <c r="AF85" s="114"/>
      <c r="AG85" s="114"/>
      <c r="AH85" s="115"/>
      <c r="AI85" s="118"/>
      <c r="AJ85" s="119"/>
      <c r="AK85" s="115"/>
      <c r="AL85" s="115"/>
      <c r="AM85" s="116"/>
      <c r="AN85" s="116"/>
      <c r="AO85" s="117"/>
      <c r="AP85" s="115"/>
      <c r="AQ85" s="115"/>
      <c r="AR85" s="116"/>
      <c r="AS85" s="118"/>
      <c r="AT85" s="119"/>
      <c r="AU85" s="115"/>
      <c r="AV85" s="11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75" customFormat="1" hidden="1">
      <c r="B86" s="120"/>
      <c r="C86" s="77"/>
      <c r="D86" s="87"/>
      <c r="E86" s="160" t="s">
        <v>141</v>
      </c>
      <c r="F86" s="143"/>
      <c r="G86" s="92"/>
      <c r="H86" s="93">
        <v>0.1</v>
      </c>
      <c r="I86" s="93">
        <v>0.1</v>
      </c>
      <c r="J86" s="148">
        <v>0</v>
      </c>
      <c r="K86" s="93">
        <f>IF($C$2&lt;N86,0,IF(AND(N86&lt;=$C$2,O86&gt;=$C$2),I86*(DAYS360(N86,$C$2+1)/(VALUE(O86)-VALUE(N86)+1)),I86))</f>
        <v>0</v>
      </c>
      <c r="L86" s="95">
        <f>J86*I86</f>
        <v>0</v>
      </c>
      <c r="M86" s="96" t="str">
        <f>IF(J86=1,"종료",IF(AND(J86=0,$C$2&lt;N86),"",IF(AND(J86=0,$C$2&gt;O86),"지연",IF(AND(O86&lt;$C$2,J86&lt;&gt;100),"지연","진행"))))</f>
        <v/>
      </c>
      <c r="N86" s="97">
        <v>42247</v>
      </c>
      <c r="O86" s="97">
        <v>42251</v>
      </c>
      <c r="P86" s="138"/>
      <c r="Q86" s="76"/>
      <c r="R86" s="87"/>
      <c r="S86" s="87"/>
      <c r="T86" s="88"/>
      <c r="U86" s="89"/>
      <c r="V86" s="87"/>
      <c r="W86" s="87"/>
      <c r="X86" s="87"/>
      <c r="Y86" s="90"/>
      <c r="Z86" s="91"/>
      <c r="AA86" s="87"/>
      <c r="AB86" s="87"/>
      <c r="AC86" s="88"/>
      <c r="AD86" s="88"/>
      <c r="AE86" s="156"/>
      <c r="AF86" s="87"/>
      <c r="AG86" s="87"/>
      <c r="AH86" s="87"/>
      <c r="AI86" s="90"/>
      <c r="AJ86" s="91"/>
      <c r="AK86" s="87"/>
      <c r="AL86" s="87"/>
      <c r="AM86" s="88"/>
      <c r="AN86" s="88"/>
      <c r="AO86" s="89"/>
      <c r="AP86" s="87"/>
      <c r="AQ86" s="87"/>
      <c r="AR86" s="88"/>
      <c r="AS86" s="90"/>
      <c r="AT86" s="91"/>
      <c r="AU86" s="87"/>
      <c r="AV86" s="87"/>
    </row>
    <row r="87" spans="1:1024" hidden="1">
      <c r="A87" s="75"/>
      <c r="B87" s="120"/>
      <c r="C87" s="77"/>
      <c r="D87" s="77"/>
      <c r="E87" s="77" t="s">
        <v>142</v>
      </c>
      <c r="F87" s="143"/>
      <c r="G87" s="92"/>
      <c r="H87" s="93">
        <v>0.1</v>
      </c>
      <c r="I87" s="93">
        <v>0.1</v>
      </c>
      <c r="J87" s="148">
        <v>0</v>
      </c>
      <c r="K87" s="93">
        <f>IF($C$2&lt;N87,0,IF(AND(N87&lt;=$C$2,O87&gt;=$C$2),I87*(DAYS360(N87,$C$2+1)/(VALUE(O87)-VALUE(N87)+1)),I87))</f>
        <v>0</v>
      </c>
      <c r="L87" s="95">
        <f>J87*I87</f>
        <v>0</v>
      </c>
      <c r="M87" s="96" t="str">
        <f>IF(J87=1,"종료",IF(AND(J87=0,$C$2&lt;N87),"",IF(AND(J87=0,$C$2&gt;O87),"지연",IF(AND(O87&lt;$C$2,J87&lt;&gt;100),"지연","진행"))))</f>
        <v/>
      </c>
      <c r="N87" s="97">
        <v>42252</v>
      </c>
      <c r="O87" s="97">
        <v>42256</v>
      </c>
      <c r="P87" s="138"/>
      <c r="Q87" s="76"/>
      <c r="R87" s="87"/>
      <c r="S87" s="87"/>
      <c r="T87" s="88"/>
      <c r="U87" s="89"/>
      <c r="V87" s="87"/>
      <c r="W87" s="87"/>
      <c r="X87" s="87"/>
      <c r="Y87" s="90"/>
      <c r="Z87" s="91"/>
      <c r="AA87" s="87"/>
      <c r="AB87" s="87"/>
      <c r="AC87" s="88"/>
      <c r="AD87" s="88"/>
      <c r="AE87" s="156"/>
      <c r="AF87" s="159"/>
      <c r="AG87" s="87"/>
      <c r="AH87" s="87"/>
      <c r="AI87" s="90"/>
      <c r="AJ87" s="91"/>
      <c r="AK87" s="87"/>
      <c r="AL87" s="87"/>
      <c r="AM87" s="88"/>
      <c r="AN87" s="88"/>
      <c r="AO87" s="89"/>
      <c r="AP87" s="87"/>
      <c r="AQ87" s="87"/>
      <c r="AR87" s="88"/>
      <c r="AS87" s="90"/>
      <c r="AT87" s="91"/>
      <c r="AU87" s="87"/>
      <c r="AV87" s="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idden="1">
      <c r="A88" s="75"/>
      <c r="B88" s="120"/>
      <c r="C88" s="77"/>
      <c r="D88" s="77"/>
      <c r="E88" s="77" t="s">
        <v>143</v>
      </c>
      <c r="F88" s="143"/>
      <c r="G88" s="92"/>
      <c r="H88" s="93">
        <v>0.1</v>
      </c>
      <c r="I88" s="93">
        <v>0.1</v>
      </c>
      <c r="J88" s="148">
        <v>0</v>
      </c>
      <c r="K88" s="93">
        <f>IF($C$2&lt;N88,0,IF(AND(N88&lt;=$C$2,O88&gt;=$C$2),I88*(DAYS360(N88,$C$2+1)/(VALUE(O88)-VALUE(N88)+1)),I88))</f>
        <v>0</v>
      </c>
      <c r="L88" s="95">
        <f>J88*I88</f>
        <v>0</v>
      </c>
      <c r="M88" s="96" t="str">
        <f>IF(J88=1,"종료",IF(AND(J88=0,$C$2&lt;N88),"",IF(AND(J88=0,$C$2&gt;O88),"지연",IF(AND(O88&lt;$C$2,J88&lt;&gt;100),"지연","진행"))))</f>
        <v/>
      </c>
      <c r="N88" s="97">
        <v>42255</v>
      </c>
      <c r="O88" s="97">
        <v>42261</v>
      </c>
      <c r="P88" s="138"/>
      <c r="Q88" s="76"/>
      <c r="R88" s="87"/>
      <c r="S88" s="87"/>
      <c r="T88" s="88"/>
      <c r="U88" s="89"/>
      <c r="V88" s="87"/>
      <c r="W88" s="87"/>
      <c r="X88" s="87"/>
      <c r="Y88" s="90"/>
      <c r="Z88" s="91"/>
      <c r="AA88" s="87"/>
      <c r="AB88" s="87"/>
      <c r="AC88" s="88"/>
      <c r="AD88" s="88"/>
      <c r="AE88" s="89"/>
      <c r="AF88" s="159"/>
      <c r="AG88" s="159"/>
      <c r="AH88" s="87"/>
      <c r="AI88" s="90"/>
      <c r="AJ88" s="91"/>
      <c r="AK88" s="87"/>
      <c r="AL88" s="87"/>
      <c r="AM88" s="88"/>
      <c r="AN88" s="88"/>
      <c r="AO88" s="89"/>
      <c r="AP88" s="87"/>
      <c r="AQ88" s="87"/>
      <c r="AR88" s="88"/>
      <c r="AS88" s="90"/>
      <c r="AT88" s="91"/>
      <c r="AU88" s="87"/>
      <c r="AV88" s="87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idden="1">
      <c r="A89" s="75"/>
      <c r="B89" s="120"/>
      <c r="C89" s="77"/>
      <c r="D89" s="77"/>
      <c r="E89" s="77" t="s">
        <v>144</v>
      </c>
      <c r="F89" s="143"/>
      <c r="G89" s="92"/>
      <c r="H89" s="93">
        <v>0.2</v>
      </c>
      <c r="I89" s="93">
        <v>0.2</v>
      </c>
      <c r="J89" s="148">
        <v>0</v>
      </c>
      <c r="K89" s="93">
        <f>IF($C$2&lt;N89,0,IF(AND(N89&lt;=$C$2,O89&gt;=$C$2),I89*(DAYS360(N89,$C$2+1)/(VALUE(O89)-VALUE(N89)+1)),I89))</f>
        <v>0</v>
      </c>
      <c r="L89" s="95">
        <f>J89*I89</f>
        <v>0</v>
      </c>
      <c r="M89" s="96" t="str">
        <f>IF(J89=1,"종료",IF(AND(J89=0,$C$2&lt;N89),"",IF(AND(J89=0,$C$2&gt;O89),"지연",IF(AND(O89&lt;$C$2,J89&lt;&gt;100),"지연","진행"))))</f>
        <v/>
      </c>
      <c r="N89" s="97">
        <v>42261</v>
      </c>
      <c r="O89" s="97">
        <v>42262</v>
      </c>
      <c r="P89" s="138"/>
      <c r="Q89" s="76"/>
      <c r="R89" s="87"/>
      <c r="S89" s="87"/>
      <c r="T89" s="88"/>
      <c r="U89" s="89"/>
      <c r="V89" s="87"/>
      <c r="W89" s="87"/>
      <c r="X89" s="87"/>
      <c r="Y89" s="90"/>
      <c r="Z89" s="91"/>
      <c r="AA89" s="87"/>
      <c r="AB89" s="87"/>
      <c r="AC89" s="88"/>
      <c r="AD89" s="88"/>
      <c r="AE89" s="89"/>
      <c r="AF89" s="87"/>
      <c r="AG89" s="159"/>
      <c r="AH89" s="87"/>
      <c r="AI89" s="90"/>
      <c r="AJ89" s="91"/>
      <c r="AK89" s="87"/>
      <c r="AL89" s="87"/>
      <c r="AM89" s="88"/>
      <c r="AN89" s="88"/>
      <c r="AO89" s="89"/>
      <c r="AP89" s="87"/>
      <c r="AQ89" s="87"/>
      <c r="AR89" s="88"/>
      <c r="AS89" s="90"/>
      <c r="AT89" s="91"/>
      <c r="AU89" s="87"/>
      <c r="AV89" s="87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s="57" customFormat="1" hidden="1">
      <c r="B90" s="108"/>
      <c r="C90" s="109"/>
      <c r="D90" s="109" t="s">
        <v>145</v>
      </c>
      <c r="E90" s="109"/>
      <c r="F90" s="145"/>
      <c r="G90" s="92"/>
      <c r="H90" s="111">
        <f>SUM(H91:H94)</f>
        <v>0.5</v>
      </c>
      <c r="I90" s="111">
        <f>SUM(I91:I94)</f>
        <v>0.5</v>
      </c>
      <c r="J90" s="63">
        <f>L90/I90</f>
        <v>0</v>
      </c>
      <c r="K90" s="111">
        <f>SUM(K91:K94)</f>
        <v>0</v>
      </c>
      <c r="L90" s="111">
        <f>SUM(L91:L94)</f>
        <v>0</v>
      </c>
      <c r="M90" s="124">
        <f>IFERROR((L90/K90)*100,0)</f>
        <v>0</v>
      </c>
      <c r="N90" s="112">
        <f>MIN(N91:N94)</f>
        <v>42345</v>
      </c>
      <c r="O90" s="112">
        <f>MAX(O91:O94)</f>
        <v>42360</v>
      </c>
      <c r="P90" s="138"/>
      <c r="Q90" s="133"/>
      <c r="R90" s="115"/>
      <c r="S90" s="115"/>
      <c r="T90" s="116"/>
      <c r="U90" s="117"/>
      <c r="V90" s="115"/>
      <c r="W90" s="115"/>
      <c r="X90" s="115"/>
      <c r="Y90" s="118"/>
      <c r="Z90" s="119"/>
      <c r="AA90" s="115"/>
      <c r="AB90" s="115"/>
      <c r="AC90" s="116"/>
      <c r="AD90" s="116"/>
      <c r="AE90" s="117"/>
      <c r="AF90" s="115"/>
      <c r="AG90" s="115"/>
      <c r="AH90" s="115"/>
      <c r="AI90" s="118"/>
      <c r="AJ90" s="119"/>
      <c r="AK90" s="115"/>
      <c r="AL90" s="115"/>
      <c r="AM90" s="116"/>
      <c r="AN90" s="116"/>
      <c r="AO90" s="117"/>
      <c r="AP90" s="115"/>
      <c r="AQ90" s="115"/>
      <c r="AR90" s="116"/>
      <c r="AS90" s="118"/>
      <c r="AT90" s="119"/>
      <c r="AU90" s="114"/>
      <c r="AV90" s="114"/>
    </row>
    <row r="91" spans="1:1024" s="75" customFormat="1" hidden="1">
      <c r="B91" s="120"/>
      <c r="C91" s="77"/>
      <c r="D91" s="87"/>
      <c r="E91" s="160" t="s">
        <v>141</v>
      </c>
      <c r="F91" s="143"/>
      <c r="G91" s="92"/>
      <c r="H91" s="93">
        <v>0.1</v>
      </c>
      <c r="I91" s="93">
        <v>0.1</v>
      </c>
      <c r="J91" s="148">
        <v>0</v>
      </c>
      <c r="K91" s="93">
        <f>IF($C$2&lt;N91,0,IF(AND(N91&lt;=$C$2,O91&gt;=$C$2),I91*(DAYS360(N91,$C$2+1)/(VALUE(O91)-VALUE(N91)+1)),I91))</f>
        <v>0</v>
      </c>
      <c r="L91" s="95">
        <f>J91*I91</f>
        <v>0</v>
      </c>
      <c r="M91" s="96" t="str">
        <f>IF(J91=1,"종료",IF(AND(J91=0,$C$2&lt;N91),"",IF(AND(J91=0,$C$2&gt;O91),"지연",IF(AND(O91&lt;$C$2,J91&lt;&gt;100),"지연","진행"))))</f>
        <v/>
      </c>
      <c r="N91" s="97">
        <v>42345</v>
      </c>
      <c r="O91" s="97">
        <v>42349</v>
      </c>
      <c r="P91" s="138"/>
      <c r="Q91" s="76"/>
      <c r="R91" s="87"/>
      <c r="S91" s="87"/>
      <c r="T91" s="88"/>
      <c r="U91" s="89"/>
      <c r="V91" s="87"/>
      <c r="W91" s="87"/>
      <c r="X91" s="87"/>
      <c r="Y91" s="90"/>
      <c r="Z91" s="91"/>
      <c r="AA91" s="87"/>
      <c r="AB91" s="87"/>
      <c r="AC91" s="88"/>
      <c r="AD91" s="88"/>
      <c r="AE91" s="89"/>
      <c r="AF91" s="87"/>
      <c r="AG91" s="87"/>
      <c r="AH91" s="87"/>
      <c r="AI91" s="90"/>
      <c r="AJ91" s="91"/>
      <c r="AK91" s="87"/>
      <c r="AL91" s="87"/>
      <c r="AM91" s="88"/>
      <c r="AN91" s="88"/>
      <c r="AO91" s="89"/>
      <c r="AP91" s="87"/>
      <c r="AQ91" s="87"/>
      <c r="AR91" s="88"/>
      <c r="AS91" s="90"/>
      <c r="AT91" s="91"/>
      <c r="AU91" s="159"/>
      <c r="AV91" s="87"/>
    </row>
    <row r="92" spans="1:1024" hidden="1">
      <c r="A92" s="75"/>
      <c r="B92" s="120"/>
      <c r="C92" s="77"/>
      <c r="D92" s="77"/>
      <c r="E92" s="77" t="s">
        <v>142</v>
      </c>
      <c r="F92" s="143"/>
      <c r="G92" s="92"/>
      <c r="H92" s="93">
        <v>0.1</v>
      </c>
      <c r="I92" s="93">
        <v>0.1</v>
      </c>
      <c r="J92" s="148">
        <v>0</v>
      </c>
      <c r="K92" s="93">
        <f>IF($C$2&lt;N92,0,IF(AND(N92&lt;=$C$2,O92&gt;=$C$2),I92*(DAYS360(N92,$C$2+1)/(VALUE(O92)-VALUE(N92)+1)),I92))</f>
        <v>0</v>
      </c>
      <c r="L92" s="95">
        <f>J92*I92</f>
        <v>0</v>
      </c>
      <c r="M92" s="96" t="str">
        <f>IF(J92=1,"종료",IF(AND(J92=0,$C$2&lt;N92),"",IF(AND(J92=0,$C$2&gt;O92),"지연",IF(AND(O92&lt;$C$2,J92&lt;&gt;100),"지연","진행"))))</f>
        <v/>
      </c>
      <c r="N92" s="97">
        <v>42350</v>
      </c>
      <c r="O92" s="97">
        <v>42354</v>
      </c>
      <c r="P92" s="138"/>
      <c r="Q92" s="76"/>
      <c r="R92" s="87"/>
      <c r="S92" s="87"/>
      <c r="T92" s="88"/>
      <c r="U92" s="89"/>
      <c r="V92" s="87"/>
      <c r="W92" s="87"/>
      <c r="X92" s="87"/>
      <c r="Y92" s="90"/>
      <c r="Z92" s="91"/>
      <c r="AA92" s="87"/>
      <c r="AB92" s="87"/>
      <c r="AC92" s="88"/>
      <c r="AD92" s="88"/>
      <c r="AE92" s="89"/>
      <c r="AF92" s="87"/>
      <c r="AG92" s="87"/>
      <c r="AH92" s="87"/>
      <c r="AI92" s="90"/>
      <c r="AJ92" s="91"/>
      <c r="AK92" s="87"/>
      <c r="AL92" s="87"/>
      <c r="AM92" s="88"/>
      <c r="AN92" s="88"/>
      <c r="AO92" s="89"/>
      <c r="AP92" s="87"/>
      <c r="AQ92" s="87"/>
      <c r="AR92" s="88"/>
      <c r="AS92" s="90"/>
      <c r="AT92" s="91"/>
      <c r="AU92" s="159"/>
      <c r="AV92" s="159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idden="1">
      <c r="A93" s="75"/>
      <c r="B93" s="120"/>
      <c r="C93" s="77"/>
      <c r="D93" s="77"/>
      <c r="E93" s="77" t="s">
        <v>143</v>
      </c>
      <c r="F93" s="143"/>
      <c r="G93" s="92"/>
      <c r="H93" s="93">
        <v>0.1</v>
      </c>
      <c r="I93" s="93">
        <v>0.1</v>
      </c>
      <c r="J93" s="148">
        <v>0</v>
      </c>
      <c r="K93" s="93">
        <f>IF($C$2&lt;N93,0,IF(AND(N93&lt;=$C$2,O93&gt;=$C$2),I93*(DAYS360(N93,$C$2+1)/(VALUE(O93)-VALUE(N93)+1)),I93))</f>
        <v>0</v>
      </c>
      <c r="L93" s="95">
        <f>J93*I93</f>
        <v>0</v>
      </c>
      <c r="M93" s="96" t="str">
        <f>IF(J93=1,"종료",IF(AND(J93=0,$C$2&lt;N93),"",IF(AND(J93=0,$C$2&gt;O93),"지연",IF(AND(O93&lt;$C$2,J93&lt;&gt;100),"지연","진행"))))</f>
        <v/>
      </c>
      <c r="N93" s="97">
        <v>42353</v>
      </c>
      <c r="O93" s="97">
        <v>42359</v>
      </c>
      <c r="P93" s="138"/>
      <c r="Q93" s="76"/>
      <c r="R93" s="87"/>
      <c r="S93" s="87"/>
      <c r="T93" s="88"/>
      <c r="U93" s="89"/>
      <c r="V93" s="87"/>
      <c r="W93" s="87"/>
      <c r="X93" s="87"/>
      <c r="Y93" s="90"/>
      <c r="Z93" s="91"/>
      <c r="AA93" s="87"/>
      <c r="AB93" s="87"/>
      <c r="AC93" s="88"/>
      <c r="AD93" s="88"/>
      <c r="AE93" s="89"/>
      <c r="AF93" s="87"/>
      <c r="AG93" s="87"/>
      <c r="AH93" s="87"/>
      <c r="AI93" s="90"/>
      <c r="AJ93" s="91"/>
      <c r="AK93" s="87"/>
      <c r="AL93" s="87"/>
      <c r="AM93" s="88"/>
      <c r="AN93" s="88"/>
      <c r="AO93" s="89"/>
      <c r="AP93" s="87"/>
      <c r="AQ93" s="87"/>
      <c r="AR93" s="88"/>
      <c r="AS93" s="90"/>
      <c r="AT93" s="91"/>
      <c r="AU93" s="87"/>
      <c r="AV93" s="159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idden="1">
      <c r="A94" s="75"/>
      <c r="B94" s="120"/>
      <c r="C94" s="77"/>
      <c r="D94" s="77"/>
      <c r="E94" s="77" t="s">
        <v>144</v>
      </c>
      <c r="F94" s="143"/>
      <c r="G94" s="92"/>
      <c r="H94" s="93">
        <v>0.2</v>
      </c>
      <c r="I94" s="93">
        <v>0.2</v>
      </c>
      <c r="J94" s="148">
        <v>0</v>
      </c>
      <c r="K94" s="93">
        <f>IF($C$2&lt;N94,0,IF(AND(N94&lt;=$C$2,O94&gt;=$C$2),I94*(DAYS360(N94,$C$2+1)/(VALUE(O94)-VALUE(N94)+1)),I94))</f>
        <v>0</v>
      </c>
      <c r="L94" s="95">
        <f>J94*I94</f>
        <v>0</v>
      </c>
      <c r="M94" s="96" t="str">
        <f>IF(J94=1,"종료",IF(AND(J94=0,$C$2&lt;N94),"",IF(AND(J94=0,$C$2&gt;O94),"지연",IF(AND(O94&lt;$C$2,J94&lt;&gt;100),"지연","진행"))))</f>
        <v/>
      </c>
      <c r="N94" s="97">
        <v>42359</v>
      </c>
      <c r="O94" s="97">
        <v>42360</v>
      </c>
      <c r="P94" s="138"/>
      <c r="Q94" s="76"/>
      <c r="R94" s="87"/>
      <c r="S94" s="87"/>
      <c r="T94" s="88"/>
      <c r="U94" s="89"/>
      <c r="V94" s="87"/>
      <c r="W94" s="87"/>
      <c r="X94" s="87"/>
      <c r="Y94" s="90"/>
      <c r="Z94" s="91"/>
      <c r="AA94" s="87"/>
      <c r="AB94" s="87"/>
      <c r="AC94" s="88"/>
      <c r="AD94" s="88"/>
      <c r="AE94" s="89"/>
      <c r="AF94" s="87"/>
      <c r="AG94" s="87"/>
      <c r="AH94" s="87"/>
      <c r="AI94" s="90"/>
      <c r="AJ94" s="91"/>
      <c r="AK94" s="87"/>
      <c r="AL94" s="87"/>
      <c r="AM94" s="88"/>
      <c r="AN94" s="88"/>
      <c r="AO94" s="89"/>
      <c r="AP94" s="87"/>
      <c r="AQ94" s="87"/>
      <c r="AR94" s="88"/>
      <c r="AS94" s="90"/>
      <c r="AT94" s="91"/>
      <c r="AU94" s="87"/>
      <c r="AV94" s="87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s="57" customFormat="1" hidden="1">
      <c r="B95" s="108"/>
      <c r="C95" s="109" t="s">
        <v>146</v>
      </c>
      <c r="D95" s="109"/>
      <c r="E95" s="109"/>
      <c r="F95" s="145"/>
      <c r="G95" s="92"/>
      <c r="H95" s="111">
        <f>SUM(H96)</f>
        <v>0.4</v>
      </c>
      <c r="I95" s="111">
        <f>SUM(I96)</f>
        <v>0.4</v>
      </c>
      <c r="J95" s="63">
        <f>L95/I95</f>
        <v>0</v>
      </c>
      <c r="K95" s="111">
        <f>SUM(K96)</f>
        <v>0</v>
      </c>
      <c r="L95" s="111">
        <f>SUM(L96)</f>
        <v>0</v>
      </c>
      <c r="M95" s="124">
        <f>IFERROR((L95/K95)*100,0)</f>
        <v>0</v>
      </c>
      <c r="N95" s="112">
        <f>MIN(N96:N98)</f>
        <v>42205</v>
      </c>
      <c r="O95" s="112">
        <f>MAX(O96:O98)</f>
        <v>42302</v>
      </c>
      <c r="P95" s="138"/>
      <c r="Q95" s="133"/>
      <c r="R95" s="115"/>
      <c r="S95" s="115"/>
      <c r="T95" s="116"/>
      <c r="U95" s="117"/>
      <c r="V95" s="115"/>
      <c r="W95" s="115"/>
      <c r="X95" s="114"/>
      <c r="Y95" s="136"/>
      <c r="Z95" s="137"/>
      <c r="AA95" s="114"/>
      <c r="AB95" s="114"/>
      <c r="AC95" s="134"/>
      <c r="AD95" s="134"/>
      <c r="AE95" s="135"/>
      <c r="AF95" s="114"/>
      <c r="AG95" s="114"/>
      <c r="AH95" s="114"/>
      <c r="AI95" s="136"/>
      <c r="AJ95" s="137"/>
      <c r="AK95" s="114"/>
      <c r="AL95" s="114"/>
      <c r="AM95" s="134"/>
      <c r="AN95" s="116"/>
      <c r="AO95" s="117"/>
      <c r="AP95" s="115"/>
      <c r="AQ95" s="115"/>
      <c r="AR95" s="116"/>
      <c r="AS95" s="118"/>
      <c r="AT95" s="119"/>
      <c r="AU95" s="115"/>
      <c r="AV95" s="115"/>
    </row>
    <row r="96" spans="1:1024" s="57" customFormat="1" hidden="1">
      <c r="B96" s="108"/>
      <c r="C96" s="109"/>
      <c r="D96" s="109" t="s">
        <v>147</v>
      </c>
      <c r="E96" s="109"/>
      <c r="F96" s="145"/>
      <c r="G96" s="92"/>
      <c r="H96" s="111">
        <f>SUM(H97:H98)</f>
        <v>0.4</v>
      </c>
      <c r="I96" s="111">
        <f>SUM(I97:I98)</f>
        <v>0.4</v>
      </c>
      <c r="J96" s="63">
        <f>L96/I96</f>
        <v>0</v>
      </c>
      <c r="K96" s="111">
        <f>SUM(K97:K98)</f>
        <v>0</v>
      </c>
      <c r="L96" s="111">
        <f>SUM(L97:L98)</f>
        <v>0</v>
      </c>
      <c r="M96" s="124">
        <f>IFERROR((L96/K96)*100,0)</f>
        <v>0</v>
      </c>
      <c r="N96" s="112">
        <f>MIN(N97:N98)</f>
        <v>42205</v>
      </c>
      <c r="O96" s="112">
        <f>MAX(O97:O98)</f>
        <v>42302</v>
      </c>
      <c r="P96" s="138"/>
      <c r="Q96" s="133"/>
      <c r="R96" s="115"/>
      <c r="S96" s="115"/>
      <c r="T96" s="116"/>
      <c r="U96" s="117"/>
      <c r="V96" s="115"/>
      <c r="W96" s="115"/>
      <c r="X96" s="114"/>
      <c r="Y96" s="136"/>
      <c r="Z96" s="137"/>
      <c r="AA96" s="114"/>
      <c r="AB96" s="114"/>
      <c r="AC96" s="134"/>
      <c r="AD96" s="134"/>
      <c r="AE96" s="135"/>
      <c r="AF96" s="114"/>
      <c r="AG96" s="114"/>
      <c r="AH96" s="114"/>
      <c r="AI96" s="136"/>
      <c r="AJ96" s="137"/>
      <c r="AK96" s="114"/>
      <c r="AL96" s="114"/>
      <c r="AM96" s="134"/>
      <c r="AN96" s="116"/>
      <c r="AO96" s="117"/>
      <c r="AP96" s="115"/>
      <c r="AQ96" s="115"/>
      <c r="AR96" s="116"/>
      <c r="AS96" s="118"/>
      <c r="AT96" s="119"/>
      <c r="AU96" s="115"/>
      <c r="AV96" s="115"/>
    </row>
    <row r="97" spans="1:1024" s="75" customFormat="1" hidden="1">
      <c r="B97" s="120"/>
      <c r="C97" s="77"/>
      <c r="D97" s="77"/>
      <c r="E97" s="77" t="s">
        <v>148</v>
      </c>
      <c r="F97" s="143"/>
      <c r="G97" s="92"/>
      <c r="H97" s="93">
        <v>0.2</v>
      </c>
      <c r="I97" s="93">
        <v>0.2</v>
      </c>
      <c r="J97" s="148">
        <v>0</v>
      </c>
      <c r="K97" s="93">
        <f>IF($C$2&lt;N97,0,IF(AND(N97&lt;=$C$2,O97&gt;=$C$2),I97*(DAYS360(N97,$C$2+1)/(VALUE(O97)-VALUE(N97)+1)),I97))</f>
        <v>0</v>
      </c>
      <c r="L97" s="95">
        <f>J97*I97</f>
        <v>0</v>
      </c>
      <c r="M97" s="96" t="str">
        <f>IF(J97=1,"종료",IF(AND(J97=0,$C$2&lt;N97),"",IF(AND(J97=0,$C$2&gt;O97),"지연",IF(AND(O97&lt;$C$2,J97&lt;&gt;100),"지연","진행"))))</f>
        <v/>
      </c>
      <c r="N97" s="97">
        <v>42205</v>
      </c>
      <c r="O97" s="97">
        <v>42211</v>
      </c>
      <c r="P97" s="138"/>
      <c r="Q97" s="76"/>
      <c r="R97" s="87"/>
      <c r="S97" s="87"/>
      <c r="T97" s="88"/>
      <c r="U97" s="89"/>
      <c r="V97" s="87"/>
      <c r="W97" s="87"/>
      <c r="X97" s="159"/>
      <c r="Y97" s="90"/>
      <c r="Z97" s="91"/>
      <c r="AA97" s="87"/>
      <c r="AB97" s="87"/>
      <c r="AC97" s="88"/>
      <c r="AD97" s="88"/>
      <c r="AE97" s="89"/>
      <c r="AF97" s="87"/>
      <c r="AG97" s="87"/>
      <c r="AH97" s="87"/>
      <c r="AI97" s="90"/>
      <c r="AJ97" s="91"/>
      <c r="AK97" s="87"/>
      <c r="AL97" s="87"/>
      <c r="AM97" s="88"/>
      <c r="AN97" s="88"/>
      <c r="AO97" s="89"/>
      <c r="AP97" s="87"/>
      <c r="AQ97" s="87"/>
      <c r="AR97" s="88"/>
      <c r="AS97" s="90"/>
      <c r="AT97" s="91"/>
      <c r="AU97" s="87"/>
      <c r="AV97" s="87"/>
    </row>
    <row r="98" spans="1:1024" hidden="1">
      <c r="A98" s="75"/>
      <c r="B98" s="120"/>
      <c r="C98" s="77"/>
      <c r="D98" s="77"/>
      <c r="E98" s="77" t="s">
        <v>149</v>
      </c>
      <c r="F98" s="143"/>
      <c r="G98" s="92"/>
      <c r="H98" s="93">
        <v>0.2</v>
      </c>
      <c r="I98" s="93">
        <v>0.2</v>
      </c>
      <c r="J98" s="148">
        <v>0</v>
      </c>
      <c r="K98" s="93">
        <f>IF($C$2&lt;N98,0,IF(AND(N98&lt;=$C$2,O98&gt;=$C$2),I98*(DAYS360(N98,$C$2+1)/(VALUE(O98)-VALUE(N98)+1)),I98))</f>
        <v>0</v>
      </c>
      <c r="L98" s="95">
        <f>J98*I98</f>
        <v>0</v>
      </c>
      <c r="M98" s="96" t="str">
        <f>IF(J98=1,"종료",IF(AND(J98=0,$C$2&lt;N98),"",IF(AND(J98=0,$C$2&gt;O98),"지연",IF(AND(O98&lt;$C$2,J98&lt;&gt;100),"지연","진행"))))</f>
        <v/>
      </c>
      <c r="N98" s="97">
        <v>42296</v>
      </c>
      <c r="O98" s="97">
        <v>42302</v>
      </c>
      <c r="P98" s="138"/>
      <c r="Q98" s="76"/>
      <c r="R98" s="87"/>
      <c r="S98" s="87"/>
      <c r="T98" s="88"/>
      <c r="U98" s="89"/>
      <c r="V98" s="87"/>
      <c r="W98" s="87"/>
      <c r="X98" s="87"/>
      <c r="Y98" s="90"/>
      <c r="Z98" s="91"/>
      <c r="AA98" s="87"/>
      <c r="AB98" s="87"/>
      <c r="AC98" s="88"/>
      <c r="AD98" s="88"/>
      <c r="AE98" s="89"/>
      <c r="AF98" s="87"/>
      <c r="AG98" s="87"/>
      <c r="AH98" s="87"/>
      <c r="AI98" s="90"/>
      <c r="AJ98" s="91"/>
      <c r="AK98" s="87"/>
      <c r="AL98" s="159"/>
      <c r="AM98" s="155"/>
      <c r="AN98" s="88"/>
      <c r="AO98" s="89"/>
      <c r="AP98" s="87"/>
      <c r="AQ98" s="87"/>
      <c r="AR98" s="88"/>
      <c r="AS98" s="90"/>
      <c r="AT98" s="91"/>
      <c r="AU98" s="87"/>
      <c r="AV98" s="87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s="57" customFormat="1" hidden="1">
      <c r="B99" s="108"/>
      <c r="C99" s="109" t="s">
        <v>150</v>
      </c>
      <c r="D99" s="109"/>
      <c r="E99" s="109"/>
      <c r="F99" s="145"/>
      <c r="G99" s="92"/>
      <c r="H99" s="111">
        <f>SUM(H100,H106)</f>
        <v>2.5000000000000001E-2</v>
      </c>
      <c r="I99" s="111">
        <f>SUM(I100,I106)</f>
        <v>2.5000000000000001E-2</v>
      </c>
      <c r="J99" s="63">
        <f>L99/I99</f>
        <v>0</v>
      </c>
      <c r="K99" s="111">
        <f>SUM(K100,K106)</f>
        <v>0</v>
      </c>
      <c r="L99" s="111">
        <f>SUM(L100,L106)</f>
        <v>0</v>
      </c>
      <c r="M99" s="124">
        <f>IFERROR((L99/K99)*100,0)</f>
        <v>0</v>
      </c>
      <c r="N99" s="112">
        <f>MIN(N100:N111)</f>
        <v>42186</v>
      </c>
      <c r="O99" s="112">
        <f>MAX(O100:O111)</f>
        <v>42325</v>
      </c>
      <c r="P99" s="138"/>
      <c r="Q99" s="133"/>
      <c r="R99" s="115"/>
      <c r="S99" s="115"/>
      <c r="T99" s="116"/>
      <c r="U99" s="135"/>
      <c r="V99" s="114"/>
      <c r="W99" s="114"/>
      <c r="X99" s="114"/>
      <c r="Y99" s="136"/>
      <c r="Z99" s="137"/>
      <c r="AA99" s="114"/>
      <c r="AB99" s="114"/>
      <c r="AC99" s="134"/>
      <c r="AD99" s="134"/>
      <c r="AE99" s="135"/>
      <c r="AF99" s="114"/>
      <c r="AG99" s="114"/>
      <c r="AH99" s="114"/>
      <c r="AI99" s="136"/>
      <c r="AJ99" s="137"/>
      <c r="AK99" s="114"/>
      <c r="AL99" s="114"/>
      <c r="AM99" s="134"/>
      <c r="AN99" s="134"/>
      <c r="AO99" s="135"/>
      <c r="AP99" s="114"/>
      <c r="AQ99" s="114"/>
      <c r="AR99" s="134"/>
      <c r="AS99" s="118"/>
      <c r="AT99" s="119"/>
      <c r="AU99" s="115"/>
      <c r="AV99" s="115"/>
    </row>
    <row r="100" spans="1:1024" hidden="1">
      <c r="A100" s="57"/>
      <c r="B100" s="108"/>
      <c r="C100" s="109"/>
      <c r="D100" s="109" t="s">
        <v>151</v>
      </c>
      <c r="E100" s="109"/>
      <c r="F100" s="145"/>
      <c r="G100" s="92"/>
      <c r="H100" s="111">
        <f>SUM(H101:H105)</f>
        <v>0.01</v>
      </c>
      <c r="I100" s="111">
        <f>SUM(I101:I105)</f>
        <v>0.01</v>
      </c>
      <c r="J100" s="63">
        <f>L100/I100</f>
        <v>0</v>
      </c>
      <c r="K100" s="111">
        <f>SUM(K101:K105)</f>
        <v>0</v>
      </c>
      <c r="L100" s="111">
        <f>SUM(L101:L105)</f>
        <v>0</v>
      </c>
      <c r="M100" s="124">
        <f>IFERROR((L100/K100)*100,0)</f>
        <v>0</v>
      </c>
      <c r="N100" s="112">
        <f>MIN(N101:N105)</f>
        <v>42186</v>
      </c>
      <c r="O100" s="112">
        <f>MAX(O101:O105)</f>
        <v>42187</v>
      </c>
      <c r="P100" s="138"/>
      <c r="Q100" s="133"/>
      <c r="R100" s="115"/>
      <c r="S100" s="115"/>
      <c r="T100" s="116"/>
      <c r="U100" s="135"/>
      <c r="V100" s="115"/>
      <c r="W100" s="115"/>
      <c r="X100" s="115"/>
      <c r="Y100" s="118"/>
      <c r="Z100" s="119"/>
      <c r="AA100" s="115"/>
      <c r="AB100" s="115"/>
      <c r="AC100" s="116"/>
      <c r="AD100" s="116"/>
      <c r="AE100" s="117"/>
      <c r="AF100" s="115"/>
      <c r="AG100" s="115"/>
      <c r="AH100" s="115"/>
      <c r="AI100" s="118"/>
      <c r="AJ100" s="119"/>
      <c r="AK100" s="115"/>
      <c r="AL100" s="115"/>
      <c r="AM100" s="116"/>
      <c r="AN100" s="116"/>
      <c r="AO100" s="117"/>
      <c r="AP100" s="115"/>
      <c r="AQ100" s="115"/>
      <c r="AR100" s="116"/>
      <c r="AS100" s="118"/>
      <c r="AT100" s="119"/>
      <c r="AU100" s="115"/>
      <c r="AV100" s="115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75" customFormat="1" hidden="1">
      <c r="B101" s="120"/>
      <c r="C101" s="77"/>
      <c r="D101" s="87"/>
      <c r="E101" s="77" t="s">
        <v>152</v>
      </c>
      <c r="F101" s="143"/>
      <c r="G101" s="92"/>
      <c r="H101" s="93">
        <v>2E-3</v>
      </c>
      <c r="I101" s="93">
        <v>2E-3</v>
      </c>
      <c r="J101" s="148">
        <v>0</v>
      </c>
      <c r="K101" s="93">
        <f>IF($C$2&lt;N101,0,IF(AND(N101&lt;=$C$2,O101&gt;=$C$2),I101*(DAYS360(N101,$C$2+1)/(VALUE(O101)-VALUE(N101)+1)),I101))</f>
        <v>0</v>
      </c>
      <c r="L101" s="95">
        <f>J101*I101</f>
        <v>0</v>
      </c>
      <c r="M101" s="96" t="str">
        <f>IF(J101=1,"종료",IF(AND(J101=0,$C$2&lt;N101),"",IF(AND(J101=0,$C$2&gt;O101),"지연",IF(AND(O101&lt;$C$2,J101&lt;&gt;100),"지연","진행"))))</f>
        <v/>
      </c>
      <c r="N101" s="97">
        <v>42186</v>
      </c>
      <c r="O101" s="97">
        <v>42187</v>
      </c>
      <c r="P101" s="138"/>
      <c r="Q101" s="76"/>
      <c r="R101" s="87"/>
      <c r="S101" s="87"/>
      <c r="T101" s="88"/>
      <c r="U101" s="156"/>
      <c r="V101" s="87"/>
      <c r="W101" s="87"/>
      <c r="X101" s="87"/>
      <c r="Y101" s="90"/>
      <c r="Z101" s="91"/>
      <c r="AA101" s="87"/>
      <c r="AB101" s="87"/>
      <c r="AC101" s="88"/>
      <c r="AD101" s="88"/>
      <c r="AE101" s="89"/>
      <c r="AF101" s="87"/>
      <c r="AG101" s="87"/>
      <c r="AH101" s="87"/>
      <c r="AI101" s="90"/>
      <c r="AJ101" s="91"/>
      <c r="AK101" s="87"/>
      <c r="AL101" s="87"/>
      <c r="AM101" s="88"/>
      <c r="AN101" s="88"/>
      <c r="AO101" s="89"/>
      <c r="AP101" s="87"/>
      <c r="AQ101" s="87"/>
      <c r="AR101" s="88"/>
      <c r="AS101" s="90"/>
      <c r="AT101" s="91"/>
      <c r="AU101" s="87"/>
      <c r="AV101" s="87"/>
    </row>
    <row r="102" spans="1:1024" hidden="1">
      <c r="A102" s="75"/>
      <c r="B102" s="120"/>
      <c r="C102" s="77"/>
      <c r="D102" s="77"/>
      <c r="E102" s="77" t="s">
        <v>153</v>
      </c>
      <c r="F102" s="143"/>
      <c r="G102" s="92"/>
      <c r="H102" s="93">
        <v>2E-3</v>
      </c>
      <c r="I102" s="93">
        <v>2E-3</v>
      </c>
      <c r="J102" s="148">
        <v>0</v>
      </c>
      <c r="K102" s="93">
        <f>IF($C$2&lt;N102,0,IF(AND(N102&lt;=$C$2,O102&gt;=$C$2),I102*(DAYS360(N102,$C$2+1)/(VALUE(O102)-VALUE(N102)+1)),I102))</f>
        <v>0</v>
      </c>
      <c r="L102" s="95">
        <f>J102*I102</f>
        <v>0</v>
      </c>
      <c r="M102" s="96" t="str">
        <f>IF(J102=1,"종료",IF(AND(J102=0,$C$2&lt;N102),"",IF(AND(J102=0,$C$2&gt;O102),"지연",IF(AND(O102&lt;$C$2,J102&lt;&gt;100),"지연","진행"))))</f>
        <v/>
      </c>
      <c r="N102" s="97">
        <v>42186</v>
      </c>
      <c r="O102" s="97">
        <v>42187</v>
      </c>
      <c r="P102" s="138"/>
      <c r="Q102" s="76"/>
      <c r="R102" s="87"/>
      <c r="S102" s="87"/>
      <c r="T102" s="88"/>
      <c r="U102" s="156"/>
      <c r="V102" s="87"/>
      <c r="W102" s="87"/>
      <c r="X102" s="87"/>
      <c r="Y102" s="90"/>
      <c r="Z102" s="91"/>
      <c r="AA102" s="87"/>
      <c r="AB102" s="87"/>
      <c r="AC102" s="88"/>
      <c r="AD102" s="88"/>
      <c r="AE102" s="89"/>
      <c r="AF102" s="87"/>
      <c r="AG102" s="87"/>
      <c r="AH102" s="87"/>
      <c r="AI102" s="90"/>
      <c r="AJ102" s="91"/>
      <c r="AK102" s="87"/>
      <c r="AL102" s="87"/>
      <c r="AM102" s="88"/>
      <c r="AN102" s="88"/>
      <c r="AO102" s="89"/>
      <c r="AP102" s="87"/>
      <c r="AQ102" s="87"/>
      <c r="AR102" s="88"/>
      <c r="AS102" s="90"/>
      <c r="AT102" s="91"/>
      <c r="AU102" s="87"/>
      <c r="AV102" s="87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idden="1">
      <c r="A103" s="75"/>
      <c r="B103" s="120"/>
      <c r="C103" s="77"/>
      <c r="D103" s="77"/>
      <c r="E103" s="77" t="s">
        <v>154</v>
      </c>
      <c r="F103" s="143"/>
      <c r="G103" s="92"/>
      <c r="H103" s="93">
        <v>2E-3</v>
      </c>
      <c r="I103" s="93">
        <v>2E-3</v>
      </c>
      <c r="J103" s="148">
        <v>0</v>
      </c>
      <c r="K103" s="93">
        <f>IF($C$2&lt;N103,0,IF(AND(N103&lt;=$C$2,O103&gt;=$C$2),I103*(DAYS360(N103,$C$2+1)/(VALUE(O103)-VALUE(N103)+1)),I103))</f>
        <v>0</v>
      </c>
      <c r="L103" s="95">
        <f>J103*I103</f>
        <v>0</v>
      </c>
      <c r="M103" s="96" t="str">
        <f>IF(J103=1,"종료",IF(AND(J103=0,$C$2&lt;N103),"",IF(AND(J103=0,$C$2&gt;O103),"지연",IF(AND(O103&lt;$C$2,J103&lt;&gt;100),"지연","진행"))))</f>
        <v/>
      </c>
      <c r="N103" s="97">
        <v>42186</v>
      </c>
      <c r="O103" s="97">
        <v>42187</v>
      </c>
      <c r="P103" s="138"/>
      <c r="Q103" s="76"/>
      <c r="R103" s="87"/>
      <c r="S103" s="87"/>
      <c r="T103" s="88"/>
      <c r="U103" s="156"/>
      <c r="V103" s="87"/>
      <c r="W103" s="87"/>
      <c r="X103" s="87"/>
      <c r="Y103" s="90"/>
      <c r="Z103" s="91"/>
      <c r="AA103" s="87"/>
      <c r="AB103" s="87"/>
      <c r="AC103" s="88"/>
      <c r="AD103" s="88"/>
      <c r="AE103" s="89"/>
      <c r="AF103" s="87"/>
      <c r="AG103" s="87"/>
      <c r="AH103" s="87"/>
      <c r="AI103" s="90"/>
      <c r="AJ103" s="91"/>
      <c r="AK103" s="87"/>
      <c r="AL103" s="87"/>
      <c r="AM103" s="88"/>
      <c r="AN103" s="88"/>
      <c r="AO103" s="89"/>
      <c r="AP103" s="87"/>
      <c r="AQ103" s="87"/>
      <c r="AR103" s="88"/>
      <c r="AS103" s="90"/>
      <c r="AT103" s="91"/>
      <c r="AU103" s="87"/>
      <c r="AV103" s="87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hidden="1">
      <c r="A104" s="75"/>
      <c r="B104" s="120"/>
      <c r="C104" s="77"/>
      <c r="D104" s="77"/>
      <c r="E104" s="77" t="s">
        <v>155</v>
      </c>
      <c r="F104" s="143"/>
      <c r="G104" s="92"/>
      <c r="H104" s="93">
        <v>2E-3</v>
      </c>
      <c r="I104" s="93">
        <v>2E-3</v>
      </c>
      <c r="J104" s="148">
        <v>0</v>
      </c>
      <c r="K104" s="93">
        <f>IF($C$2&lt;N104,0,IF(AND(N104&lt;=$C$2,O104&gt;=$C$2),I104*(DAYS360(N104,$C$2+1)/(VALUE(O104)-VALUE(N104)+1)),I104))</f>
        <v>0</v>
      </c>
      <c r="L104" s="95">
        <f>J104*I104</f>
        <v>0</v>
      </c>
      <c r="M104" s="96" t="str">
        <f>IF(J104=1,"종료",IF(AND(J104=0,$C$2&lt;N104),"",IF(AND(J104=0,$C$2&gt;O104),"지연",IF(AND(O104&lt;$C$2,J104&lt;&gt;100),"지연","진행"))))</f>
        <v/>
      </c>
      <c r="N104" s="97">
        <v>42186</v>
      </c>
      <c r="O104" s="97">
        <v>42187</v>
      </c>
      <c r="P104" s="138"/>
      <c r="Q104" s="76"/>
      <c r="R104" s="87"/>
      <c r="S104" s="87"/>
      <c r="T104" s="88"/>
      <c r="U104" s="156"/>
      <c r="V104" s="87"/>
      <c r="W104" s="87"/>
      <c r="X104" s="87"/>
      <c r="Y104" s="90"/>
      <c r="Z104" s="91"/>
      <c r="AA104" s="87"/>
      <c r="AB104" s="87"/>
      <c r="AC104" s="88"/>
      <c r="AD104" s="88"/>
      <c r="AE104" s="89"/>
      <c r="AF104" s="87"/>
      <c r="AG104" s="87"/>
      <c r="AH104" s="87"/>
      <c r="AI104" s="90"/>
      <c r="AJ104" s="91"/>
      <c r="AK104" s="87"/>
      <c r="AL104" s="87"/>
      <c r="AM104" s="88"/>
      <c r="AN104" s="88"/>
      <c r="AO104" s="89"/>
      <c r="AP104" s="87"/>
      <c r="AQ104" s="87"/>
      <c r="AR104" s="88"/>
      <c r="AS104" s="90"/>
      <c r="AT104" s="91"/>
      <c r="AU104" s="87"/>
      <c r="AV104" s="87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idden="1">
      <c r="A105" s="75"/>
      <c r="B105" s="120"/>
      <c r="C105" s="77"/>
      <c r="D105" s="77"/>
      <c r="E105" s="77" t="s">
        <v>156</v>
      </c>
      <c r="F105" s="143"/>
      <c r="G105" s="92"/>
      <c r="H105" s="93">
        <v>2E-3</v>
      </c>
      <c r="I105" s="93">
        <v>2E-3</v>
      </c>
      <c r="J105" s="148">
        <v>0</v>
      </c>
      <c r="K105" s="93">
        <f>IF($C$2&lt;N105,0,IF(AND(N105&lt;=$C$2,O105&gt;=$C$2),I105*(DAYS360(N105,$C$2+1)/(VALUE(O105)-VALUE(N105)+1)),I105))</f>
        <v>0</v>
      </c>
      <c r="L105" s="95">
        <f>J105*I105</f>
        <v>0</v>
      </c>
      <c r="M105" s="96" t="str">
        <f>IF(J105=1,"종료",IF(AND(J105=0,$C$2&lt;N105),"",IF(AND(J105=0,$C$2&gt;O105),"지연",IF(AND(O105&lt;$C$2,J105&lt;&gt;100),"지연","진행"))))</f>
        <v/>
      </c>
      <c r="N105" s="97">
        <v>42186</v>
      </c>
      <c r="O105" s="97">
        <v>42187</v>
      </c>
      <c r="P105" s="138"/>
      <c r="Q105" s="76"/>
      <c r="R105" s="87"/>
      <c r="S105" s="87"/>
      <c r="T105" s="88"/>
      <c r="U105" s="156"/>
      <c r="V105" s="87"/>
      <c r="W105" s="87"/>
      <c r="X105" s="87"/>
      <c r="Y105" s="90"/>
      <c r="Z105" s="91"/>
      <c r="AA105" s="87"/>
      <c r="AB105" s="87"/>
      <c r="AC105" s="88"/>
      <c r="AD105" s="88"/>
      <c r="AE105" s="89"/>
      <c r="AF105" s="87"/>
      <c r="AG105" s="87"/>
      <c r="AH105" s="87"/>
      <c r="AI105" s="90"/>
      <c r="AJ105" s="91"/>
      <c r="AK105" s="87"/>
      <c r="AL105" s="87"/>
      <c r="AM105" s="88"/>
      <c r="AN105" s="88"/>
      <c r="AO105" s="89"/>
      <c r="AP105" s="87"/>
      <c r="AQ105" s="87"/>
      <c r="AR105" s="88"/>
      <c r="AS105" s="90"/>
      <c r="AT105" s="91"/>
      <c r="AU105" s="87"/>
      <c r="AV105" s="87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s="57" customFormat="1" hidden="1">
      <c r="B106" s="108"/>
      <c r="C106" s="109"/>
      <c r="D106" s="161" t="s">
        <v>157</v>
      </c>
      <c r="E106" s="109"/>
      <c r="F106" s="145"/>
      <c r="G106" s="92"/>
      <c r="H106" s="111">
        <f>SUM(H107:H111)</f>
        <v>1.4999999999999999E-2</v>
      </c>
      <c r="I106" s="111">
        <f>SUM(I107:I111)</f>
        <v>1.4999999999999999E-2</v>
      </c>
      <c r="J106" s="63">
        <f>L106/I106</f>
        <v>0</v>
      </c>
      <c r="K106" s="111">
        <f>SUM(K107:K111)</f>
        <v>0</v>
      </c>
      <c r="L106" s="123">
        <f>SUM(L107:L111)</f>
        <v>0</v>
      </c>
      <c r="M106" s="124">
        <f>IFERROR((L106/K106)*100,0)</f>
        <v>0</v>
      </c>
      <c r="N106" s="112">
        <f>MIN(N107:N111)</f>
        <v>42324</v>
      </c>
      <c r="O106" s="112">
        <f>MAX(O107:O111)</f>
        <v>42325</v>
      </c>
      <c r="P106" s="138"/>
      <c r="Q106" s="133"/>
      <c r="R106" s="115"/>
      <c r="S106" s="115"/>
      <c r="T106" s="116"/>
      <c r="U106" s="117"/>
      <c r="V106" s="115"/>
      <c r="W106" s="115"/>
      <c r="X106" s="115"/>
      <c r="Y106" s="118"/>
      <c r="Z106" s="119"/>
      <c r="AA106" s="115"/>
      <c r="AB106" s="115"/>
      <c r="AC106" s="116"/>
      <c r="AD106" s="116"/>
      <c r="AE106" s="117"/>
      <c r="AF106" s="115"/>
      <c r="AG106" s="115"/>
      <c r="AH106" s="115"/>
      <c r="AI106" s="118"/>
      <c r="AJ106" s="119"/>
      <c r="AK106" s="115"/>
      <c r="AL106" s="115"/>
      <c r="AM106" s="116"/>
      <c r="AN106" s="116"/>
      <c r="AO106" s="117"/>
      <c r="AP106" s="115"/>
      <c r="AQ106" s="114"/>
      <c r="AR106" s="134"/>
      <c r="AS106" s="118"/>
      <c r="AT106" s="119"/>
      <c r="AU106" s="115"/>
      <c r="AV106" s="115"/>
    </row>
    <row r="107" spans="1:1024" s="75" customFormat="1" hidden="1">
      <c r="B107" s="120"/>
      <c r="C107" s="77"/>
      <c r="D107" s="87"/>
      <c r="E107" s="77" t="s">
        <v>152</v>
      </c>
      <c r="F107" s="143"/>
      <c r="G107" s="92"/>
      <c r="H107" s="93">
        <v>3.0000000000000001E-3</v>
      </c>
      <c r="I107" s="93">
        <v>3.0000000000000001E-3</v>
      </c>
      <c r="J107" s="148">
        <v>0</v>
      </c>
      <c r="K107" s="93">
        <f>IF($C$2&lt;N107,0,IF(AND(N107&lt;=$C$2,O107&gt;=$C$2),I107*(DAYS360(N107,$C$2+1)/(VALUE(O107)-VALUE(N107)+1)),I107))</f>
        <v>0</v>
      </c>
      <c r="L107" s="95">
        <f>J107*I107</f>
        <v>0</v>
      </c>
      <c r="M107" s="96" t="str">
        <f>IF(J107=1,"종료",IF(AND(J107=0,$C$2&lt;N107),"",IF(AND(J107=0,$C$2&gt;O107),"지연",IF(AND(O107&lt;$C$2,J107&lt;&gt;100),"지연","진행"))))</f>
        <v/>
      </c>
      <c r="N107" s="97">
        <v>42324</v>
      </c>
      <c r="O107" s="97">
        <v>42325</v>
      </c>
      <c r="P107" s="138"/>
      <c r="Q107" s="76"/>
      <c r="R107" s="87"/>
      <c r="S107" s="87"/>
      <c r="T107" s="88"/>
      <c r="U107" s="89"/>
      <c r="V107" s="87"/>
      <c r="W107" s="87"/>
      <c r="X107" s="87"/>
      <c r="Y107" s="90"/>
      <c r="Z107" s="91"/>
      <c r="AA107" s="87"/>
      <c r="AB107" s="87"/>
      <c r="AC107" s="88"/>
      <c r="AD107" s="88"/>
      <c r="AE107" s="89"/>
      <c r="AF107" s="87"/>
      <c r="AG107" s="87"/>
      <c r="AH107" s="87"/>
      <c r="AI107" s="90"/>
      <c r="AJ107" s="91"/>
      <c r="AK107" s="87"/>
      <c r="AL107" s="87"/>
      <c r="AM107" s="88"/>
      <c r="AN107" s="88"/>
      <c r="AO107" s="89"/>
      <c r="AP107" s="87"/>
      <c r="AQ107" s="159"/>
      <c r="AR107" s="155"/>
      <c r="AS107" s="90"/>
      <c r="AT107" s="91"/>
      <c r="AU107" s="87"/>
      <c r="AV107" s="87"/>
    </row>
    <row r="108" spans="1:1024" hidden="1">
      <c r="A108" s="75"/>
      <c r="B108" s="120"/>
      <c r="C108" s="77"/>
      <c r="D108" s="77"/>
      <c r="E108" s="77" t="s">
        <v>153</v>
      </c>
      <c r="F108" s="143"/>
      <c r="G108" s="92"/>
      <c r="H108" s="93">
        <v>3.0000000000000001E-3</v>
      </c>
      <c r="I108" s="93">
        <v>3.0000000000000001E-3</v>
      </c>
      <c r="J108" s="148">
        <v>0</v>
      </c>
      <c r="K108" s="93">
        <f>IF($C$2&lt;N108,0,IF(AND(N108&lt;=$C$2,O108&gt;=$C$2),I108*(DAYS360(N108,$C$2+1)/(VALUE(O108)-VALUE(N108)+1)),I108))</f>
        <v>0</v>
      </c>
      <c r="L108" s="95">
        <f>J108*I108</f>
        <v>0</v>
      </c>
      <c r="M108" s="96" t="str">
        <f>IF(J108=1,"종료",IF(AND(J108=0,$C$2&lt;N108),"",IF(AND(J108=0,$C$2&gt;O108),"지연",IF(AND(O108&lt;$C$2,J108&lt;&gt;100),"지연","진행"))))</f>
        <v/>
      </c>
      <c r="N108" s="97">
        <v>42324</v>
      </c>
      <c r="O108" s="97">
        <v>42325</v>
      </c>
      <c r="P108" s="138"/>
      <c r="Q108" s="76"/>
      <c r="R108" s="87"/>
      <c r="S108" s="87"/>
      <c r="T108" s="88"/>
      <c r="U108" s="89"/>
      <c r="V108" s="87"/>
      <c r="W108" s="87"/>
      <c r="X108" s="87"/>
      <c r="Y108" s="90"/>
      <c r="Z108" s="91"/>
      <c r="AA108" s="87"/>
      <c r="AB108" s="87"/>
      <c r="AC108" s="88"/>
      <c r="AD108" s="88"/>
      <c r="AE108" s="89"/>
      <c r="AF108" s="87"/>
      <c r="AG108" s="87"/>
      <c r="AH108" s="87"/>
      <c r="AI108" s="90"/>
      <c r="AJ108" s="91"/>
      <c r="AK108" s="87"/>
      <c r="AL108" s="87"/>
      <c r="AM108" s="88"/>
      <c r="AN108" s="88"/>
      <c r="AO108" s="89"/>
      <c r="AP108" s="87"/>
      <c r="AQ108" s="159"/>
      <c r="AR108" s="155"/>
      <c r="AS108" s="90"/>
      <c r="AT108" s="91"/>
      <c r="AU108" s="87"/>
      <c r="AV108" s="87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hidden="1">
      <c r="A109" s="75"/>
      <c r="B109" s="120"/>
      <c r="C109" s="77"/>
      <c r="D109" s="77"/>
      <c r="E109" s="77" t="s">
        <v>154</v>
      </c>
      <c r="F109" s="143"/>
      <c r="G109" s="92"/>
      <c r="H109" s="93">
        <v>3.0000000000000001E-3</v>
      </c>
      <c r="I109" s="93">
        <v>3.0000000000000001E-3</v>
      </c>
      <c r="J109" s="148">
        <v>0</v>
      </c>
      <c r="K109" s="93">
        <f>IF($C$2&lt;N109,0,IF(AND(N109&lt;=$C$2,O109&gt;=$C$2),I109*(DAYS360(N109,$C$2+1)/(VALUE(O109)-VALUE(N109)+1)),I109))</f>
        <v>0</v>
      </c>
      <c r="L109" s="95">
        <f>J109*I109</f>
        <v>0</v>
      </c>
      <c r="M109" s="96" t="str">
        <f>IF(J109=1,"종료",IF(AND(J109=0,$C$2&lt;N109),"",IF(AND(J109=0,$C$2&gt;O109),"지연",IF(AND(O109&lt;$C$2,J109&lt;&gt;100),"지연","진행"))))</f>
        <v/>
      </c>
      <c r="N109" s="97">
        <v>42324</v>
      </c>
      <c r="O109" s="97">
        <v>42325</v>
      </c>
      <c r="P109" s="138"/>
      <c r="Q109" s="76"/>
      <c r="R109" s="87"/>
      <c r="S109" s="87"/>
      <c r="T109" s="88"/>
      <c r="U109" s="89"/>
      <c r="V109" s="87"/>
      <c r="W109" s="87"/>
      <c r="X109" s="87"/>
      <c r="Y109" s="90"/>
      <c r="Z109" s="91"/>
      <c r="AA109" s="87"/>
      <c r="AB109" s="87"/>
      <c r="AC109" s="88"/>
      <c r="AD109" s="88"/>
      <c r="AE109" s="89"/>
      <c r="AF109" s="87"/>
      <c r="AG109" s="87"/>
      <c r="AH109" s="87"/>
      <c r="AI109" s="90"/>
      <c r="AJ109" s="91"/>
      <c r="AK109" s="87"/>
      <c r="AL109" s="87"/>
      <c r="AM109" s="88"/>
      <c r="AN109" s="88"/>
      <c r="AO109" s="89"/>
      <c r="AP109" s="87"/>
      <c r="AQ109" s="159"/>
      <c r="AR109" s="155"/>
      <c r="AS109" s="90"/>
      <c r="AT109" s="91"/>
      <c r="AU109" s="87"/>
      <c r="AV109" s="87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idden="1">
      <c r="A110" s="75"/>
      <c r="B110" s="120"/>
      <c r="C110" s="77"/>
      <c r="D110" s="77"/>
      <c r="E110" s="77" t="s">
        <v>155</v>
      </c>
      <c r="F110" s="143"/>
      <c r="G110" s="92"/>
      <c r="H110" s="93">
        <v>3.0000000000000001E-3</v>
      </c>
      <c r="I110" s="93">
        <v>3.0000000000000001E-3</v>
      </c>
      <c r="J110" s="148">
        <v>0</v>
      </c>
      <c r="K110" s="93">
        <f>IF($C$2&lt;N110,0,IF(AND(N110&lt;=$C$2,O110&gt;=$C$2),I110*(DAYS360(N110,$C$2+1)/(VALUE(O110)-VALUE(N110)+1)),I110))</f>
        <v>0</v>
      </c>
      <c r="L110" s="95">
        <f>J110*I110</f>
        <v>0</v>
      </c>
      <c r="M110" s="96" t="str">
        <f>IF(J110=1,"종료",IF(AND(J110=0,$C$2&lt;N110),"",IF(AND(J110=0,$C$2&gt;O110),"지연",IF(AND(O110&lt;$C$2,J110&lt;&gt;100),"지연","진행"))))</f>
        <v/>
      </c>
      <c r="N110" s="97">
        <v>42324</v>
      </c>
      <c r="O110" s="97">
        <v>42325</v>
      </c>
      <c r="P110" s="138"/>
      <c r="Q110" s="76"/>
      <c r="R110" s="87"/>
      <c r="S110" s="87"/>
      <c r="T110" s="88"/>
      <c r="U110" s="89"/>
      <c r="V110" s="87"/>
      <c r="W110" s="87"/>
      <c r="X110" s="87"/>
      <c r="Y110" s="90"/>
      <c r="Z110" s="91"/>
      <c r="AA110" s="87"/>
      <c r="AB110" s="87"/>
      <c r="AC110" s="88"/>
      <c r="AD110" s="88"/>
      <c r="AE110" s="89"/>
      <c r="AF110" s="87"/>
      <c r="AG110" s="87"/>
      <c r="AH110" s="87"/>
      <c r="AI110" s="90"/>
      <c r="AJ110" s="91"/>
      <c r="AK110" s="87"/>
      <c r="AL110" s="87"/>
      <c r="AM110" s="88"/>
      <c r="AN110" s="88"/>
      <c r="AO110" s="89"/>
      <c r="AP110" s="87"/>
      <c r="AQ110" s="159"/>
      <c r="AR110" s="155"/>
      <c r="AS110" s="90"/>
      <c r="AT110" s="91"/>
      <c r="AU110" s="87"/>
      <c r="AV110" s="87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hidden="1">
      <c r="A111" s="75"/>
      <c r="B111" s="120"/>
      <c r="C111" s="77"/>
      <c r="D111" s="77"/>
      <c r="E111" s="77" t="s">
        <v>156</v>
      </c>
      <c r="F111" s="143"/>
      <c r="G111" s="92"/>
      <c r="H111" s="93">
        <v>3.0000000000000001E-3</v>
      </c>
      <c r="I111" s="93">
        <v>3.0000000000000001E-3</v>
      </c>
      <c r="J111" s="148">
        <v>0</v>
      </c>
      <c r="K111" s="93">
        <f>IF($C$2&lt;N111,0,IF(AND(N111&lt;=$C$2,O111&gt;=$C$2),I111*(DAYS360(N111,$C$2+1)/(VALUE(O111)-VALUE(N111)+1)),I111))</f>
        <v>0</v>
      </c>
      <c r="L111" s="95">
        <f>J111*I111</f>
        <v>0</v>
      </c>
      <c r="M111" s="96" t="str">
        <f>IF(J111=1,"종료",IF(AND(J111=0,$C$2&lt;N111),"",IF(AND(J111=0,$C$2&gt;O111),"지연",IF(AND(O111&lt;$C$2,J111&lt;&gt;100),"지연","진행"))))</f>
        <v/>
      </c>
      <c r="N111" s="97">
        <v>42324</v>
      </c>
      <c r="O111" s="97">
        <v>42325</v>
      </c>
      <c r="P111" s="138"/>
      <c r="Q111" s="76"/>
      <c r="R111" s="87"/>
      <c r="S111" s="87"/>
      <c r="T111" s="88"/>
      <c r="U111" s="89"/>
      <c r="V111" s="87"/>
      <c r="W111" s="87"/>
      <c r="X111" s="87"/>
      <c r="Y111" s="90"/>
      <c r="Z111" s="91"/>
      <c r="AA111" s="87"/>
      <c r="AB111" s="87"/>
      <c r="AC111" s="88"/>
      <c r="AD111" s="88"/>
      <c r="AE111" s="89"/>
      <c r="AF111" s="87"/>
      <c r="AG111" s="87"/>
      <c r="AH111" s="87"/>
      <c r="AI111" s="90"/>
      <c r="AJ111" s="91"/>
      <c r="AK111" s="87"/>
      <c r="AL111" s="87"/>
      <c r="AM111" s="88"/>
      <c r="AN111" s="88"/>
      <c r="AO111" s="89"/>
      <c r="AP111" s="87"/>
      <c r="AQ111" s="159"/>
      <c r="AR111" s="155"/>
      <c r="AS111" s="90"/>
      <c r="AT111" s="91"/>
      <c r="AU111" s="87"/>
      <c r="AV111" s="87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s="57" customFormat="1" hidden="1">
      <c r="B112" s="108"/>
      <c r="C112" s="109" t="s">
        <v>158</v>
      </c>
      <c r="D112" s="109"/>
      <c r="E112" s="109"/>
      <c r="F112" s="145"/>
      <c r="G112" s="92"/>
      <c r="H112" s="111">
        <f>SUM(H113:H121)</f>
        <v>0.44</v>
      </c>
      <c r="I112" s="111">
        <f>SUM(I113:I121)</f>
        <v>0.44</v>
      </c>
      <c r="J112" s="63">
        <f>L112/I112</f>
        <v>0</v>
      </c>
      <c r="K112" s="111">
        <f>SUM(K113:K121)</f>
        <v>0</v>
      </c>
      <c r="L112" s="123">
        <f>SUM(L113:L121)</f>
        <v>0</v>
      </c>
      <c r="M112" s="124">
        <f>IFERROR((L112/K112)*100,0)</f>
        <v>0</v>
      </c>
      <c r="N112" s="112">
        <f>MIN(N113:N121)</f>
        <v>42357</v>
      </c>
      <c r="O112" s="112">
        <f>MAX(O113:O121)</f>
        <v>42366</v>
      </c>
      <c r="P112" s="138"/>
      <c r="Q112" s="133"/>
      <c r="R112" s="115"/>
      <c r="S112" s="115"/>
      <c r="T112" s="116"/>
      <c r="U112" s="117"/>
      <c r="V112" s="115"/>
      <c r="W112" s="115"/>
      <c r="X112" s="115"/>
      <c r="Y112" s="118"/>
      <c r="Z112" s="119"/>
      <c r="AA112" s="115"/>
      <c r="AB112" s="115"/>
      <c r="AC112" s="116"/>
      <c r="AD112" s="116"/>
      <c r="AE112" s="117"/>
      <c r="AF112" s="115"/>
      <c r="AG112" s="115"/>
      <c r="AH112" s="115"/>
      <c r="AI112" s="118"/>
      <c r="AJ112" s="119"/>
      <c r="AK112" s="115"/>
      <c r="AL112" s="115"/>
      <c r="AM112" s="116"/>
      <c r="AN112" s="116"/>
      <c r="AO112" s="117"/>
      <c r="AP112" s="115"/>
      <c r="AQ112" s="162"/>
      <c r="AR112" s="163"/>
      <c r="AS112" s="118"/>
      <c r="AT112" s="119"/>
      <c r="AU112" s="115"/>
      <c r="AV112" s="114"/>
    </row>
    <row r="113" spans="1:1024" s="75" customFormat="1" hidden="1">
      <c r="B113" s="120"/>
      <c r="C113" s="77"/>
      <c r="D113" s="87" t="s">
        <v>159</v>
      </c>
      <c r="E113" s="77"/>
      <c r="F113" s="78"/>
      <c r="G113" s="92"/>
      <c r="H113" s="93">
        <v>0.1</v>
      </c>
      <c r="I113" s="93">
        <v>0.1</v>
      </c>
      <c r="J113" s="148">
        <v>0</v>
      </c>
      <c r="K113" s="93">
        <f t="shared" ref="K113:K121" si="15">IF($C$2&lt;N113,0,IF(AND(N113&lt;=$C$2,O113&gt;=$C$2),I113*(DAYS360(N113,$C$2+1)/(VALUE(O113)-VALUE(N113)+1)),I113))</f>
        <v>0</v>
      </c>
      <c r="L113" s="95">
        <f t="shared" ref="L113:L121" si="16">J113*I113</f>
        <v>0</v>
      </c>
      <c r="M113" s="96" t="str">
        <f t="shared" ref="M113:M121" si="17">IF(J113=1,"종료",IF(AND(J113=0,$C$2&lt;N113),"",IF(AND(J113=0,$C$2&gt;O113),"지연",IF(AND(O113&lt;$C$2,J113&lt;&gt;100),"지연","진행"))))</f>
        <v/>
      </c>
      <c r="N113" s="97">
        <v>42357</v>
      </c>
      <c r="O113" s="97">
        <v>42361</v>
      </c>
      <c r="P113" s="138" t="s">
        <v>160</v>
      </c>
      <c r="Q113" s="76"/>
      <c r="R113" s="87"/>
      <c r="S113" s="87"/>
      <c r="T113" s="88"/>
      <c r="U113" s="89"/>
      <c r="V113" s="87"/>
      <c r="W113" s="87"/>
      <c r="X113" s="87"/>
      <c r="Y113" s="90"/>
      <c r="Z113" s="91"/>
      <c r="AA113" s="87"/>
      <c r="AB113" s="87"/>
      <c r="AC113" s="88"/>
      <c r="AD113" s="88"/>
      <c r="AE113" s="89"/>
      <c r="AF113" s="87"/>
      <c r="AG113" s="87"/>
      <c r="AH113" s="87"/>
      <c r="AI113" s="90"/>
      <c r="AJ113" s="91"/>
      <c r="AK113" s="87"/>
      <c r="AL113" s="87"/>
      <c r="AM113" s="88"/>
      <c r="AN113" s="88"/>
      <c r="AO113" s="89"/>
      <c r="AP113" s="87"/>
      <c r="AQ113" s="87"/>
      <c r="AR113" s="88"/>
      <c r="AS113" s="90"/>
      <c r="AT113" s="91"/>
      <c r="AU113" s="87"/>
      <c r="AV113" s="159"/>
    </row>
    <row r="114" spans="1:1024" hidden="1">
      <c r="A114" s="75"/>
      <c r="B114" s="120"/>
      <c r="C114" s="77"/>
      <c r="D114" s="87" t="s">
        <v>161</v>
      </c>
      <c r="E114" s="77"/>
      <c r="F114" s="78"/>
      <c r="G114" s="92"/>
      <c r="H114" s="93">
        <v>0.05</v>
      </c>
      <c r="I114" s="93">
        <v>0.05</v>
      </c>
      <c r="J114" s="148">
        <v>0</v>
      </c>
      <c r="K114" s="93">
        <f t="shared" si="15"/>
        <v>0</v>
      </c>
      <c r="L114" s="95">
        <f t="shared" si="16"/>
        <v>0</v>
      </c>
      <c r="M114" s="96" t="str">
        <f t="shared" si="17"/>
        <v/>
      </c>
      <c r="N114" s="97">
        <v>42360</v>
      </c>
      <c r="O114" s="97">
        <v>42361</v>
      </c>
      <c r="P114" s="138"/>
      <c r="Q114" s="76"/>
      <c r="R114" s="87"/>
      <c r="S114" s="87"/>
      <c r="T114" s="88"/>
      <c r="U114" s="89"/>
      <c r="V114" s="87"/>
      <c r="W114" s="87"/>
      <c r="X114" s="87"/>
      <c r="Y114" s="90"/>
      <c r="Z114" s="91"/>
      <c r="AA114" s="87"/>
      <c r="AB114" s="87"/>
      <c r="AC114" s="88"/>
      <c r="AD114" s="88"/>
      <c r="AE114" s="89"/>
      <c r="AF114" s="87"/>
      <c r="AG114" s="87"/>
      <c r="AH114" s="87"/>
      <c r="AI114" s="90"/>
      <c r="AJ114" s="91"/>
      <c r="AK114" s="87"/>
      <c r="AL114" s="87"/>
      <c r="AM114" s="88"/>
      <c r="AN114" s="88"/>
      <c r="AO114" s="89"/>
      <c r="AP114" s="87"/>
      <c r="AQ114" s="87"/>
      <c r="AR114" s="88"/>
      <c r="AS114" s="90"/>
      <c r="AT114" s="91"/>
      <c r="AU114" s="87"/>
      <c r="AV114" s="87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hidden="1">
      <c r="A115" s="75"/>
      <c r="B115" s="120"/>
      <c r="C115" s="77"/>
      <c r="D115" s="87" t="s">
        <v>162</v>
      </c>
      <c r="E115" s="77"/>
      <c r="F115" s="78"/>
      <c r="G115" s="92"/>
      <c r="H115" s="93">
        <v>0.05</v>
      </c>
      <c r="I115" s="93">
        <v>0.05</v>
      </c>
      <c r="J115" s="148">
        <v>0</v>
      </c>
      <c r="K115" s="93">
        <f t="shared" si="15"/>
        <v>0</v>
      </c>
      <c r="L115" s="95">
        <f t="shared" si="16"/>
        <v>0</v>
      </c>
      <c r="M115" s="96" t="str">
        <f t="shared" si="17"/>
        <v/>
      </c>
      <c r="N115" s="97">
        <v>42361</v>
      </c>
      <c r="O115" s="97">
        <v>42363</v>
      </c>
      <c r="P115" s="138"/>
      <c r="Q115" s="76"/>
      <c r="R115" s="87"/>
      <c r="S115" s="87"/>
      <c r="T115" s="88"/>
      <c r="U115" s="89"/>
      <c r="V115" s="87"/>
      <c r="W115" s="87"/>
      <c r="X115" s="87"/>
      <c r="Y115" s="90"/>
      <c r="Z115" s="91"/>
      <c r="AA115" s="87"/>
      <c r="AB115" s="87"/>
      <c r="AC115" s="88"/>
      <c r="AD115" s="88"/>
      <c r="AE115" s="89"/>
      <c r="AF115" s="87"/>
      <c r="AG115" s="87"/>
      <c r="AH115" s="87"/>
      <c r="AI115" s="90"/>
      <c r="AJ115" s="91"/>
      <c r="AK115" s="87"/>
      <c r="AL115" s="87"/>
      <c r="AM115" s="88"/>
      <c r="AN115" s="88"/>
      <c r="AO115" s="89"/>
      <c r="AP115" s="87"/>
      <c r="AQ115" s="87"/>
      <c r="AR115" s="88"/>
      <c r="AS115" s="90"/>
      <c r="AT115" s="91"/>
      <c r="AU115" s="87"/>
      <c r="AV115" s="87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hidden="1">
      <c r="A116" s="75"/>
      <c r="B116" s="120"/>
      <c r="C116" s="77"/>
      <c r="D116" s="87" t="s">
        <v>163</v>
      </c>
      <c r="E116" s="77"/>
      <c r="F116" s="78"/>
      <c r="G116" s="92"/>
      <c r="H116" s="93">
        <v>0.04</v>
      </c>
      <c r="I116" s="93">
        <v>0.04</v>
      </c>
      <c r="J116" s="148">
        <v>0</v>
      </c>
      <c r="K116" s="93">
        <f t="shared" si="15"/>
        <v>0</v>
      </c>
      <c r="L116" s="95">
        <f t="shared" si="16"/>
        <v>0</v>
      </c>
      <c r="M116" s="96" t="str">
        <f t="shared" si="17"/>
        <v/>
      </c>
      <c r="N116" s="97">
        <v>42364</v>
      </c>
      <c r="O116" s="97">
        <v>42364</v>
      </c>
      <c r="P116" s="138" t="s">
        <v>164</v>
      </c>
      <c r="Q116" s="76"/>
      <c r="R116" s="87"/>
      <c r="S116" s="87"/>
      <c r="T116" s="88"/>
      <c r="U116" s="89"/>
      <c r="V116" s="87"/>
      <c r="W116" s="87"/>
      <c r="X116" s="87"/>
      <c r="Y116" s="90"/>
      <c r="Z116" s="91"/>
      <c r="AA116" s="87"/>
      <c r="AB116" s="87"/>
      <c r="AC116" s="88"/>
      <c r="AD116" s="88"/>
      <c r="AE116" s="89"/>
      <c r="AF116" s="87"/>
      <c r="AG116" s="87"/>
      <c r="AH116" s="87"/>
      <c r="AI116" s="90"/>
      <c r="AJ116" s="91"/>
      <c r="AK116" s="87"/>
      <c r="AL116" s="87"/>
      <c r="AM116" s="88"/>
      <c r="AN116" s="88"/>
      <c r="AO116" s="89"/>
      <c r="AP116" s="87"/>
      <c r="AQ116" s="87"/>
      <c r="AR116" s="88"/>
      <c r="AS116" s="90"/>
      <c r="AT116" s="91"/>
      <c r="AU116" s="87"/>
      <c r="AV116" s="87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hidden="1">
      <c r="A117" s="75"/>
      <c r="B117" s="120"/>
      <c r="C117" s="77"/>
      <c r="D117" s="87" t="s">
        <v>165</v>
      </c>
      <c r="E117" s="77"/>
      <c r="F117" s="78"/>
      <c r="G117" s="92"/>
      <c r="H117" s="93">
        <v>0.08</v>
      </c>
      <c r="I117" s="93">
        <v>0.08</v>
      </c>
      <c r="J117" s="148">
        <v>0</v>
      </c>
      <c r="K117" s="93">
        <f t="shared" si="15"/>
        <v>0</v>
      </c>
      <c r="L117" s="95">
        <f t="shared" si="16"/>
        <v>0</v>
      </c>
      <c r="M117" s="96" t="str">
        <f t="shared" si="17"/>
        <v/>
      </c>
      <c r="N117" s="97">
        <v>42364</v>
      </c>
      <c r="O117" s="97">
        <v>42366</v>
      </c>
      <c r="P117" s="138" t="s">
        <v>166</v>
      </c>
      <c r="Q117" s="76"/>
      <c r="R117" s="87"/>
      <c r="S117" s="87"/>
      <c r="T117" s="88"/>
      <c r="U117" s="89"/>
      <c r="V117" s="87"/>
      <c r="W117" s="87"/>
      <c r="X117" s="87"/>
      <c r="Y117" s="90"/>
      <c r="Z117" s="91"/>
      <c r="AA117" s="87"/>
      <c r="AB117" s="87"/>
      <c r="AC117" s="88"/>
      <c r="AD117" s="88"/>
      <c r="AE117" s="89"/>
      <c r="AF117" s="87"/>
      <c r="AG117" s="87"/>
      <c r="AH117" s="87"/>
      <c r="AI117" s="90"/>
      <c r="AJ117" s="91"/>
      <c r="AK117" s="87"/>
      <c r="AL117" s="87"/>
      <c r="AM117" s="88"/>
      <c r="AN117" s="88"/>
      <c r="AO117" s="89"/>
      <c r="AP117" s="87"/>
      <c r="AQ117" s="87"/>
      <c r="AR117" s="88"/>
      <c r="AS117" s="90"/>
      <c r="AT117" s="91"/>
      <c r="AU117" s="87"/>
      <c r="AV117" s="8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hidden="1">
      <c r="A118" s="75"/>
      <c r="B118" s="120"/>
      <c r="C118" s="77"/>
      <c r="D118" s="87" t="s">
        <v>167</v>
      </c>
      <c r="E118" s="77"/>
      <c r="F118" s="78"/>
      <c r="G118" s="92"/>
      <c r="H118" s="93">
        <v>0.05</v>
      </c>
      <c r="I118" s="93">
        <v>0.05</v>
      </c>
      <c r="J118" s="148">
        <v>0</v>
      </c>
      <c r="K118" s="93">
        <f t="shared" si="15"/>
        <v>0</v>
      </c>
      <c r="L118" s="95">
        <f t="shared" si="16"/>
        <v>0</v>
      </c>
      <c r="M118" s="96" t="str">
        <f t="shared" si="17"/>
        <v/>
      </c>
      <c r="N118" s="97">
        <v>42366</v>
      </c>
      <c r="O118" s="97">
        <v>42366</v>
      </c>
      <c r="P118" s="138"/>
      <c r="Q118" s="76"/>
      <c r="R118" s="87"/>
      <c r="S118" s="87"/>
      <c r="T118" s="88"/>
      <c r="U118" s="89"/>
      <c r="V118" s="87"/>
      <c r="W118" s="87"/>
      <c r="X118" s="87"/>
      <c r="Y118" s="90"/>
      <c r="Z118" s="91"/>
      <c r="AA118" s="87"/>
      <c r="AB118" s="87"/>
      <c r="AC118" s="88"/>
      <c r="AD118" s="88"/>
      <c r="AE118" s="89"/>
      <c r="AF118" s="87"/>
      <c r="AG118" s="87"/>
      <c r="AH118" s="87"/>
      <c r="AI118" s="90"/>
      <c r="AJ118" s="91"/>
      <c r="AK118" s="87"/>
      <c r="AL118" s="87"/>
      <c r="AM118" s="88"/>
      <c r="AN118" s="88"/>
      <c r="AO118" s="89"/>
      <c r="AP118" s="87"/>
      <c r="AQ118" s="87"/>
      <c r="AR118" s="88"/>
      <c r="AS118" s="90"/>
      <c r="AT118" s="91"/>
      <c r="AU118" s="87"/>
      <c r="AV118" s="87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hidden="1">
      <c r="A119" s="75"/>
      <c r="B119" s="120"/>
      <c r="C119" s="77"/>
      <c r="D119" s="77" t="s">
        <v>168</v>
      </c>
      <c r="E119" s="77"/>
      <c r="F119" s="78"/>
      <c r="G119" s="92"/>
      <c r="H119" s="93">
        <v>0.05</v>
      </c>
      <c r="I119" s="93">
        <v>0.05</v>
      </c>
      <c r="J119" s="148">
        <v>0</v>
      </c>
      <c r="K119" s="93">
        <f t="shared" si="15"/>
        <v>0</v>
      </c>
      <c r="L119" s="95">
        <f t="shared" si="16"/>
        <v>0</v>
      </c>
      <c r="M119" s="96" t="str">
        <f t="shared" si="17"/>
        <v/>
      </c>
      <c r="N119" s="97">
        <v>42366</v>
      </c>
      <c r="O119" s="97">
        <v>42366</v>
      </c>
      <c r="P119" s="138"/>
      <c r="Q119" s="76"/>
      <c r="R119" s="87"/>
      <c r="S119" s="87"/>
      <c r="T119" s="88"/>
      <c r="U119" s="89"/>
      <c r="V119" s="87"/>
      <c r="W119" s="87"/>
      <c r="X119" s="87"/>
      <c r="Y119" s="90"/>
      <c r="Z119" s="91"/>
      <c r="AA119" s="87"/>
      <c r="AB119" s="87"/>
      <c r="AC119" s="88"/>
      <c r="AD119" s="88"/>
      <c r="AE119" s="89"/>
      <c r="AF119" s="87"/>
      <c r="AG119" s="87"/>
      <c r="AH119" s="87"/>
      <c r="AI119" s="90"/>
      <c r="AJ119" s="91"/>
      <c r="AK119" s="87"/>
      <c r="AL119" s="87"/>
      <c r="AM119" s="88"/>
      <c r="AN119" s="88"/>
      <c r="AO119" s="89"/>
      <c r="AP119" s="87"/>
      <c r="AQ119" s="87"/>
      <c r="AR119" s="88"/>
      <c r="AS119" s="90"/>
      <c r="AT119" s="91"/>
      <c r="AU119" s="87"/>
      <c r="AV119" s="87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hidden="1">
      <c r="A120" s="75"/>
      <c r="B120" s="120"/>
      <c r="C120" s="77"/>
      <c r="D120" s="87" t="s">
        <v>169</v>
      </c>
      <c r="E120" s="77"/>
      <c r="F120" s="78"/>
      <c r="G120" s="92"/>
      <c r="H120" s="93">
        <v>0.01</v>
      </c>
      <c r="I120" s="93">
        <v>0.01</v>
      </c>
      <c r="J120" s="148">
        <v>0</v>
      </c>
      <c r="K120" s="93">
        <f t="shared" si="15"/>
        <v>0</v>
      </c>
      <c r="L120" s="95">
        <f t="shared" si="16"/>
        <v>0</v>
      </c>
      <c r="M120" s="96" t="str">
        <f t="shared" si="17"/>
        <v/>
      </c>
      <c r="N120" s="97">
        <v>42366</v>
      </c>
      <c r="O120" s="97">
        <v>42366</v>
      </c>
      <c r="P120" s="138"/>
      <c r="Q120" s="76"/>
      <c r="R120" s="87"/>
      <c r="S120" s="87"/>
      <c r="T120" s="88"/>
      <c r="U120" s="89"/>
      <c r="V120" s="87"/>
      <c r="W120" s="87"/>
      <c r="X120" s="87"/>
      <c r="Y120" s="90"/>
      <c r="Z120" s="91"/>
      <c r="AA120" s="87"/>
      <c r="AB120" s="87"/>
      <c r="AC120" s="88"/>
      <c r="AD120" s="88"/>
      <c r="AE120" s="89"/>
      <c r="AF120" s="87"/>
      <c r="AG120" s="87"/>
      <c r="AH120" s="87"/>
      <c r="AI120" s="90"/>
      <c r="AJ120" s="91"/>
      <c r="AK120" s="87"/>
      <c r="AL120" s="87"/>
      <c r="AM120" s="88"/>
      <c r="AN120" s="88"/>
      <c r="AO120" s="89"/>
      <c r="AP120" s="87"/>
      <c r="AQ120" s="87"/>
      <c r="AR120" s="88"/>
      <c r="AS120" s="90"/>
      <c r="AT120" s="91"/>
      <c r="AU120" s="87"/>
      <c r="AV120" s="87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hidden="1">
      <c r="A121" s="75"/>
      <c r="B121" s="164"/>
      <c r="C121" s="165"/>
      <c r="D121" s="166" t="s">
        <v>170</v>
      </c>
      <c r="E121" s="165"/>
      <c r="F121" s="167"/>
      <c r="G121" s="168"/>
      <c r="H121" s="169">
        <v>0.01</v>
      </c>
      <c r="I121" s="169">
        <v>0.01</v>
      </c>
      <c r="J121" s="170">
        <v>0</v>
      </c>
      <c r="K121" s="169">
        <f t="shared" si="15"/>
        <v>0</v>
      </c>
      <c r="L121" s="171">
        <f t="shared" si="16"/>
        <v>0</v>
      </c>
      <c r="M121" s="172" t="str">
        <f t="shared" si="17"/>
        <v/>
      </c>
      <c r="N121" s="173">
        <v>42366</v>
      </c>
      <c r="O121" s="173">
        <v>42366</v>
      </c>
      <c r="P121" s="174"/>
      <c r="Q121" s="175"/>
      <c r="R121" s="166"/>
      <c r="S121" s="166"/>
      <c r="T121" s="176"/>
      <c r="U121" s="177"/>
      <c r="V121" s="166"/>
      <c r="W121" s="166"/>
      <c r="X121" s="166"/>
      <c r="Y121" s="178"/>
      <c r="Z121" s="179"/>
      <c r="AA121" s="166"/>
      <c r="AB121" s="166"/>
      <c r="AC121" s="176"/>
      <c r="AD121" s="176"/>
      <c r="AE121" s="177"/>
      <c r="AF121" s="166"/>
      <c r="AG121" s="166"/>
      <c r="AH121" s="166"/>
      <c r="AI121" s="178"/>
      <c r="AJ121" s="179"/>
      <c r="AK121" s="166"/>
      <c r="AL121" s="166"/>
      <c r="AM121" s="176"/>
      <c r="AN121" s="176"/>
      <c r="AO121" s="177"/>
      <c r="AP121" s="166"/>
      <c r="AQ121" s="166"/>
      <c r="AR121" s="176"/>
      <c r="AS121" s="178"/>
      <c r="AT121" s="179"/>
      <c r="AU121" s="166"/>
      <c r="AV121" s="166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s="180" customFormat="1" ht="31.5" customHeight="1">
      <c r="B122" s="309" t="s">
        <v>171</v>
      </c>
      <c r="C122" s="309"/>
      <c r="D122" s="309"/>
      <c r="E122" s="309"/>
      <c r="F122" s="181"/>
      <c r="G122" s="182"/>
      <c r="H122" s="183">
        <f>SUM(H123,H130,H150,H162,H164)</f>
        <v>30.24</v>
      </c>
      <c r="I122" s="183">
        <f>SUM(I123,I130,I150,I162,I164)</f>
        <v>21.24</v>
      </c>
      <c r="J122" s="184">
        <f>L122/I122</f>
        <v>0</v>
      </c>
      <c r="K122" s="183">
        <f>SUM(K123,K130,K150,K162,K164)</f>
        <v>0</v>
      </c>
      <c r="L122" s="183">
        <f>SUM(L123,L130,L150,L162,L164)</f>
        <v>0</v>
      </c>
      <c r="M122" s="185">
        <f>IFERROR((L122/K122)*100,0)</f>
        <v>0</v>
      </c>
      <c r="N122" s="186">
        <v>43221</v>
      </c>
      <c r="O122" s="186">
        <v>43264</v>
      </c>
      <c r="P122" s="187"/>
      <c r="Q122" s="310" t="s">
        <v>172</v>
      </c>
      <c r="R122" s="310"/>
      <c r="S122" s="310"/>
      <c r="T122" s="310"/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10"/>
      <c r="AN122" s="310"/>
      <c r="AO122" s="310"/>
      <c r="AP122" s="310"/>
      <c r="AQ122" s="310"/>
      <c r="AR122" s="310"/>
      <c r="AS122" s="310"/>
      <c r="AT122" s="310"/>
      <c r="AU122" s="310"/>
      <c r="AV122" s="310"/>
    </row>
    <row r="123" spans="1:1024" s="188" customFormat="1" ht="31.5" customHeight="1">
      <c r="B123" s="189"/>
      <c r="C123" s="190" t="s">
        <v>173</v>
      </c>
      <c r="D123" s="191"/>
      <c r="E123" s="192"/>
      <c r="F123" s="193"/>
      <c r="G123" s="194"/>
      <c r="H123" s="195">
        <f>SUM(H124,H127)</f>
        <v>3.45</v>
      </c>
      <c r="I123" s="195">
        <f>SUM(I124,I127)</f>
        <v>3.45</v>
      </c>
      <c r="J123" s="196">
        <f>L123/I123</f>
        <v>0</v>
      </c>
      <c r="K123" s="195">
        <f>SUM(K124,K127)</f>
        <v>0</v>
      </c>
      <c r="L123" s="195">
        <f>SUM(L124,L127)</f>
        <v>0</v>
      </c>
      <c r="M123" s="197">
        <f>IFERROR((L123/K123)*100,0)</f>
        <v>0</v>
      </c>
      <c r="N123" s="198">
        <v>43221</v>
      </c>
      <c r="O123" s="198">
        <v>43226</v>
      </c>
      <c r="P123" s="199"/>
      <c r="Q123" s="311" t="s">
        <v>174</v>
      </c>
      <c r="R123" s="311"/>
      <c r="S123" s="311"/>
      <c r="T123" s="311"/>
      <c r="U123" s="200"/>
      <c r="V123" s="200"/>
      <c r="W123" s="200"/>
      <c r="X123" s="200"/>
      <c r="Y123" s="200"/>
      <c r="Z123" s="200"/>
      <c r="AA123" s="200"/>
      <c r="AB123" s="200"/>
      <c r="AC123" s="200"/>
      <c r="AD123" s="200"/>
      <c r="AE123" s="200"/>
      <c r="AF123" s="200"/>
      <c r="AG123" s="200"/>
      <c r="AH123" s="200"/>
      <c r="AI123" s="200"/>
      <c r="AJ123" s="200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</row>
    <row r="124" spans="1:1024" ht="31.5" customHeight="1">
      <c r="A124" s="188"/>
      <c r="B124" s="201"/>
      <c r="C124" s="202"/>
      <c r="D124" s="203" t="s">
        <v>175</v>
      </c>
      <c r="E124" s="204"/>
      <c r="F124" s="205"/>
      <c r="G124" s="206" t="s">
        <v>176</v>
      </c>
      <c r="H124" s="207">
        <f>SUM(H125:H126)</f>
        <v>1.7</v>
      </c>
      <c r="I124" s="207">
        <f>SUM(I125:I126)</f>
        <v>1.7</v>
      </c>
      <c r="J124" s="208">
        <f>L124/I124</f>
        <v>0</v>
      </c>
      <c r="K124" s="207">
        <f>SUM(K125:K126)</f>
        <v>0</v>
      </c>
      <c r="L124" s="207">
        <f>SUM(L125:L126)</f>
        <v>0</v>
      </c>
      <c r="M124" s="209">
        <f>IFERROR((L124/K124)*100,0)</f>
        <v>0</v>
      </c>
      <c r="N124" s="210">
        <v>43221</v>
      </c>
      <c r="O124" s="210">
        <v>43222</v>
      </c>
      <c r="P124" s="211" t="s">
        <v>177</v>
      </c>
      <c r="Q124" s="312" t="s">
        <v>178</v>
      </c>
      <c r="R124" s="312"/>
      <c r="S124" s="312"/>
      <c r="T124" s="312"/>
      <c r="U124" s="200"/>
      <c r="V124" s="200"/>
      <c r="W124" s="200"/>
      <c r="X124" s="200"/>
      <c r="Y124" s="200"/>
      <c r="Z124" s="200"/>
      <c r="AA124" s="200"/>
      <c r="AB124" s="200"/>
      <c r="AC124" s="200"/>
      <c r="AD124" s="200"/>
      <c r="AE124" s="200"/>
      <c r="AF124" s="200"/>
      <c r="AG124" s="200"/>
      <c r="AH124" s="200"/>
      <c r="AI124" s="200"/>
      <c r="AJ124" s="200"/>
      <c r="AK124" s="200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s="75" customFormat="1" ht="31.5" customHeight="1">
      <c r="B125" s="201"/>
      <c r="C125" s="202"/>
      <c r="D125" s="212"/>
      <c r="E125" s="213" t="s">
        <v>175</v>
      </c>
      <c r="F125" s="214"/>
      <c r="G125" s="206" t="s">
        <v>179</v>
      </c>
      <c r="H125" s="215">
        <v>0.85</v>
      </c>
      <c r="I125" s="215">
        <v>0.85</v>
      </c>
      <c r="J125" s="216">
        <v>0</v>
      </c>
      <c r="K125" s="215">
        <f>IF($C$2&lt;N125,0,IF(AND(N125&lt;=$C$2,O125&gt;=$C$2),I125*(DAYS360(N125,$C$2+1)/(VALUE(O125)-VALUE(N125)+1)),I125))</f>
        <v>0</v>
      </c>
      <c r="L125" s="217">
        <f>J125*I125</f>
        <v>0</v>
      </c>
      <c r="M125" s="218" t="str">
        <f>IF(J125=1,"종료",IF(AND(J125=0,$C$2&lt;N125),"",IF(AND(J125=0,$C$2&gt;O125),"지연",IF(AND(O125&lt;$C$2,J125&lt;&gt;100),"지연","진행"))))</f>
        <v/>
      </c>
      <c r="N125" s="219">
        <v>43222</v>
      </c>
      <c r="O125" s="219">
        <v>43222</v>
      </c>
      <c r="P125" s="211"/>
      <c r="Q125" s="313" t="s">
        <v>180</v>
      </c>
      <c r="R125" s="313"/>
      <c r="S125" s="200"/>
      <c r="T125" s="200"/>
      <c r="U125" s="200"/>
      <c r="V125" s="200"/>
      <c r="W125" s="200"/>
      <c r="X125" s="200"/>
      <c r="Y125" s="200"/>
      <c r="Z125" s="200"/>
      <c r="AA125" s="200"/>
      <c r="AB125" s="200"/>
      <c r="AC125" s="200"/>
      <c r="AD125" s="200"/>
      <c r="AE125" s="200"/>
      <c r="AF125" s="200"/>
      <c r="AG125" s="200"/>
      <c r="AH125" s="200"/>
      <c r="AI125" s="200"/>
      <c r="AJ125" s="200"/>
      <c r="AK125" s="200"/>
      <c r="AL125" s="200"/>
      <c r="AM125" s="200"/>
      <c r="AN125" s="200"/>
      <c r="AO125" s="200"/>
      <c r="AP125" s="200"/>
      <c r="AQ125" s="200"/>
      <c r="AR125" s="200"/>
      <c r="AS125" s="200"/>
      <c r="AT125" s="200"/>
      <c r="AU125" s="200"/>
      <c r="AV125" s="200"/>
    </row>
    <row r="126" spans="1:1024" ht="31.5" customHeight="1">
      <c r="A126" s="75"/>
      <c r="B126" s="201"/>
      <c r="C126" s="202"/>
      <c r="D126" s="220"/>
      <c r="E126" s="213" t="s">
        <v>181</v>
      </c>
      <c r="F126" s="214"/>
      <c r="G126" s="206" t="s">
        <v>179</v>
      </c>
      <c r="H126" s="215">
        <v>0.85</v>
      </c>
      <c r="I126" s="215">
        <v>0.85</v>
      </c>
      <c r="J126" s="216">
        <v>0</v>
      </c>
      <c r="K126" s="215">
        <f>IF($C$2&lt;N126,0,IF(AND(N126&lt;=$C$2,O126&gt;=$C$2),I126*(DAYS360(N126,$C$2+1)/(VALUE(O126)-VALUE(N126)+1)),I126))</f>
        <v>0</v>
      </c>
      <c r="L126" s="217">
        <f>J126*I126</f>
        <v>0</v>
      </c>
      <c r="M126" s="218" t="str">
        <f>IF(J126=1,"종료",IF(AND(J126=0,$C$2&lt;N126),"",IF(AND(J126=0,$C$2&gt;O126),"지연",IF(AND(O126&lt;$C$2,J126&lt;&gt;100),"지연","진행"))))</f>
        <v/>
      </c>
      <c r="N126" s="219">
        <v>43222</v>
      </c>
      <c r="O126" s="219">
        <v>43222</v>
      </c>
      <c r="P126" s="211"/>
      <c r="Q126" s="313" t="s">
        <v>180</v>
      </c>
      <c r="R126" s="313"/>
      <c r="S126" s="200"/>
      <c r="T126" s="200"/>
      <c r="U126" s="200"/>
      <c r="V126" s="200"/>
      <c r="W126" s="200"/>
      <c r="X126" s="200"/>
      <c r="Y126" s="200"/>
      <c r="Z126" s="200"/>
      <c r="AA126" s="200"/>
      <c r="AB126" s="200"/>
      <c r="AC126" s="200"/>
      <c r="AD126" s="200"/>
      <c r="AE126" s="200"/>
      <c r="AF126" s="200"/>
      <c r="AG126" s="200"/>
      <c r="AH126" s="200"/>
      <c r="AI126" s="200"/>
      <c r="AJ126" s="200"/>
      <c r="AK126" s="200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s="188" customFormat="1" ht="31.5" customHeight="1">
      <c r="B127" s="201"/>
      <c r="C127" s="202"/>
      <c r="D127" s="203" t="s">
        <v>182</v>
      </c>
      <c r="E127" s="204"/>
      <c r="F127" s="205"/>
      <c r="G127" s="206" t="s">
        <v>176</v>
      </c>
      <c r="H127" s="207">
        <f>SUM(H128:H129)</f>
        <v>1.75</v>
      </c>
      <c r="I127" s="207">
        <f>SUM(I128:I129)</f>
        <v>1.75</v>
      </c>
      <c r="J127" s="208">
        <f>L127/I127</f>
        <v>0</v>
      </c>
      <c r="K127" s="207">
        <f>SUM(K128:K129)</f>
        <v>0</v>
      </c>
      <c r="L127" s="207">
        <f>SUM(L128:L129)</f>
        <v>0</v>
      </c>
      <c r="M127" s="209">
        <f>IFERROR((L127/K127)*100,0)</f>
        <v>0</v>
      </c>
      <c r="N127" s="210">
        <v>43223</v>
      </c>
      <c r="O127" s="210">
        <v>43224</v>
      </c>
      <c r="P127" s="211" t="s">
        <v>183</v>
      </c>
      <c r="Q127" s="221"/>
      <c r="R127" s="200"/>
      <c r="S127" s="314" t="s">
        <v>184</v>
      </c>
      <c r="T127" s="314"/>
      <c r="U127" s="200"/>
      <c r="V127" s="200"/>
      <c r="W127" s="200"/>
      <c r="X127" s="200"/>
      <c r="Y127" s="200"/>
      <c r="Z127" s="200"/>
      <c r="AA127" s="200"/>
      <c r="AB127" s="200"/>
      <c r="AC127" s="200"/>
      <c r="AD127" s="200"/>
      <c r="AE127" s="200"/>
      <c r="AF127" s="200"/>
      <c r="AG127" s="200"/>
      <c r="AH127" s="200"/>
      <c r="AI127" s="200"/>
      <c r="AJ127" s="200"/>
      <c r="AK127" s="200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</row>
    <row r="128" spans="1:1024" s="75" customFormat="1" ht="31.5" customHeight="1">
      <c r="B128" s="201"/>
      <c r="C128" s="202"/>
      <c r="D128" s="212"/>
      <c r="E128" s="213" t="s">
        <v>185</v>
      </c>
      <c r="F128" s="214"/>
      <c r="G128" s="206" t="s">
        <v>186</v>
      </c>
      <c r="H128" s="215">
        <v>0.875</v>
      </c>
      <c r="I128" s="215">
        <v>0.875</v>
      </c>
      <c r="J128" s="216">
        <v>0</v>
      </c>
      <c r="K128" s="215">
        <f>IF($C$2&lt;N128,0,IF(AND(N128&lt;=$C$2,O128&gt;=$C$2),I128*(DAYS360(N128,$C$2+1)/(VALUE(O128)-VALUE(N128)+1)),I128))</f>
        <v>0</v>
      </c>
      <c r="L128" s="217">
        <f>J128*I128</f>
        <v>0</v>
      </c>
      <c r="M128" s="218" t="str">
        <f>IF(J128=1,"종료",IF(AND(J128=0,$C$2&lt;N128),"",IF(AND(J128=0,$C$2&gt;O128),"지연",IF(AND(O128&lt;$C$2,J128&lt;&gt;100),"지연","진행"))))</f>
        <v/>
      </c>
      <c r="N128" s="219">
        <v>43223</v>
      </c>
      <c r="O128" s="219">
        <v>43224</v>
      </c>
      <c r="P128" s="211"/>
      <c r="Q128" s="222"/>
      <c r="R128" s="200"/>
      <c r="S128" s="315" t="s">
        <v>187</v>
      </c>
      <c r="T128" s="315"/>
      <c r="U128" s="200"/>
      <c r="V128" s="200"/>
      <c r="W128" s="200"/>
      <c r="X128" s="200"/>
      <c r="Y128" s="200"/>
      <c r="Z128" s="200"/>
      <c r="AA128" s="200"/>
      <c r="AB128" s="200"/>
      <c r="AC128" s="200"/>
      <c r="AD128" s="200"/>
      <c r="AE128" s="200"/>
      <c r="AF128" s="200"/>
      <c r="AG128" s="200"/>
      <c r="AH128" s="200"/>
      <c r="AI128" s="200"/>
      <c r="AJ128" s="200"/>
      <c r="AK128" s="200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</row>
    <row r="129" spans="1:1024" ht="31.5" customHeight="1">
      <c r="A129" s="75"/>
      <c r="B129" s="201"/>
      <c r="C129" s="202"/>
      <c r="D129" s="212"/>
      <c r="E129" s="223" t="s">
        <v>188</v>
      </c>
      <c r="F129" s="224"/>
      <c r="G129" s="225" t="s">
        <v>186</v>
      </c>
      <c r="H129" s="226">
        <v>0.875</v>
      </c>
      <c r="I129" s="226">
        <v>0.875</v>
      </c>
      <c r="J129" s="227">
        <v>0</v>
      </c>
      <c r="K129" s="226">
        <f>IF($C$2&lt;N129,0,IF(AND(N129&lt;=$C$2,O129&gt;=$C$2),I129*(DAYS360(N129,$C$2+1)/(VALUE(O129)-VALUE(N129)+1)),I129))</f>
        <v>0</v>
      </c>
      <c r="L129" s="228">
        <f>J129*I129</f>
        <v>0</v>
      </c>
      <c r="M129" s="229" t="str">
        <f>IF(J129=1,"종료",IF(AND(J129=0,$C$2&lt;N129),"",IF(AND(J129=0,$C$2&gt;O129),"지연",IF(AND(O129&lt;$C$2,J129&lt;&gt;100),"지연","진행"))))</f>
        <v/>
      </c>
      <c r="N129" s="230">
        <v>43225</v>
      </c>
      <c r="O129" s="230">
        <v>43226</v>
      </c>
      <c r="P129" s="231"/>
      <c r="Q129" s="222"/>
      <c r="R129" s="200"/>
      <c r="S129" s="200"/>
      <c r="T129" s="232" t="s">
        <v>189</v>
      </c>
      <c r="U129" s="200"/>
      <c r="V129" s="200"/>
      <c r="W129" s="200"/>
      <c r="X129" s="200"/>
      <c r="Y129" s="200"/>
      <c r="Z129" s="200"/>
      <c r="AA129" s="200"/>
      <c r="AB129" s="200"/>
      <c r="AC129" s="200"/>
      <c r="AD129" s="200"/>
      <c r="AE129" s="200"/>
      <c r="AF129" s="200"/>
      <c r="AG129" s="200"/>
      <c r="AH129" s="200"/>
      <c r="AI129" s="200"/>
      <c r="AJ129" s="200"/>
      <c r="AK129" s="200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s="188" customFormat="1" ht="31.5" customHeight="1">
      <c r="B130" s="201"/>
      <c r="C130" s="190" t="s">
        <v>190</v>
      </c>
      <c r="D130" s="233"/>
      <c r="E130" s="192"/>
      <c r="F130" s="193"/>
      <c r="G130" s="194" t="s">
        <v>176</v>
      </c>
      <c r="H130" s="195">
        <f>SUM(H131,H134,H137)</f>
        <v>14.75</v>
      </c>
      <c r="I130" s="195">
        <f>SUM(I131,I134,I137)</f>
        <v>5.75</v>
      </c>
      <c r="J130" s="196">
        <f>L130/I130</f>
        <v>0</v>
      </c>
      <c r="K130" s="195">
        <f>SUM(K131,K134,K137)</f>
        <v>0</v>
      </c>
      <c r="L130" s="195">
        <f>SUM(L131,L134,L137)</f>
        <v>0</v>
      </c>
      <c r="M130" s="197">
        <f>IFERROR((L130/K130)*100,0)</f>
        <v>0</v>
      </c>
      <c r="N130" s="198">
        <v>43227</v>
      </c>
      <c r="O130" s="198">
        <v>43235</v>
      </c>
      <c r="P130" s="199"/>
      <c r="R130" s="200"/>
      <c r="S130" s="200"/>
      <c r="T130" s="200"/>
      <c r="U130" s="316" t="s">
        <v>191</v>
      </c>
      <c r="V130" s="316"/>
      <c r="W130" s="316"/>
      <c r="X130" s="316"/>
      <c r="Y130" s="316"/>
      <c r="Z130" s="200"/>
      <c r="AA130" s="200"/>
      <c r="AB130" s="200"/>
      <c r="AC130" s="200"/>
      <c r="AD130" s="200"/>
      <c r="AE130" s="200"/>
      <c r="AF130" s="200"/>
      <c r="AG130" s="200"/>
      <c r="AH130" s="200"/>
      <c r="AI130" s="200"/>
      <c r="AJ130" s="200"/>
      <c r="AK130" s="200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</row>
    <row r="131" spans="1:1024" ht="31.5" customHeight="1">
      <c r="A131" s="188"/>
      <c r="B131" s="201"/>
      <c r="C131" s="202"/>
      <c r="D131" s="203" t="s">
        <v>192</v>
      </c>
      <c r="E131" s="204"/>
      <c r="F131" s="205"/>
      <c r="G131" s="206" t="s">
        <v>193</v>
      </c>
      <c r="H131" s="207">
        <f>SUM(H133:H133)</f>
        <v>1.25</v>
      </c>
      <c r="I131" s="207">
        <f>SUM(I133:I133)</f>
        <v>1.25</v>
      </c>
      <c r="J131" s="208">
        <f>L131/I131</f>
        <v>0</v>
      </c>
      <c r="K131" s="207">
        <f>SUM(K133:K133)</f>
        <v>0</v>
      </c>
      <c r="L131" s="207">
        <f>SUM(L133:L133)</f>
        <v>0</v>
      </c>
      <c r="M131" s="209">
        <f>IFERROR((L131/K131)*100,0)</f>
        <v>0</v>
      </c>
      <c r="N131" s="210">
        <v>43227</v>
      </c>
      <c r="O131" s="210">
        <v>43228</v>
      </c>
      <c r="P131" s="211" t="s">
        <v>194</v>
      </c>
      <c r="Q131" s="200"/>
      <c r="R131" s="200"/>
      <c r="S131" s="200"/>
      <c r="T131" s="200"/>
      <c r="U131" s="317" t="s">
        <v>195</v>
      </c>
      <c r="V131" s="317"/>
      <c r="W131" s="318" t="s">
        <v>196</v>
      </c>
      <c r="X131" s="318"/>
      <c r="Y131" s="200"/>
      <c r="Z131" s="200"/>
      <c r="AA131" s="200"/>
      <c r="AB131" s="200"/>
      <c r="AC131" s="200"/>
      <c r="AD131" s="200"/>
      <c r="AE131" s="200"/>
      <c r="AF131" s="200"/>
      <c r="AG131" s="200"/>
      <c r="AH131" s="200"/>
      <c r="AI131" s="200"/>
      <c r="AJ131" s="200"/>
      <c r="AK131" s="200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ht="31.5" customHeight="1">
      <c r="A132" s="188"/>
      <c r="B132" s="201"/>
      <c r="C132" s="202"/>
      <c r="D132" s="234"/>
      <c r="E132" s="235" t="s">
        <v>197</v>
      </c>
      <c r="F132" s="205"/>
      <c r="G132" s="206" t="s">
        <v>198</v>
      </c>
      <c r="H132" s="207"/>
      <c r="I132" s="207"/>
      <c r="J132" s="208"/>
      <c r="K132" s="207"/>
      <c r="L132" s="207"/>
      <c r="M132" s="209"/>
      <c r="N132" s="210">
        <v>43223</v>
      </c>
      <c r="O132" s="210">
        <v>43224</v>
      </c>
      <c r="P132" s="211"/>
      <c r="Q132" s="200"/>
      <c r="R132" s="200"/>
      <c r="S132" s="315" t="s">
        <v>187</v>
      </c>
      <c r="T132" s="315"/>
      <c r="U132" s="236"/>
      <c r="V132" s="236"/>
      <c r="W132" s="237"/>
      <c r="X132" s="238"/>
      <c r="Y132" s="200"/>
      <c r="Z132" s="200"/>
      <c r="AA132" s="200"/>
      <c r="AB132" s="200"/>
      <c r="AC132" s="200"/>
      <c r="AD132" s="200"/>
      <c r="AE132" s="200"/>
      <c r="AF132" s="200"/>
      <c r="AG132" s="200"/>
      <c r="AH132" s="200"/>
      <c r="AI132" s="200"/>
      <c r="AJ132" s="200"/>
      <c r="AK132" s="200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s="75" customFormat="1" ht="31.5" customHeight="1">
      <c r="B133" s="201"/>
      <c r="C133" s="202"/>
      <c r="D133" s="220"/>
      <c r="E133" s="213" t="s">
        <v>199</v>
      </c>
      <c r="F133" s="214"/>
      <c r="G133" s="206" t="s">
        <v>200</v>
      </c>
      <c r="H133" s="215">
        <v>1.25</v>
      </c>
      <c r="I133" s="215">
        <v>1.25</v>
      </c>
      <c r="J133" s="216">
        <v>0</v>
      </c>
      <c r="K133" s="215">
        <f>IF($C$2&lt;N133,0,IF(AND(N133&lt;=$C$2,O133&gt;=$C$2),I133*(DAYS360(N133,$C$2+1)/(VALUE(O133)-VALUE(N133)+1)),I133))</f>
        <v>0</v>
      </c>
      <c r="L133" s="217">
        <f>J133*I133</f>
        <v>0</v>
      </c>
      <c r="M133" s="218" t="str">
        <f>IF(J133=1,"종료",IF(AND(J133=0,$C$2&lt;N133),"",IF(AND(J133=0,$C$2&gt;O133),"지연",IF(AND(O133&lt;$C$2,J133&lt;&gt;100),"지연","진행"))))</f>
        <v/>
      </c>
      <c r="N133" s="219">
        <v>43227</v>
      </c>
      <c r="O133" s="219">
        <v>43228</v>
      </c>
      <c r="P133" s="211"/>
      <c r="Q133" s="200"/>
      <c r="R133" s="200"/>
      <c r="S133" s="200"/>
      <c r="T133" s="200"/>
      <c r="U133" s="239" t="s">
        <v>201</v>
      </c>
      <c r="V133" s="240"/>
      <c r="W133" s="200"/>
      <c r="X133" s="200"/>
      <c r="Y133" s="200"/>
      <c r="Z133" s="200"/>
      <c r="AA133" s="200"/>
      <c r="AB133" s="200"/>
      <c r="AC133" s="200"/>
      <c r="AD133" s="200"/>
      <c r="AE133" s="200"/>
      <c r="AF133" s="200"/>
      <c r="AG133" s="200"/>
      <c r="AH133" s="200"/>
      <c r="AI133" s="200"/>
      <c r="AJ133" s="200"/>
      <c r="AK133" s="200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</row>
    <row r="134" spans="1:1024" s="188" customFormat="1" ht="31.5" customHeight="1">
      <c r="B134" s="201"/>
      <c r="C134" s="202"/>
      <c r="D134" s="203" t="s">
        <v>202</v>
      </c>
      <c r="E134" s="204"/>
      <c r="F134" s="205"/>
      <c r="G134" s="206" t="s">
        <v>203</v>
      </c>
      <c r="H134" s="207">
        <f>SUM(H135:H136)</f>
        <v>1.5</v>
      </c>
      <c r="I134" s="207">
        <f>SUM(I135:I136)</f>
        <v>1.5</v>
      </c>
      <c r="J134" s="208">
        <f>L134/I134</f>
        <v>0</v>
      </c>
      <c r="K134" s="207">
        <f>SUM(K135:K136)</f>
        <v>0</v>
      </c>
      <c r="L134" s="207">
        <f>SUM(L135:L136)</f>
        <v>0</v>
      </c>
      <c r="M134" s="209">
        <f>IFERROR((L134/K134)*100,0)</f>
        <v>0</v>
      </c>
      <c r="N134" s="210">
        <v>43223</v>
      </c>
      <c r="O134" s="210">
        <v>43225</v>
      </c>
      <c r="P134" s="241" t="s">
        <v>204</v>
      </c>
      <c r="Q134" s="200"/>
      <c r="S134" s="319" t="s">
        <v>205</v>
      </c>
      <c r="T134" s="319"/>
      <c r="U134" s="320" t="s">
        <v>206</v>
      </c>
      <c r="V134" s="320"/>
      <c r="W134" s="221"/>
      <c r="X134" s="221"/>
      <c r="Y134" s="221"/>
      <c r="Z134" s="200"/>
      <c r="AA134" s="200"/>
      <c r="AB134" s="200"/>
      <c r="AC134" s="200"/>
      <c r="AD134" s="200"/>
      <c r="AE134" s="200"/>
      <c r="AF134" s="200"/>
      <c r="AG134" s="200"/>
      <c r="AH134" s="200"/>
      <c r="AI134" s="200"/>
      <c r="AJ134" s="200"/>
      <c r="AK134" s="200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</row>
    <row r="135" spans="1:1024" s="75" customFormat="1" ht="31.5" customHeight="1">
      <c r="B135" s="201"/>
      <c r="C135" s="202"/>
      <c r="D135" s="212"/>
      <c r="E135" s="213" t="s">
        <v>207</v>
      </c>
      <c r="F135" s="214"/>
      <c r="G135" s="206" t="s">
        <v>203</v>
      </c>
      <c r="H135" s="215">
        <v>0.5</v>
      </c>
      <c r="I135" s="215">
        <v>0.5</v>
      </c>
      <c r="J135" s="216">
        <v>0</v>
      </c>
      <c r="K135" s="215">
        <f>IF($C$2&lt;N135,0,IF(AND(N135&lt;=$C$2,O135&gt;=$C$2),I135*(DAYS360(N135,$C$2+1)/(VALUE(O135)-VALUE(N135)+1)),I135))</f>
        <v>0</v>
      </c>
      <c r="L135" s="217">
        <f>J135*I135</f>
        <v>0</v>
      </c>
      <c r="M135" s="218" t="str">
        <f>IF(J135=1,"종료",IF(AND(J135=0,$C$2&lt;N135),"",IF(AND(J135=0,$C$2&gt;O135),"지연",IF(AND(O135&lt;$C$2,J135&lt;&gt;100),"지연","진행"))))</f>
        <v/>
      </c>
      <c r="N135" s="219">
        <v>43223</v>
      </c>
      <c r="O135" s="219">
        <v>43223</v>
      </c>
      <c r="P135" s="211"/>
      <c r="Q135" s="200"/>
      <c r="R135" s="200"/>
      <c r="S135" s="239" t="s">
        <v>208</v>
      </c>
      <c r="T135" s="200"/>
      <c r="U135" s="222"/>
      <c r="V135" s="240"/>
      <c r="W135" s="222"/>
      <c r="X135" s="200"/>
      <c r="Y135" s="200"/>
      <c r="Z135" s="200"/>
      <c r="AA135" s="200"/>
      <c r="AB135" s="200"/>
      <c r="AC135" s="200"/>
      <c r="AD135" s="200"/>
      <c r="AE135" s="200"/>
      <c r="AF135" s="200"/>
      <c r="AG135" s="200"/>
      <c r="AH135" s="200"/>
      <c r="AI135" s="200"/>
      <c r="AJ135" s="200"/>
      <c r="AK135" s="200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</row>
    <row r="136" spans="1:1024" ht="31.5" customHeight="1">
      <c r="A136" s="75"/>
      <c r="B136" s="201"/>
      <c r="C136" s="202"/>
      <c r="D136" s="220"/>
      <c r="E136" s="242" t="s">
        <v>209</v>
      </c>
      <c r="F136" s="214"/>
      <c r="G136" s="206" t="s">
        <v>203</v>
      </c>
      <c r="H136" s="215">
        <v>1</v>
      </c>
      <c r="I136" s="215">
        <v>1</v>
      </c>
      <c r="J136" s="216">
        <v>0</v>
      </c>
      <c r="K136" s="215">
        <f>IF($C$2&lt;N136,0,IF(AND(N136&lt;=$C$2,O136&gt;=$C$2),I136*(DAYS360(N136,$C$2+1)/(VALUE(O136)-VALUE(N136)+1)),I136))</f>
        <v>0</v>
      </c>
      <c r="L136" s="217">
        <f>J136*I136</f>
        <v>0</v>
      </c>
      <c r="M136" s="218" t="str">
        <f>IF(J136=1,"종료",IF(AND(J136=0,$C$2&lt;N136),"",IF(AND(J136=0,$C$2&gt;O136),"지연",IF(AND(O136&lt;$C$2,J136&lt;&gt;100),"지연","진행"))))</f>
        <v/>
      </c>
      <c r="N136" s="219">
        <v>43223</v>
      </c>
      <c r="O136" s="219">
        <v>43225</v>
      </c>
      <c r="P136" s="211"/>
      <c r="Q136" s="200"/>
      <c r="R136" s="200"/>
      <c r="S136" s="321" t="s">
        <v>205</v>
      </c>
      <c r="T136" s="321"/>
      <c r="U136" s="222"/>
      <c r="V136" s="240"/>
      <c r="W136" s="200"/>
      <c r="X136" s="222"/>
      <c r="Y136" s="222"/>
      <c r="Z136" s="200"/>
      <c r="AA136" s="200"/>
      <c r="AB136" s="200"/>
      <c r="AC136" s="200"/>
      <c r="AD136" s="200"/>
      <c r="AE136" s="200"/>
      <c r="AF136" s="200"/>
      <c r="AG136" s="200"/>
      <c r="AH136" s="200"/>
      <c r="AI136" s="200"/>
      <c r="AJ136" s="200"/>
      <c r="AK136" s="200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s="188" customFormat="1" ht="31.5" customHeight="1">
      <c r="B137" s="201"/>
      <c r="C137" s="202"/>
      <c r="D137" s="203" t="s">
        <v>210</v>
      </c>
      <c r="E137" s="204"/>
      <c r="F137" s="205"/>
      <c r="G137" s="243" t="s">
        <v>211</v>
      </c>
      <c r="H137" s="207">
        <f>SUM(H138:H149)</f>
        <v>12</v>
      </c>
      <c r="I137" s="207">
        <f>SUM(I138:I149)</f>
        <v>3</v>
      </c>
      <c r="J137" s="208">
        <f>L137/I137</f>
        <v>0</v>
      </c>
      <c r="K137" s="207">
        <f>SUM(K138:K149)</f>
        <v>0</v>
      </c>
      <c r="L137" s="207">
        <f>SUM(L138:L149)</f>
        <v>0</v>
      </c>
      <c r="M137" s="209">
        <f>IFERROR((L137/K137)*100,0)</f>
        <v>0</v>
      </c>
      <c r="N137" s="210">
        <v>43227</v>
      </c>
      <c r="O137" s="210">
        <v>43235</v>
      </c>
      <c r="P137" s="211" t="s">
        <v>212</v>
      </c>
      <c r="Q137" s="200"/>
      <c r="R137" s="200"/>
      <c r="S137" s="200"/>
      <c r="T137" s="200"/>
      <c r="U137" s="322" t="s">
        <v>213</v>
      </c>
      <c r="V137" s="322"/>
      <c r="W137" s="322"/>
      <c r="X137" s="322"/>
      <c r="Y137" s="322"/>
      <c r="Z137" s="322"/>
      <c r="AA137" s="322"/>
      <c r="AB137" s="200"/>
      <c r="AC137" s="200"/>
      <c r="AD137" s="200"/>
      <c r="AE137" s="200"/>
      <c r="AF137" s="200"/>
      <c r="AG137" s="200"/>
      <c r="AH137" s="200"/>
      <c r="AI137" s="200"/>
      <c r="AJ137" s="200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</row>
    <row r="138" spans="1:1024" s="75" customFormat="1" ht="31.5" customHeight="1">
      <c r="B138" s="201"/>
      <c r="C138" s="202"/>
      <c r="D138" s="212"/>
      <c r="E138" s="213" t="s">
        <v>214</v>
      </c>
      <c r="F138" s="214"/>
      <c r="G138" s="206" t="s">
        <v>198</v>
      </c>
      <c r="H138" s="215">
        <v>1</v>
      </c>
      <c r="I138" s="215">
        <v>1</v>
      </c>
      <c r="J138" s="216">
        <v>0</v>
      </c>
      <c r="K138" s="215">
        <f>IF($C$2&lt;N138,0,IF(AND(N138&lt;=$C$2,O138&gt;=$C$2),I138*(DAYS360(N138,$C$2+1)/(VALUE(O138)-VALUE(N138)+1)),I138))</f>
        <v>0</v>
      </c>
      <c r="L138" s="217">
        <f>J138*I138</f>
        <v>0</v>
      </c>
      <c r="M138" s="218" t="str">
        <f>IF(J138=1,"종료",IF(AND(J138=0,$C$2&lt;N138),"",IF(AND(J138=0,$C$2&gt;O138),"지연",IF(AND(O138&lt;$C$2,J138&lt;&gt;100),"지연","진행"))))</f>
        <v/>
      </c>
      <c r="N138" s="219">
        <v>43227</v>
      </c>
      <c r="O138" s="219">
        <v>43231</v>
      </c>
      <c r="P138" s="211"/>
      <c r="Q138" s="200"/>
      <c r="R138" s="200"/>
      <c r="S138" s="200"/>
      <c r="T138" s="200"/>
      <c r="U138" s="323" t="s">
        <v>213</v>
      </c>
      <c r="V138" s="323"/>
      <c r="W138" s="323"/>
      <c r="X138" s="323"/>
      <c r="Y138" s="323"/>
      <c r="Z138" s="323"/>
      <c r="AA138" s="323"/>
      <c r="AB138" s="200"/>
      <c r="AC138" s="200"/>
      <c r="AD138" s="200"/>
      <c r="AE138" s="200"/>
      <c r="AF138" s="200"/>
      <c r="AG138" s="200"/>
      <c r="AH138" s="200"/>
      <c r="AI138" s="200"/>
      <c r="AJ138" s="200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</row>
    <row r="139" spans="1:1024" ht="31.5" customHeight="1">
      <c r="A139" s="75"/>
      <c r="B139" s="201"/>
      <c r="C139" s="202"/>
      <c r="D139" s="212"/>
      <c r="E139" s="223" t="s">
        <v>215</v>
      </c>
      <c r="F139" s="224"/>
      <c r="G139" s="225" t="s">
        <v>179</v>
      </c>
      <c r="H139" s="215">
        <v>1</v>
      </c>
      <c r="I139" s="244"/>
      <c r="J139" s="227"/>
      <c r="K139" s="226"/>
      <c r="L139" s="228"/>
      <c r="M139" s="245"/>
      <c r="N139" s="230">
        <v>43232</v>
      </c>
      <c r="O139" s="230">
        <v>43235</v>
      </c>
      <c r="P139" s="231"/>
      <c r="Q139" s="200"/>
      <c r="R139" s="200"/>
      <c r="S139" s="200"/>
      <c r="T139" s="200"/>
      <c r="U139" s="200"/>
      <c r="V139" s="200"/>
      <c r="W139" s="200"/>
      <c r="X139" s="200"/>
      <c r="Y139" s="315" t="s">
        <v>216</v>
      </c>
      <c r="Z139" s="315"/>
      <c r="AA139" s="315"/>
      <c r="AB139" s="200"/>
      <c r="AC139" s="200"/>
      <c r="AD139" s="200"/>
      <c r="AE139" s="200"/>
      <c r="AF139" s="200"/>
      <c r="AG139" s="200"/>
      <c r="AH139" s="200"/>
      <c r="AI139" s="200"/>
      <c r="AJ139" s="200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ht="31.5" customHeight="1">
      <c r="A140" s="75"/>
      <c r="B140" s="201"/>
      <c r="C140" s="202"/>
      <c r="D140" s="212"/>
      <c r="E140" s="223" t="s">
        <v>217</v>
      </c>
      <c r="F140" s="224"/>
      <c r="G140" s="225" t="s">
        <v>176</v>
      </c>
      <c r="H140" s="215">
        <v>1</v>
      </c>
      <c r="I140" s="244"/>
      <c r="J140" s="227"/>
      <c r="K140" s="226"/>
      <c r="L140" s="228"/>
      <c r="M140" s="245"/>
      <c r="N140" s="230">
        <v>43232</v>
      </c>
      <c r="O140" s="230">
        <v>43235</v>
      </c>
      <c r="P140" s="231"/>
      <c r="Q140" s="200"/>
      <c r="R140" s="200"/>
      <c r="S140" s="200"/>
      <c r="T140" s="200"/>
      <c r="U140" s="200"/>
      <c r="V140" s="200"/>
      <c r="W140" s="200"/>
      <c r="X140" s="200"/>
      <c r="Y140" s="315" t="s">
        <v>216</v>
      </c>
      <c r="Z140" s="315"/>
      <c r="AA140" s="315"/>
      <c r="AB140" s="200"/>
      <c r="AC140" s="200"/>
      <c r="AD140" s="200"/>
      <c r="AE140" s="200"/>
      <c r="AF140" s="200"/>
      <c r="AG140" s="200"/>
      <c r="AH140" s="200"/>
      <c r="AI140" s="200"/>
      <c r="AJ140" s="200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ht="31.5" customHeight="1">
      <c r="A141" s="75"/>
      <c r="B141" s="201"/>
      <c r="C141" s="202"/>
      <c r="D141" s="212"/>
      <c r="E141" s="246" t="s">
        <v>218</v>
      </c>
      <c r="F141" s="224"/>
      <c r="G141" s="225" t="s">
        <v>200</v>
      </c>
      <c r="H141" s="215">
        <v>1</v>
      </c>
      <c r="I141" s="244"/>
      <c r="J141" s="227"/>
      <c r="K141" s="226"/>
      <c r="L141" s="228"/>
      <c r="M141" s="245"/>
      <c r="N141" s="230">
        <v>43232</v>
      </c>
      <c r="O141" s="230">
        <v>43235</v>
      </c>
      <c r="P141" s="231"/>
      <c r="Q141" s="200"/>
      <c r="R141" s="200"/>
      <c r="S141" s="200"/>
      <c r="T141" s="200"/>
      <c r="U141" s="200"/>
      <c r="V141" s="200"/>
      <c r="W141" s="200"/>
      <c r="X141" s="200"/>
      <c r="Y141" s="315" t="s">
        <v>216</v>
      </c>
      <c r="Z141" s="315"/>
      <c r="AA141" s="315"/>
      <c r="AB141" s="200"/>
      <c r="AC141" s="200"/>
      <c r="AD141" s="200"/>
      <c r="AE141" s="200"/>
      <c r="AF141" s="200"/>
      <c r="AG141" s="200"/>
      <c r="AH141" s="200"/>
      <c r="AI141" s="200"/>
      <c r="AJ141" s="200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ht="31.5" customHeight="1">
      <c r="A142" s="75"/>
      <c r="B142" s="201"/>
      <c r="C142" s="202"/>
      <c r="D142" s="212"/>
      <c r="E142" s="223" t="s">
        <v>219</v>
      </c>
      <c r="F142" s="224"/>
      <c r="G142" s="247" t="s">
        <v>211</v>
      </c>
      <c r="H142" s="215">
        <v>1</v>
      </c>
      <c r="I142" s="244"/>
      <c r="J142" s="227"/>
      <c r="K142" s="226"/>
      <c r="L142" s="228"/>
      <c r="M142" s="245"/>
      <c r="N142" s="230">
        <v>43232</v>
      </c>
      <c r="O142" s="230">
        <v>43235</v>
      </c>
      <c r="P142" s="231"/>
      <c r="Q142" s="200"/>
      <c r="R142" s="200"/>
      <c r="S142" s="200"/>
      <c r="T142" s="200"/>
      <c r="U142" s="200"/>
      <c r="V142" s="200"/>
      <c r="W142" s="200"/>
      <c r="X142" s="200"/>
      <c r="Y142" s="315" t="s">
        <v>216</v>
      </c>
      <c r="Z142" s="315"/>
      <c r="AA142" s="315"/>
      <c r="AB142" s="200"/>
      <c r="AC142" s="200"/>
      <c r="AD142" s="200"/>
      <c r="AE142" s="200"/>
      <c r="AF142" s="200"/>
      <c r="AG142" s="200"/>
      <c r="AH142" s="200"/>
      <c r="AI142" s="200"/>
      <c r="AJ142" s="200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ht="31.5" customHeight="1">
      <c r="A143" s="75"/>
      <c r="B143" s="201"/>
      <c r="C143" s="202"/>
      <c r="D143" s="212"/>
      <c r="E143" s="223" t="s">
        <v>220</v>
      </c>
      <c r="F143" s="224"/>
      <c r="G143" s="225" t="s">
        <v>186</v>
      </c>
      <c r="H143" s="215">
        <v>1</v>
      </c>
      <c r="I143" s="244"/>
      <c r="J143" s="227"/>
      <c r="K143" s="226"/>
      <c r="L143" s="228"/>
      <c r="M143" s="245"/>
      <c r="N143" s="230">
        <v>43232</v>
      </c>
      <c r="O143" s="230">
        <v>43235</v>
      </c>
      <c r="P143" s="231"/>
      <c r="Q143" s="200"/>
      <c r="R143" s="200"/>
      <c r="S143" s="200"/>
      <c r="T143" s="200"/>
      <c r="U143" s="200"/>
      <c r="V143" s="200"/>
      <c r="W143" s="200"/>
      <c r="X143" s="200"/>
      <c r="Y143" s="315" t="s">
        <v>216</v>
      </c>
      <c r="Z143" s="315"/>
      <c r="AA143" s="315"/>
      <c r="AB143" s="200"/>
      <c r="AC143" s="200"/>
      <c r="AD143" s="200"/>
      <c r="AE143" s="200"/>
      <c r="AF143" s="200"/>
      <c r="AG143" s="200"/>
      <c r="AH143" s="200"/>
      <c r="AI143" s="200"/>
      <c r="AJ143" s="200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ht="31.5" customHeight="1">
      <c r="A144" s="75"/>
      <c r="B144" s="201"/>
      <c r="C144" s="202"/>
      <c r="D144" s="212"/>
      <c r="E144" s="223" t="s">
        <v>221</v>
      </c>
      <c r="F144" s="224"/>
      <c r="G144" s="225" t="s">
        <v>198</v>
      </c>
      <c r="H144" s="215">
        <v>1</v>
      </c>
      <c r="I144" s="244"/>
      <c r="J144" s="227"/>
      <c r="K144" s="226"/>
      <c r="L144" s="228"/>
      <c r="M144" s="245"/>
      <c r="N144" s="230">
        <v>43233</v>
      </c>
      <c r="O144" s="230">
        <v>43236</v>
      </c>
      <c r="P144" s="231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  <c r="AA144" s="200"/>
      <c r="AB144" s="200"/>
      <c r="AC144" s="200"/>
      <c r="AD144" s="200"/>
      <c r="AE144" s="200"/>
      <c r="AF144" s="200"/>
      <c r="AG144" s="200"/>
      <c r="AH144" s="200"/>
      <c r="AI144" s="200"/>
      <c r="AJ144" s="200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ht="31.5" customHeight="1">
      <c r="A145" s="75"/>
      <c r="B145" s="201"/>
      <c r="C145" s="202"/>
      <c r="D145" s="212"/>
      <c r="E145" s="223" t="s">
        <v>222</v>
      </c>
      <c r="F145" s="224"/>
      <c r="G145" s="225" t="s">
        <v>203</v>
      </c>
      <c r="H145" s="215">
        <v>1</v>
      </c>
      <c r="I145" s="244"/>
      <c r="J145" s="227"/>
      <c r="K145" s="226"/>
      <c r="L145" s="228"/>
      <c r="M145" s="245"/>
      <c r="N145" s="230">
        <v>43233</v>
      </c>
      <c r="O145" s="230">
        <v>43236</v>
      </c>
      <c r="P145" s="231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  <c r="AA145" s="200"/>
      <c r="AB145" s="200"/>
      <c r="AC145" s="200"/>
      <c r="AD145" s="200"/>
      <c r="AE145" s="200"/>
      <c r="AF145" s="200"/>
      <c r="AG145" s="200"/>
      <c r="AH145" s="200"/>
      <c r="AI145" s="200"/>
      <c r="AJ145" s="200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ht="31.5" customHeight="1">
      <c r="A146" s="75"/>
      <c r="B146" s="201"/>
      <c r="C146" s="202"/>
      <c r="D146" s="212"/>
      <c r="E146" s="223" t="s">
        <v>223</v>
      </c>
      <c r="F146" s="224"/>
      <c r="G146" s="247" t="s">
        <v>211</v>
      </c>
      <c r="H146" s="215">
        <v>1</v>
      </c>
      <c r="I146" s="244"/>
      <c r="J146" s="227"/>
      <c r="K146" s="226"/>
      <c r="L146" s="228"/>
      <c r="M146" s="245"/>
      <c r="N146" s="230">
        <v>43233</v>
      </c>
      <c r="O146" s="230">
        <v>43236</v>
      </c>
      <c r="P146" s="231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  <c r="AA146" s="200"/>
      <c r="AB146" s="200"/>
      <c r="AC146" s="200"/>
      <c r="AD146" s="200"/>
      <c r="AE146" s="200"/>
      <c r="AF146" s="200"/>
      <c r="AG146" s="200"/>
      <c r="AH146" s="200"/>
      <c r="AI146" s="200"/>
      <c r="AJ146" s="200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ht="31.5" customHeight="1">
      <c r="A147" s="75"/>
      <c r="B147" s="201"/>
      <c r="C147" s="202"/>
      <c r="D147" s="212"/>
      <c r="E147" s="223" t="s">
        <v>224</v>
      </c>
      <c r="F147" s="224"/>
      <c r="G147" s="225" t="s">
        <v>203</v>
      </c>
      <c r="H147" s="215">
        <v>1</v>
      </c>
      <c r="I147" s="244"/>
      <c r="J147" s="227"/>
      <c r="K147" s="226"/>
      <c r="L147" s="228"/>
      <c r="M147" s="245"/>
      <c r="N147" s="230">
        <v>43233</v>
      </c>
      <c r="O147" s="230">
        <v>43236</v>
      </c>
      <c r="P147" s="231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200"/>
      <c r="AC147" s="200"/>
      <c r="AD147" s="200"/>
      <c r="AE147" s="200"/>
      <c r="AF147" s="200"/>
      <c r="AG147" s="200"/>
      <c r="AH147" s="200"/>
      <c r="AI147" s="200"/>
      <c r="AJ147" s="200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ht="31.5" customHeight="1">
      <c r="A148" s="75"/>
      <c r="B148" s="201"/>
      <c r="C148" s="202"/>
      <c r="D148" s="212"/>
      <c r="E148" s="223"/>
      <c r="F148" s="224"/>
      <c r="G148" s="225"/>
      <c r="H148" s="244"/>
      <c r="I148" s="244"/>
      <c r="J148" s="227"/>
      <c r="K148" s="226"/>
      <c r="L148" s="228"/>
      <c r="M148" s="245"/>
      <c r="N148" s="230"/>
      <c r="O148" s="230"/>
      <c r="P148" s="231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200"/>
      <c r="AC148" s="200"/>
      <c r="AD148" s="200"/>
      <c r="AE148" s="200"/>
      <c r="AF148" s="200"/>
      <c r="AG148" s="200"/>
      <c r="AH148" s="200"/>
      <c r="AI148" s="200"/>
      <c r="AJ148" s="200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ht="31.5" customHeight="1">
      <c r="A149" s="75"/>
      <c r="B149" s="201"/>
      <c r="C149" s="202"/>
      <c r="D149" s="212"/>
      <c r="E149" s="223" t="s">
        <v>225</v>
      </c>
      <c r="F149" s="224"/>
      <c r="G149" s="225" t="s">
        <v>186</v>
      </c>
      <c r="H149" s="244">
        <v>2</v>
      </c>
      <c r="I149" s="244">
        <v>2</v>
      </c>
      <c r="J149" s="227">
        <v>0</v>
      </c>
      <c r="K149" s="226">
        <f>IF($C$2&lt;N149,0,IF(AND(N149&lt;=$C$2,O149&gt;=$C$2),I149*(DAYS360(N149,$C$2+1)/(VALUE(O149)-VALUE(N149)+1)),I149))</f>
        <v>0</v>
      </c>
      <c r="L149" s="228">
        <f>J149*I149</f>
        <v>0</v>
      </c>
      <c r="M149" s="245" t="str">
        <f>IF(J149=1,"종료",IF(AND(J149=0,$C$2&lt;N149),"",IF(AND(J149=0,$C$2&gt;O149),"지연",IF(AND(O149&lt;$C$2,J149&lt;&gt;100),"지연","진행"))))</f>
        <v/>
      </c>
      <c r="N149" s="230">
        <v>43234</v>
      </c>
      <c r="O149" s="230">
        <v>43235</v>
      </c>
      <c r="P149" s="231"/>
      <c r="Q149" s="200"/>
      <c r="R149" s="200"/>
      <c r="S149" s="200"/>
      <c r="T149" s="200"/>
      <c r="U149" s="200"/>
      <c r="V149" s="200"/>
      <c r="W149" s="200"/>
      <c r="X149" s="200"/>
      <c r="Y149" s="200"/>
      <c r="Z149" s="315" t="s">
        <v>226</v>
      </c>
      <c r="AA149" s="315"/>
      <c r="AB149" s="200"/>
      <c r="AC149" s="200"/>
      <c r="AD149" s="200"/>
      <c r="AE149" s="200"/>
      <c r="AF149" s="200"/>
      <c r="AG149" s="200"/>
      <c r="AH149" s="200"/>
      <c r="AI149" s="200"/>
      <c r="AJ149" s="200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s="188" customFormat="1" ht="31.5" customHeight="1">
      <c r="B150" s="201"/>
      <c r="C150" s="190" t="s">
        <v>227</v>
      </c>
      <c r="D150" s="248"/>
      <c r="E150" s="192"/>
      <c r="F150" s="193"/>
      <c r="G150" s="194" t="s">
        <v>176</v>
      </c>
      <c r="H150" s="195">
        <f>SUM(H151:H151)</f>
        <v>7.2</v>
      </c>
      <c r="I150" s="195">
        <f>SUM(I151:I151)</f>
        <v>7.2</v>
      </c>
      <c r="J150" s="196">
        <f>L150/I150</f>
        <v>0</v>
      </c>
      <c r="K150" s="195">
        <f>SUM(K151:K151)</f>
        <v>0</v>
      </c>
      <c r="L150" s="195">
        <f>SUM(L151:L151)</f>
        <v>0</v>
      </c>
      <c r="M150" s="197">
        <f>IFERROR((L150/K150)*100,0)</f>
        <v>0</v>
      </c>
      <c r="N150" s="198">
        <v>43236</v>
      </c>
      <c r="O150" s="198">
        <v>43251</v>
      </c>
      <c r="P150" s="199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  <c r="AA150" s="200"/>
      <c r="AB150" s="316" t="s">
        <v>264</v>
      </c>
      <c r="AC150" s="316"/>
      <c r="AD150" s="316"/>
      <c r="AE150" s="316"/>
      <c r="AF150" s="316"/>
      <c r="AG150" s="316"/>
      <c r="AH150" s="316"/>
      <c r="AI150" s="316"/>
      <c r="AJ150" s="316"/>
      <c r="AK150" s="316"/>
      <c r="AL150" s="316"/>
      <c r="AM150" s="316"/>
      <c r="AN150" s="200"/>
      <c r="AO150" s="200"/>
      <c r="AP150" s="200"/>
      <c r="AQ150" s="200"/>
      <c r="AR150" s="200"/>
      <c r="AS150" s="200"/>
      <c r="AT150" s="200"/>
      <c r="AU150" s="200"/>
      <c r="AV150" s="200"/>
    </row>
    <row r="151" spans="1:1024" s="75" customFormat="1" ht="31.5" customHeight="1">
      <c r="B151" s="201"/>
      <c r="C151" s="202"/>
      <c r="D151" s="324" t="s">
        <v>228</v>
      </c>
      <c r="E151" s="324"/>
      <c r="F151" s="214"/>
      <c r="G151" s="249" t="s">
        <v>176</v>
      </c>
      <c r="H151" s="215">
        <v>7.2</v>
      </c>
      <c r="I151" s="215">
        <v>7.2</v>
      </c>
      <c r="J151" s="216">
        <v>0</v>
      </c>
      <c r="K151" s="215">
        <f>IF($C$2&lt;N151,0,IF(AND(N151&lt;=$C$2,O151&gt;=$C$2),I151*(DAYS360(N151,$C$2+1)/(VALUE(O151)-VALUE(N151)+1)),I151))</f>
        <v>0</v>
      </c>
      <c r="L151" s="217">
        <f>J151*I151</f>
        <v>0</v>
      </c>
      <c r="M151" s="218" t="str">
        <f>IF(J151=1,"종료",IF(AND(J151=0,$C$2&lt;N151),"",IF(AND(J151=0,$C$2&gt;O151),"지연",IF(AND(O151&lt;$C$2,J151&lt;&gt;100),"지연","진행"))))</f>
        <v/>
      </c>
      <c r="N151" s="219">
        <v>43236</v>
      </c>
      <c r="O151" s="219">
        <v>43250</v>
      </c>
      <c r="P151" s="211" t="s">
        <v>229</v>
      </c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  <c r="AA151" s="200"/>
      <c r="AB151" s="325" t="s">
        <v>230</v>
      </c>
      <c r="AC151" s="325"/>
      <c r="AD151" s="325"/>
      <c r="AE151" s="325"/>
      <c r="AF151" s="325"/>
      <c r="AG151" s="325"/>
      <c r="AH151" s="325"/>
      <c r="AI151" s="325"/>
      <c r="AJ151" s="325"/>
      <c r="AK151" s="325"/>
      <c r="AL151" s="325"/>
      <c r="AM151" s="200"/>
      <c r="AN151" s="200"/>
      <c r="AO151" s="200"/>
      <c r="AP151" s="200"/>
      <c r="AQ151" s="200"/>
      <c r="AR151" s="200"/>
      <c r="AS151" s="200"/>
      <c r="AT151" s="200"/>
      <c r="AU151" s="200"/>
      <c r="AV151" s="200"/>
    </row>
    <row r="152" spans="1:1024" ht="31.5" customHeight="1">
      <c r="A152" s="75"/>
      <c r="B152" s="201"/>
      <c r="C152" s="202"/>
      <c r="D152" s="324" t="s">
        <v>233</v>
      </c>
      <c r="E152" s="330"/>
      <c r="F152" s="224"/>
      <c r="G152" s="225" t="s">
        <v>179</v>
      </c>
      <c r="H152" s="244">
        <v>1.76</v>
      </c>
      <c r="I152" s="244"/>
      <c r="J152" s="227"/>
      <c r="K152" s="226"/>
      <c r="L152" s="228"/>
      <c r="M152" s="245"/>
      <c r="N152" s="219">
        <v>43236</v>
      </c>
      <c r="O152" s="219">
        <v>43250</v>
      </c>
      <c r="P152" s="231" t="s">
        <v>232</v>
      </c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  <c r="AA152" s="200"/>
      <c r="AB152" s="327" t="s">
        <v>265</v>
      </c>
      <c r="AC152" s="328"/>
      <c r="AD152" s="328"/>
      <c r="AE152" s="328"/>
      <c r="AF152" s="328"/>
      <c r="AG152" s="328"/>
      <c r="AH152" s="328"/>
      <c r="AI152" s="328"/>
      <c r="AJ152" s="328"/>
      <c r="AK152" s="328"/>
      <c r="AL152" s="329"/>
      <c r="AM152" s="295"/>
      <c r="AN152" s="296"/>
      <c r="AO152" s="200"/>
      <c r="AP152" s="200"/>
      <c r="AQ152" s="200"/>
      <c r="AR152" s="200"/>
      <c r="AS152" s="200"/>
      <c r="AT152" s="200"/>
      <c r="AU152" s="200"/>
      <c r="AV152" s="200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ht="31.5" customHeight="1">
      <c r="A153" s="75"/>
      <c r="B153" s="201"/>
      <c r="C153" s="202"/>
      <c r="D153" s="324" t="s">
        <v>217</v>
      </c>
      <c r="E153" s="330"/>
      <c r="F153" s="224"/>
      <c r="G153" s="225" t="s">
        <v>263</v>
      </c>
      <c r="H153" s="244">
        <v>2.76</v>
      </c>
      <c r="I153" s="244"/>
      <c r="J153" s="227"/>
      <c r="K153" s="226"/>
      <c r="L153" s="228"/>
      <c r="M153" s="245"/>
      <c r="N153" s="219">
        <v>43237</v>
      </c>
      <c r="O153" s="219">
        <v>43251</v>
      </c>
      <c r="P153" s="231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  <c r="AA153" s="200"/>
      <c r="AB153" s="327" t="s">
        <v>265</v>
      </c>
      <c r="AC153" s="328"/>
      <c r="AD153" s="328"/>
      <c r="AE153" s="328"/>
      <c r="AF153" s="328"/>
      <c r="AG153" s="328"/>
      <c r="AH153" s="328"/>
      <c r="AI153" s="328"/>
      <c r="AJ153" s="328"/>
      <c r="AK153" s="328"/>
      <c r="AL153" s="329"/>
      <c r="AM153" s="295"/>
      <c r="AN153" s="296"/>
      <c r="AO153" s="200"/>
      <c r="AP153" s="200"/>
      <c r="AQ153" s="200"/>
      <c r="AR153" s="200"/>
      <c r="AS153" s="200"/>
      <c r="AT153" s="200"/>
      <c r="AU153" s="200"/>
      <c r="AV153" s="200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ht="31.5" customHeight="1">
      <c r="A154" s="75"/>
      <c r="B154" s="201"/>
      <c r="C154" s="202"/>
      <c r="D154" s="324" t="s">
        <v>267</v>
      </c>
      <c r="E154" s="330"/>
      <c r="F154" s="224"/>
      <c r="G154" s="225" t="s">
        <v>269</v>
      </c>
      <c r="H154" s="244">
        <v>3.76</v>
      </c>
      <c r="I154" s="244"/>
      <c r="J154" s="227"/>
      <c r="K154" s="226"/>
      <c r="L154" s="228"/>
      <c r="M154" s="245"/>
      <c r="N154" s="219">
        <v>43238</v>
      </c>
      <c r="O154" s="219">
        <v>43251</v>
      </c>
      <c r="P154" s="231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  <c r="AA154" s="200"/>
      <c r="AB154" s="327" t="s">
        <v>265</v>
      </c>
      <c r="AC154" s="328"/>
      <c r="AD154" s="328"/>
      <c r="AE154" s="328"/>
      <c r="AF154" s="328"/>
      <c r="AG154" s="328"/>
      <c r="AH154" s="328"/>
      <c r="AI154" s="328"/>
      <c r="AJ154" s="328"/>
      <c r="AK154" s="328"/>
      <c r="AL154" s="329"/>
      <c r="AM154" s="295"/>
      <c r="AN154" s="296"/>
      <c r="AO154" s="200"/>
      <c r="AP154" s="200"/>
      <c r="AQ154" s="200"/>
      <c r="AR154" s="200"/>
      <c r="AS154" s="200"/>
      <c r="AT154" s="200"/>
      <c r="AU154" s="200"/>
      <c r="AV154" s="200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ht="31.5" customHeight="1">
      <c r="A155" s="75"/>
      <c r="B155" s="201"/>
      <c r="C155" s="202"/>
      <c r="D155" s="324" t="s">
        <v>219</v>
      </c>
      <c r="E155" s="330"/>
      <c r="F155" s="224"/>
      <c r="G155" s="247" t="s">
        <v>262</v>
      </c>
      <c r="H155" s="244">
        <v>4.76</v>
      </c>
      <c r="I155" s="244"/>
      <c r="J155" s="227"/>
      <c r="K155" s="226"/>
      <c r="L155" s="228"/>
      <c r="M155" s="245"/>
      <c r="N155" s="219">
        <v>43239</v>
      </c>
      <c r="O155" s="219">
        <v>43253</v>
      </c>
      <c r="P155" s="231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  <c r="AA155" s="200"/>
      <c r="AB155" s="327" t="s">
        <v>265</v>
      </c>
      <c r="AC155" s="328"/>
      <c r="AD155" s="328"/>
      <c r="AE155" s="328"/>
      <c r="AF155" s="328"/>
      <c r="AG155" s="328"/>
      <c r="AH155" s="328"/>
      <c r="AI155" s="328"/>
      <c r="AJ155" s="328"/>
      <c r="AK155" s="328"/>
      <c r="AL155" s="329"/>
      <c r="AM155" s="295"/>
      <c r="AN155" s="296"/>
      <c r="AO155" s="200"/>
      <c r="AP155" s="200"/>
      <c r="AQ155" s="200"/>
      <c r="AR155" s="200"/>
      <c r="AS155" s="200"/>
      <c r="AT155" s="200"/>
      <c r="AU155" s="200"/>
      <c r="AV155" s="200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ht="31.5" customHeight="1">
      <c r="A156" s="75"/>
      <c r="B156" s="201"/>
      <c r="C156" s="202"/>
      <c r="D156" s="324" t="s">
        <v>220</v>
      </c>
      <c r="E156" s="330"/>
      <c r="F156" s="224"/>
      <c r="G156" s="225" t="s">
        <v>186</v>
      </c>
      <c r="H156" s="244">
        <v>5.76</v>
      </c>
      <c r="I156" s="244"/>
      <c r="J156" s="227"/>
      <c r="K156" s="226"/>
      <c r="L156" s="228"/>
      <c r="M156" s="245"/>
      <c r="N156" s="219">
        <v>43240</v>
      </c>
      <c r="O156" s="219">
        <v>43251</v>
      </c>
      <c r="P156" s="231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  <c r="AA156" s="200"/>
      <c r="AB156" s="327" t="s">
        <v>265</v>
      </c>
      <c r="AC156" s="328"/>
      <c r="AD156" s="328"/>
      <c r="AE156" s="328"/>
      <c r="AF156" s="328"/>
      <c r="AG156" s="328"/>
      <c r="AH156" s="328"/>
      <c r="AI156" s="328"/>
      <c r="AJ156" s="328"/>
      <c r="AK156" s="328"/>
      <c r="AL156" s="329"/>
      <c r="AM156" s="295"/>
      <c r="AN156" s="296"/>
      <c r="AO156" s="200"/>
      <c r="AP156" s="200"/>
      <c r="AQ156" s="200"/>
      <c r="AR156" s="200"/>
      <c r="AS156" s="200"/>
      <c r="AT156" s="200"/>
      <c r="AU156" s="200"/>
      <c r="AV156" s="200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ht="31.5" customHeight="1">
      <c r="A157" s="75"/>
      <c r="B157" s="201"/>
      <c r="C157" s="202"/>
      <c r="D157" s="324" t="s">
        <v>221</v>
      </c>
      <c r="E157" s="330"/>
      <c r="F157" s="224"/>
      <c r="G157" s="225" t="s">
        <v>198</v>
      </c>
      <c r="H157" s="244">
        <v>6.76</v>
      </c>
      <c r="I157" s="244"/>
      <c r="J157" s="227"/>
      <c r="K157" s="226"/>
      <c r="L157" s="228"/>
      <c r="M157" s="245"/>
      <c r="N157" s="219">
        <v>43241</v>
      </c>
      <c r="O157" s="219">
        <v>43251</v>
      </c>
      <c r="P157" s="231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  <c r="AA157" s="200"/>
      <c r="AB157" s="335" t="s">
        <v>265</v>
      </c>
      <c r="AC157" s="336"/>
      <c r="AD157" s="336"/>
      <c r="AE157" s="336"/>
      <c r="AF157" s="336"/>
      <c r="AG157" s="336"/>
      <c r="AH157" s="336"/>
      <c r="AI157" s="336"/>
      <c r="AJ157" s="336"/>
      <c r="AK157" s="336"/>
      <c r="AL157" s="337"/>
      <c r="AM157" s="295"/>
      <c r="AN157" s="296"/>
      <c r="AO157" s="200"/>
      <c r="AP157" s="200"/>
      <c r="AQ157" s="200"/>
      <c r="AR157" s="200"/>
      <c r="AS157" s="200"/>
      <c r="AT157" s="200"/>
      <c r="AU157" s="200"/>
      <c r="AV157" s="200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ht="31.5" customHeight="1">
      <c r="A158" s="75"/>
      <c r="B158" s="201"/>
      <c r="C158" s="202"/>
      <c r="D158" s="324" t="s">
        <v>222</v>
      </c>
      <c r="E158" s="330"/>
      <c r="F158" s="224"/>
      <c r="G158" s="225" t="s">
        <v>262</v>
      </c>
      <c r="H158" s="244">
        <v>7.76</v>
      </c>
      <c r="I158" s="244"/>
      <c r="J158" s="227"/>
      <c r="K158" s="226"/>
      <c r="L158" s="228"/>
      <c r="M158" s="245"/>
      <c r="N158" s="219">
        <v>43242</v>
      </c>
      <c r="O158" s="219">
        <v>43251</v>
      </c>
      <c r="P158" s="231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327" t="s">
        <v>265</v>
      </c>
      <c r="AC158" s="328"/>
      <c r="AD158" s="328"/>
      <c r="AE158" s="328"/>
      <c r="AF158" s="328"/>
      <c r="AG158" s="328"/>
      <c r="AH158" s="328"/>
      <c r="AI158" s="328"/>
      <c r="AJ158" s="328"/>
      <c r="AK158" s="328"/>
      <c r="AL158" s="329"/>
      <c r="AM158" s="295"/>
      <c r="AN158" s="296"/>
      <c r="AO158" s="200"/>
      <c r="AP158" s="200"/>
      <c r="AQ158" s="200"/>
      <c r="AR158" s="200"/>
      <c r="AS158" s="200"/>
      <c r="AT158" s="200"/>
      <c r="AU158" s="200"/>
      <c r="AV158" s="200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31.5" customHeight="1">
      <c r="A159" s="75"/>
      <c r="B159" s="201"/>
      <c r="C159" s="202"/>
      <c r="D159" s="324" t="s">
        <v>223</v>
      </c>
      <c r="E159" s="330"/>
      <c r="F159" s="224"/>
      <c r="G159" s="247" t="s">
        <v>268</v>
      </c>
      <c r="H159" s="244">
        <v>8.76</v>
      </c>
      <c r="I159" s="244"/>
      <c r="J159" s="227"/>
      <c r="K159" s="226"/>
      <c r="L159" s="228"/>
      <c r="M159" s="245"/>
      <c r="N159" s="219">
        <v>43243</v>
      </c>
      <c r="O159" s="219">
        <v>43252</v>
      </c>
      <c r="P159" s="231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  <c r="AA159" s="200"/>
      <c r="AB159" s="327" t="s">
        <v>265</v>
      </c>
      <c r="AC159" s="328"/>
      <c r="AD159" s="328"/>
      <c r="AE159" s="328"/>
      <c r="AF159" s="328"/>
      <c r="AG159" s="328"/>
      <c r="AH159" s="328"/>
      <c r="AI159" s="328"/>
      <c r="AJ159" s="328"/>
      <c r="AK159" s="328"/>
      <c r="AL159" s="329"/>
      <c r="AM159" s="295"/>
      <c r="AN159" s="296"/>
      <c r="AO159" s="200"/>
      <c r="AP159" s="200"/>
      <c r="AQ159" s="200"/>
      <c r="AR159" s="200"/>
      <c r="AS159" s="200"/>
      <c r="AT159" s="200"/>
      <c r="AU159" s="200"/>
      <c r="AV159" s="200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ht="31.5" customHeight="1">
      <c r="A160" s="75"/>
      <c r="B160" s="201"/>
      <c r="C160" s="202"/>
      <c r="D160" s="326" t="s">
        <v>224</v>
      </c>
      <c r="E160" s="326"/>
      <c r="F160" s="224"/>
      <c r="G160" s="225" t="s">
        <v>266</v>
      </c>
      <c r="H160" s="244">
        <v>9.76</v>
      </c>
      <c r="I160" s="244"/>
      <c r="J160" s="227"/>
      <c r="K160" s="226"/>
      <c r="L160" s="228"/>
      <c r="M160" s="245"/>
      <c r="N160" s="219">
        <v>43244</v>
      </c>
      <c r="O160" s="219">
        <v>43251</v>
      </c>
      <c r="P160" s="231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327" t="s">
        <v>270</v>
      </c>
      <c r="AC160" s="328"/>
      <c r="AD160" s="328"/>
      <c r="AE160" s="328"/>
      <c r="AF160" s="328"/>
      <c r="AG160" s="328"/>
      <c r="AH160" s="328"/>
      <c r="AI160" s="328"/>
      <c r="AJ160" s="328"/>
      <c r="AK160" s="328"/>
      <c r="AL160" s="329"/>
      <c r="AM160" s="295"/>
      <c r="AN160" s="296"/>
      <c r="AO160" s="200"/>
      <c r="AP160" s="200"/>
      <c r="AQ160" s="200"/>
      <c r="AR160" s="200"/>
      <c r="AS160" s="200"/>
      <c r="AT160" s="200"/>
      <c r="AU160" s="200"/>
      <c r="AV160" s="20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ht="31.5" customHeight="1">
      <c r="A161" s="75"/>
      <c r="B161" s="201"/>
      <c r="C161" s="202"/>
      <c r="D161" s="326" t="s">
        <v>234</v>
      </c>
      <c r="E161" s="326"/>
      <c r="F161" s="224"/>
      <c r="G161" s="225" t="s">
        <v>235</v>
      </c>
      <c r="H161" s="244">
        <v>10.76</v>
      </c>
      <c r="I161" s="244"/>
      <c r="J161" s="227"/>
      <c r="K161" s="226"/>
      <c r="L161" s="228"/>
      <c r="M161" s="245"/>
      <c r="N161" s="219">
        <v>43245</v>
      </c>
      <c r="O161" s="219">
        <v>43251</v>
      </c>
      <c r="P161" s="231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327" t="s">
        <v>271</v>
      </c>
      <c r="AC161" s="331"/>
      <c r="AD161" s="331"/>
      <c r="AE161" s="331"/>
      <c r="AF161" s="331"/>
      <c r="AG161" s="331"/>
      <c r="AH161" s="331"/>
      <c r="AI161" s="331"/>
      <c r="AJ161" s="331"/>
      <c r="AK161" s="331"/>
      <c r="AL161" s="332"/>
      <c r="AM161" s="295"/>
      <c r="AN161" s="296"/>
      <c r="AO161" s="200"/>
      <c r="AP161" s="200"/>
      <c r="AQ161" s="200"/>
      <c r="AR161" s="200"/>
      <c r="AS161" s="200"/>
      <c r="AT161" s="200"/>
      <c r="AU161" s="200"/>
      <c r="AV161" s="200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s="188" customFormat="1" ht="31.5" customHeight="1">
      <c r="B162" s="201"/>
      <c r="C162" s="190" t="s">
        <v>236</v>
      </c>
      <c r="D162" s="252"/>
      <c r="E162" s="192"/>
      <c r="F162" s="193"/>
      <c r="G162" s="194" t="s">
        <v>176</v>
      </c>
      <c r="H162" s="195">
        <f>SUM(H163:H163)</f>
        <v>1.84</v>
      </c>
      <c r="I162" s="195">
        <f>SUM(I163:I163)</f>
        <v>1.84</v>
      </c>
      <c r="J162" s="196">
        <f>L162/I162</f>
        <v>0</v>
      </c>
      <c r="K162" s="195">
        <f>SUM(K163:K163)</f>
        <v>0</v>
      </c>
      <c r="L162" s="195">
        <f>SUM(L163:L163)</f>
        <v>0</v>
      </c>
      <c r="M162" s="197">
        <f>IFERROR((L162/K162)*100,0)</f>
        <v>0</v>
      </c>
      <c r="N162" s="198">
        <v>43252</v>
      </c>
      <c r="O162" s="198">
        <v>43257</v>
      </c>
      <c r="P162" s="199" t="s">
        <v>237</v>
      </c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21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316" t="s">
        <v>238</v>
      </c>
      <c r="AO162" s="316"/>
      <c r="AP162" s="316"/>
      <c r="AQ162" s="316"/>
      <c r="AR162" s="200"/>
      <c r="AS162" s="200"/>
      <c r="AT162" s="200"/>
      <c r="AU162" s="200"/>
      <c r="AV162" s="200"/>
    </row>
    <row r="163" spans="1:1024" s="75" customFormat="1" ht="31.5" customHeight="1">
      <c r="B163" s="201"/>
      <c r="C163" s="253"/>
      <c r="D163" s="254" t="s">
        <v>236</v>
      </c>
      <c r="E163" s="255"/>
      <c r="F163" s="256"/>
      <c r="G163" s="257" t="s">
        <v>176</v>
      </c>
      <c r="H163" s="258">
        <v>1.84</v>
      </c>
      <c r="I163" s="258">
        <v>1.84</v>
      </c>
      <c r="J163" s="259">
        <v>0</v>
      </c>
      <c r="K163" s="258">
        <f>IF($C$2&lt;N163,0,IF(AND(N163&lt;=$C$2,O163&gt;=$C$2),I163*(DAYS360(N163,$C$2+1)/(VALUE(O163)-VALUE(N163)+1)),I163))</f>
        <v>0</v>
      </c>
      <c r="L163" s="260">
        <f>J163*I163</f>
        <v>0</v>
      </c>
      <c r="M163" s="261" t="str">
        <f>IF(J163=1,"종료",IF(AND(J163=0,$C$2&lt;N163),"",IF(AND(J163=0,$C$2&gt;O163),"지연",IF(AND(O163&lt;$C$2,J163&lt;&gt;100),"지연","진행"))))</f>
        <v/>
      </c>
      <c r="N163" s="262">
        <v>43252</v>
      </c>
      <c r="O163" s="262">
        <v>43257</v>
      </c>
      <c r="P163" s="263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321" t="s">
        <v>239</v>
      </c>
      <c r="AO163" s="321"/>
      <c r="AP163" s="321"/>
      <c r="AQ163" s="321"/>
      <c r="AR163" s="200"/>
      <c r="AS163" s="200"/>
      <c r="AT163" s="200"/>
      <c r="AU163" s="200"/>
      <c r="AV163" s="200"/>
    </row>
    <row r="164" spans="1:1024" s="188" customFormat="1" ht="31.5" customHeight="1">
      <c r="B164" s="201"/>
      <c r="C164" s="264" t="s">
        <v>240</v>
      </c>
      <c r="D164" s="265"/>
      <c r="E164" s="266"/>
      <c r="F164" s="267"/>
      <c r="G164" s="268" t="s">
        <v>176</v>
      </c>
      <c r="H164" s="269">
        <f>SUM(H165,H167,H170,H172)</f>
        <v>3</v>
      </c>
      <c r="I164" s="269">
        <f>SUM(I165,I167,I170,I172)</f>
        <v>3</v>
      </c>
      <c r="J164" s="270">
        <f>L164/I164</f>
        <v>0</v>
      </c>
      <c r="K164" s="269">
        <f>SUM(K165,K167,K170,K172)</f>
        <v>0</v>
      </c>
      <c r="L164" s="269">
        <f>SUM(L165,L167,L170,L172)</f>
        <v>0</v>
      </c>
      <c r="M164" s="271">
        <f>IFERROR((L164/K164)*100,0)</f>
        <v>0</v>
      </c>
      <c r="N164" s="272">
        <v>43258</v>
      </c>
      <c r="O164" s="272">
        <v>43264</v>
      </c>
      <c r="P164" s="273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21"/>
      <c r="AP164" s="221"/>
      <c r="AQ164" s="221"/>
      <c r="AR164" s="333" t="s">
        <v>241</v>
      </c>
      <c r="AS164" s="333"/>
      <c r="AT164" s="333"/>
      <c r="AU164" s="333"/>
      <c r="AV164" s="333"/>
    </row>
    <row r="165" spans="1:1024" ht="31.5" customHeight="1">
      <c r="A165" s="188"/>
      <c r="B165" s="201"/>
      <c r="C165" s="202"/>
      <c r="D165" s="203" t="s">
        <v>242</v>
      </c>
      <c r="E165" s="204"/>
      <c r="F165" s="205"/>
      <c r="G165" s="206" t="s">
        <v>200</v>
      </c>
      <c r="H165" s="207">
        <f>SUM(H166)</f>
        <v>0.1</v>
      </c>
      <c r="I165" s="207">
        <f>SUM(I166)</f>
        <v>0.1</v>
      </c>
      <c r="J165" s="208">
        <f>L165/I165</f>
        <v>0</v>
      </c>
      <c r="K165" s="207">
        <f>SUM(K166)</f>
        <v>0</v>
      </c>
      <c r="L165" s="274">
        <f>SUM(L166)</f>
        <v>0</v>
      </c>
      <c r="M165" s="209">
        <f>IFERROR((L165/K165)*100,0)</f>
        <v>0</v>
      </c>
      <c r="N165" s="210">
        <v>43258</v>
      </c>
      <c r="O165" s="210">
        <v>43258</v>
      </c>
      <c r="P165" s="211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21"/>
      <c r="AP165" s="250"/>
      <c r="AQ165" s="200"/>
      <c r="AR165" s="275" t="s">
        <v>243</v>
      </c>
      <c r="AS165" s="200"/>
      <c r="AT165" s="200"/>
      <c r="AU165" s="200"/>
      <c r="AV165" s="200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s="75" customFormat="1" ht="31.5" customHeight="1">
      <c r="B166" s="201"/>
      <c r="C166" s="202"/>
      <c r="D166" s="220"/>
      <c r="E166" s="213" t="s">
        <v>244</v>
      </c>
      <c r="F166" s="214"/>
      <c r="G166" s="206" t="s">
        <v>200</v>
      </c>
      <c r="H166" s="215">
        <v>0.1</v>
      </c>
      <c r="I166" s="215">
        <v>0.1</v>
      </c>
      <c r="J166" s="216">
        <v>0</v>
      </c>
      <c r="K166" s="215">
        <f>IF($C$2&lt;N166,0,IF(AND(N166&lt;=$C$2,O166&gt;=$C$2),I166*(DAYS360(N166,$C$2+1)/(VALUE(O166)-VALUE(N166)+1)),I166))</f>
        <v>0</v>
      </c>
      <c r="L166" s="217">
        <f>J166*I166</f>
        <v>0</v>
      </c>
      <c r="M166" s="218" t="str">
        <f>IF(J166=1,"종료",IF(AND(J166=0,$C$2&lt;N166),"",IF(AND(J166=0,$C$2&gt;O166),"지연",IF(AND(O166&lt;$C$2,J166&lt;&gt;100),"지연","진행"))))</f>
        <v/>
      </c>
      <c r="N166" s="219">
        <v>43258</v>
      </c>
      <c r="O166" s="219">
        <v>43258</v>
      </c>
      <c r="P166" s="211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22"/>
      <c r="AP166" s="250"/>
      <c r="AQ166" s="200"/>
      <c r="AR166" s="276" t="s">
        <v>243</v>
      </c>
      <c r="AS166" s="200"/>
      <c r="AT166" s="200"/>
      <c r="AU166" s="200"/>
      <c r="AV166" s="200"/>
    </row>
    <row r="167" spans="1:1024" s="188" customFormat="1" ht="31.5" customHeight="1">
      <c r="B167" s="201"/>
      <c r="C167" s="202"/>
      <c r="D167" s="203" t="s">
        <v>245</v>
      </c>
      <c r="E167" s="204"/>
      <c r="F167" s="205"/>
      <c r="G167" s="206" t="s">
        <v>198</v>
      </c>
      <c r="H167" s="207">
        <f>SUM(H168:H169)</f>
        <v>0.6</v>
      </c>
      <c r="I167" s="207">
        <f>SUM(I168:I169)</f>
        <v>0.6</v>
      </c>
      <c r="J167" s="208">
        <f>L167/I167</f>
        <v>0</v>
      </c>
      <c r="K167" s="207">
        <f>SUM(K168:K169)</f>
        <v>0</v>
      </c>
      <c r="L167" s="207">
        <f>SUM(L168:L169)</f>
        <v>0</v>
      </c>
      <c r="M167" s="209">
        <f>IFERROR((L167/K167)*100,0)</f>
        <v>0</v>
      </c>
      <c r="N167" s="210">
        <v>43259</v>
      </c>
      <c r="O167" s="210">
        <v>43262</v>
      </c>
      <c r="P167" s="211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  <c r="AL167" s="200"/>
      <c r="AM167" s="200"/>
      <c r="AN167" s="200"/>
      <c r="AO167" s="221"/>
      <c r="AP167" s="250"/>
      <c r="AQ167" s="200"/>
      <c r="AR167" s="277"/>
      <c r="AS167" s="319" t="s">
        <v>246</v>
      </c>
      <c r="AT167" s="319"/>
      <c r="AU167" s="200"/>
      <c r="AV167" s="200"/>
    </row>
    <row r="168" spans="1:1024" s="75" customFormat="1" ht="31.5" customHeight="1">
      <c r="B168" s="201"/>
      <c r="C168" s="202"/>
      <c r="D168" s="212"/>
      <c r="E168" s="213" t="s">
        <v>247</v>
      </c>
      <c r="F168" s="278"/>
      <c r="G168" s="279" t="s">
        <v>186</v>
      </c>
      <c r="H168" s="215">
        <v>0.3</v>
      </c>
      <c r="I168" s="215">
        <v>0.3</v>
      </c>
      <c r="J168" s="216">
        <v>0</v>
      </c>
      <c r="K168" s="215">
        <f>IF($C$2&lt;N168,0,IF(AND(N168&lt;=$C$2,O168&gt;=$C$2),I168*(DAYS360(N168,$C$2+1)/(VALUE(O168)-VALUE(N168)+1)),I168))</f>
        <v>0</v>
      </c>
      <c r="L168" s="217">
        <f>J168*I168</f>
        <v>0</v>
      </c>
      <c r="M168" s="218" t="str">
        <f>IF(J168=1,"종료",IF(AND(J168=0,$C$2&lt;N168),"",IF(AND(J168=0,$C$2&gt;O168),"지연",IF(AND(O168&lt;$C$2,J168&lt;&gt;100),"지연","진행"))))</f>
        <v/>
      </c>
      <c r="N168" s="219">
        <v>43259</v>
      </c>
      <c r="O168" s="219">
        <v>43259</v>
      </c>
      <c r="P168" s="211" t="s">
        <v>247</v>
      </c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22"/>
      <c r="AP168" s="250"/>
      <c r="AQ168" s="200"/>
      <c r="AR168" s="277"/>
      <c r="AS168" s="239" t="s">
        <v>248</v>
      </c>
      <c r="AT168" s="251" t="s">
        <v>249</v>
      </c>
      <c r="AU168" s="200"/>
      <c r="AV168" s="200"/>
    </row>
    <row r="169" spans="1:1024" ht="31.5" customHeight="1">
      <c r="A169" s="75"/>
      <c r="B169" s="201"/>
      <c r="C169" s="202"/>
      <c r="D169" s="220"/>
      <c r="E169" s="213" t="s">
        <v>250</v>
      </c>
      <c r="F169" s="278"/>
      <c r="G169" s="279" t="s">
        <v>198</v>
      </c>
      <c r="H169" s="215">
        <v>0.3</v>
      </c>
      <c r="I169" s="215">
        <v>0.3</v>
      </c>
      <c r="J169" s="216">
        <v>0</v>
      </c>
      <c r="K169" s="215">
        <f>IF($C$2&lt;N169,0,IF(AND(N169&lt;=$C$2,O169&gt;=$C$2),I169*(DAYS360(N169,$C$2+1)/(VALUE(O169)-VALUE(N169)+1)),I169))</f>
        <v>0</v>
      </c>
      <c r="L169" s="217">
        <f>J169*I169</f>
        <v>0</v>
      </c>
      <c r="M169" s="218" t="str">
        <f>IF(J169=1,"종료",IF(AND(J169=0,$C$2&lt;N169),"",IF(AND(J169=0,$C$2&gt;O169),"지연",IF(AND(O169&lt;$C$2,J169&lt;&gt;100),"지연","진행"))))</f>
        <v/>
      </c>
      <c r="N169" s="219">
        <v>43260</v>
      </c>
      <c r="O169" s="219">
        <v>43260</v>
      </c>
      <c r="P169" s="211" t="s">
        <v>250</v>
      </c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22"/>
      <c r="AP169" s="250"/>
      <c r="AQ169" s="200"/>
      <c r="AR169" s="277"/>
      <c r="AS169" s="200"/>
      <c r="AT169" s="239" t="s">
        <v>251</v>
      </c>
      <c r="AU169" s="251" t="s">
        <v>252</v>
      </c>
      <c r="AV169" s="200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s="188" customFormat="1" ht="31.5" customHeight="1">
      <c r="B170" s="201"/>
      <c r="C170" s="202"/>
      <c r="D170" s="203" t="s">
        <v>253</v>
      </c>
      <c r="E170" s="204"/>
      <c r="F170" s="205"/>
      <c r="G170" s="206"/>
      <c r="H170" s="207">
        <f>SUM(H171)</f>
        <v>0.3</v>
      </c>
      <c r="I170" s="207">
        <f>SUM(I171)</f>
        <v>0.3</v>
      </c>
      <c r="J170" s="208">
        <f>L170/I170</f>
        <v>0</v>
      </c>
      <c r="K170" s="207">
        <f>SUM(K171)</f>
        <v>0</v>
      </c>
      <c r="L170" s="274">
        <f>SUM(L171)</f>
        <v>0</v>
      </c>
      <c r="M170" s="209">
        <f>IFERROR((L170/K170)*100,0)</f>
        <v>0</v>
      </c>
      <c r="N170" s="210">
        <v>43262</v>
      </c>
      <c r="O170" s="210">
        <v>43262</v>
      </c>
      <c r="P170" s="211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50"/>
      <c r="AP170" s="221"/>
      <c r="AQ170" s="200"/>
      <c r="AR170" s="277"/>
      <c r="AS170" s="200"/>
      <c r="AT170" s="280" t="s">
        <v>254</v>
      </c>
      <c r="AV170" s="200"/>
    </row>
    <row r="171" spans="1:1024" s="75" customFormat="1" ht="31.5" customHeight="1">
      <c r="B171" s="201"/>
      <c r="C171" s="202"/>
      <c r="D171" s="220"/>
      <c r="E171" s="213" t="s">
        <v>255</v>
      </c>
      <c r="F171" s="278"/>
      <c r="G171" s="279" t="s">
        <v>231</v>
      </c>
      <c r="H171" s="215">
        <v>0.3</v>
      </c>
      <c r="I171" s="215">
        <v>0.3</v>
      </c>
      <c r="J171" s="216">
        <v>0</v>
      </c>
      <c r="K171" s="215">
        <f>IF($C$2&lt;N171,0,IF(AND(N171&lt;=$C$2,O171&gt;=$C$2),I171*(DAYS360(N171,$C$2+1)/(VALUE(O171)-VALUE(N171)+1)),I171))</f>
        <v>0</v>
      </c>
      <c r="L171" s="217">
        <f>J171*I171</f>
        <v>0</v>
      </c>
      <c r="M171" s="218" t="str">
        <f>IF(J171=1,"종료",IF(AND(J171=0,$C$2&lt;N171),"",IF(AND(J171=0,$C$2&gt;O171),"지연",IF(AND(O171&lt;$C$2,J171&lt;&gt;100),"지연","진행"))))</f>
        <v/>
      </c>
      <c r="N171" s="219">
        <v>43262</v>
      </c>
      <c r="O171" s="219">
        <v>43262</v>
      </c>
      <c r="P171" s="211" t="s">
        <v>256</v>
      </c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50"/>
      <c r="AP171" s="222"/>
      <c r="AQ171" s="200"/>
      <c r="AR171" s="277"/>
      <c r="AS171" s="200"/>
      <c r="AT171" s="281" t="s">
        <v>254</v>
      </c>
      <c r="AU171" s="251" t="s">
        <v>257</v>
      </c>
      <c r="AV171" s="222"/>
    </row>
    <row r="172" spans="1:1024" s="188" customFormat="1" ht="31.5" customHeight="1">
      <c r="B172" s="201"/>
      <c r="C172" s="202"/>
      <c r="D172" s="203" t="s">
        <v>258</v>
      </c>
      <c r="E172" s="204"/>
      <c r="F172" s="205"/>
      <c r="G172" s="206"/>
      <c r="H172" s="207">
        <f>SUM(H173)</f>
        <v>2</v>
      </c>
      <c r="I172" s="207">
        <f>SUM(I173)</f>
        <v>2</v>
      </c>
      <c r="J172" s="208">
        <f>L172/I172</f>
        <v>0</v>
      </c>
      <c r="K172" s="207">
        <f>SUM(K173)</f>
        <v>0</v>
      </c>
      <c r="L172" s="274">
        <f>SUM(L173)</f>
        <v>0</v>
      </c>
      <c r="M172" s="209">
        <f>IFERROR((L172/K172)*100,0)</f>
        <v>0</v>
      </c>
      <c r="N172" s="210">
        <v>43263</v>
      </c>
      <c r="O172" s="210">
        <v>43263</v>
      </c>
      <c r="P172" s="211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50"/>
      <c r="AP172" s="221"/>
      <c r="AQ172" s="200"/>
      <c r="AR172" s="277"/>
      <c r="AS172" s="200"/>
      <c r="AU172" s="282" t="s">
        <v>259</v>
      </c>
      <c r="AV172" s="200"/>
    </row>
    <row r="173" spans="1:1024" s="75" customFormat="1" ht="31.5" customHeight="1">
      <c r="B173" s="283"/>
      <c r="C173" s="284"/>
      <c r="D173" s="285"/>
      <c r="E173" s="286" t="s">
        <v>260</v>
      </c>
      <c r="F173" s="287"/>
      <c r="G173" s="288" t="s">
        <v>203</v>
      </c>
      <c r="H173" s="289">
        <v>2</v>
      </c>
      <c r="I173" s="289">
        <v>2</v>
      </c>
      <c r="J173" s="290">
        <v>0</v>
      </c>
      <c r="K173" s="289">
        <f>IF($C$2&lt;N173,0,IF(AND(N173&lt;=$C$2,O173&gt;=$C$2),I173*(DAYS360(N173,$C$2+1)/(VALUE(O173)-VALUE(N173)+1)),I173))</f>
        <v>0</v>
      </c>
      <c r="L173" s="291">
        <f>J173*I173</f>
        <v>0</v>
      </c>
      <c r="M173" s="292" t="str">
        <f>IF(J173=1,"종료",IF(AND(J173=0,$C$2&lt;N173),"",IF(AND(J173=0,$C$2&gt;O173),"지연",IF(AND(O173&lt;$C$2,J173&lt;&gt;100),"지연","진행"))))</f>
        <v/>
      </c>
      <c r="N173" s="293">
        <v>43263</v>
      </c>
      <c r="O173" s="293">
        <v>43264</v>
      </c>
      <c r="P173" s="294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50"/>
      <c r="AP173" s="222"/>
      <c r="AQ173" s="200"/>
      <c r="AR173" s="277"/>
      <c r="AS173" s="200"/>
      <c r="AT173" s="200"/>
      <c r="AU173" s="334" t="s">
        <v>261</v>
      </c>
      <c r="AV173" s="334"/>
    </row>
    <row r="181" ht="16.5" customHeight="1"/>
  </sheetData>
  <mergeCells count="69">
    <mergeCell ref="AR164:AV164"/>
    <mergeCell ref="AS167:AT167"/>
    <mergeCell ref="AU173:AV173"/>
    <mergeCell ref="D152:E152"/>
    <mergeCell ref="D153:E153"/>
    <mergeCell ref="D154:E154"/>
    <mergeCell ref="D155:E155"/>
    <mergeCell ref="AB152:AL152"/>
    <mergeCell ref="AB153:AL153"/>
    <mergeCell ref="AB154:AL154"/>
    <mergeCell ref="AB155:AL155"/>
    <mergeCell ref="AB156:AL156"/>
    <mergeCell ref="AB157:AL157"/>
    <mergeCell ref="AB158:AL158"/>
    <mergeCell ref="AB159:AL159"/>
    <mergeCell ref="D160:E160"/>
    <mergeCell ref="D161:E161"/>
    <mergeCell ref="AN162:AQ162"/>
    <mergeCell ref="AN163:AQ163"/>
    <mergeCell ref="AB160:AL160"/>
    <mergeCell ref="D156:E156"/>
    <mergeCell ref="D157:E157"/>
    <mergeCell ref="D158:E158"/>
    <mergeCell ref="D159:E159"/>
    <mergeCell ref="AB161:AL161"/>
    <mergeCell ref="D151:E151"/>
    <mergeCell ref="AB151:AL151"/>
    <mergeCell ref="Y141:AA141"/>
    <mergeCell ref="Y142:AA142"/>
    <mergeCell ref="Y143:AA143"/>
    <mergeCell ref="Z149:AA149"/>
    <mergeCell ref="AB150:AM150"/>
    <mergeCell ref="S136:T136"/>
    <mergeCell ref="U137:AA137"/>
    <mergeCell ref="U138:AA138"/>
    <mergeCell ref="Y139:AA139"/>
    <mergeCell ref="Y140:AA140"/>
    <mergeCell ref="U130:Y130"/>
    <mergeCell ref="U131:V131"/>
    <mergeCell ref="W131:X131"/>
    <mergeCell ref="S132:T132"/>
    <mergeCell ref="S134:T134"/>
    <mergeCell ref="U134:V134"/>
    <mergeCell ref="Q124:T124"/>
    <mergeCell ref="Q125:R125"/>
    <mergeCell ref="Q126:R126"/>
    <mergeCell ref="S127:T127"/>
    <mergeCell ref="S128:T128"/>
    <mergeCell ref="AT3:AV3"/>
    <mergeCell ref="B6:F6"/>
    <mergeCell ref="B122:E122"/>
    <mergeCell ref="Q122:AV122"/>
    <mergeCell ref="Q123:T123"/>
    <mergeCell ref="B1:AV1"/>
    <mergeCell ref="B3:B5"/>
    <mergeCell ref="C3:C5"/>
    <mergeCell ref="D3:D5"/>
    <mergeCell ref="E3:E5"/>
    <mergeCell ref="F3:F5"/>
    <mergeCell ref="H3:H5"/>
    <mergeCell ref="N3:N5"/>
    <mergeCell ref="O3:O5"/>
    <mergeCell ref="P3:P5"/>
    <mergeCell ref="Q3:T3"/>
    <mergeCell ref="U3:Y3"/>
    <mergeCell ref="Z3:AD3"/>
    <mergeCell ref="AE3:AI3"/>
    <mergeCell ref="AJ3:AN3"/>
    <mergeCell ref="AO3:AS3"/>
  </mergeCells>
  <phoneticPr fontId="39" type="noConversion"/>
  <conditionalFormatting sqref="M18">
    <cfRule type="containsText" dxfId="59" priority="2" operator="containsText" text="지연"/>
    <cfRule type="containsText" dxfId="58" priority="3" operator="containsText" text="종료"/>
    <cfRule type="containsText" dxfId="57" priority="4" operator="containsText" text="진행"/>
  </conditionalFormatting>
  <conditionalFormatting sqref="M18">
    <cfRule type="containsText" dxfId="56" priority="5" operator="containsText" text="&quot;&quot;"/>
  </conditionalFormatting>
  <conditionalFormatting sqref="M125">
    <cfRule type="containsText" dxfId="55" priority="6" operator="containsText" text="지연"/>
    <cfRule type="containsText" dxfId="54" priority="7" operator="containsText" text="종료"/>
    <cfRule type="containsText" dxfId="53" priority="8" operator="containsText" text="진행"/>
  </conditionalFormatting>
  <conditionalFormatting sqref="M125">
    <cfRule type="containsText" dxfId="52" priority="9" operator="containsText" text="&quot;&quot;"/>
  </conditionalFormatting>
  <conditionalFormatting sqref="M10">
    <cfRule type="containsText" dxfId="51" priority="10" operator="containsText" text="지연"/>
    <cfRule type="containsText" dxfId="50" priority="11" operator="containsText" text="종료"/>
    <cfRule type="containsText" dxfId="49" priority="12" operator="containsText" text="진행"/>
  </conditionalFormatting>
  <conditionalFormatting sqref="M10">
    <cfRule type="containsText" dxfId="48" priority="13" operator="containsText" text="&quot;&quot;"/>
  </conditionalFormatting>
  <conditionalFormatting sqref="M16">
    <cfRule type="containsText" dxfId="47" priority="14" operator="containsText" text="지연"/>
    <cfRule type="containsText" dxfId="46" priority="15" operator="containsText" text="종료"/>
    <cfRule type="containsText" dxfId="45" priority="16" operator="containsText" text="진행"/>
  </conditionalFormatting>
  <conditionalFormatting sqref="M16">
    <cfRule type="containsText" dxfId="44" priority="17" operator="containsText" text="&quot;&quot;"/>
  </conditionalFormatting>
  <conditionalFormatting sqref="M151">
    <cfRule type="containsText" dxfId="43" priority="18" operator="containsText" text="지연"/>
    <cfRule type="containsText" dxfId="42" priority="19" operator="containsText" text="종료"/>
    <cfRule type="containsText" dxfId="41" priority="20" operator="containsText" text="진행"/>
  </conditionalFormatting>
  <conditionalFormatting sqref="M151">
    <cfRule type="containsText" dxfId="40" priority="21" operator="containsText" text="&quot;&quot;"/>
  </conditionalFormatting>
  <conditionalFormatting sqref="M11">
    <cfRule type="containsText" dxfId="39" priority="22" operator="containsText" text="&quot;&quot;"/>
  </conditionalFormatting>
  <conditionalFormatting sqref="M11">
    <cfRule type="containsText" dxfId="38" priority="23" operator="containsText" text="지연"/>
    <cfRule type="containsText" dxfId="37" priority="24" operator="containsText" text="종료"/>
    <cfRule type="containsText" dxfId="36" priority="25" operator="containsText" text="진행"/>
  </conditionalFormatting>
  <conditionalFormatting sqref="M13">
    <cfRule type="containsText" dxfId="35" priority="26" operator="containsText" text="&quot;&quot;"/>
  </conditionalFormatting>
  <conditionalFormatting sqref="M20">
    <cfRule type="containsText" dxfId="34" priority="27" operator="containsText" text="지연"/>
    <cfRule type="containsText" dxfId="33" priority="28" operator="containsText" text="종료"/>
    <cfRule type="containsText" dxfId="32" priority="29" operator="containsText" text="진행"/>
  </conditionalFormatting>
  <conditionalFormatting sqref="M20">
    <cfRule type="containsText" dxfId="31" priority="30" operator="containsText" text="&quot;&quot;"/>
  </conditionalFormatting>
  <conditionalFormatting sqref="M13">
    <cfRule type="containsText" dxfId="30" priority="31" operator="containsText" text="지연"/>
    <cfRule type="containsText" dxfId="29" priority="32" operator="containsText" text="종료"/>
    <cfRule type="containsText" dxfId="28" priority="33" operator="containsText" text="진행"/>
  </conditionalFormatting>
  <conditionalFormatting sqref="M19">
    <cfRule type="containsText" dxfId="27" priority="34" operator="containsText" text="지연"/>
    <cfRule type="containsText" dxfId="26" priority="35" operator="containsText" text="종료"/>
    <cfRule type="containsText" dxfId="25" priority="36" operator="containsText" text="진행"/>
  </conditionalFormatting>
  <conditionalFormatting sqref="M19">
    <cfRule type="containsText" dxfId="24" priority="37" operator="containsText" text="&quot;&quot;"/>
  </conditionalFormatting>
  <conditionalFormatting sqref="M128">
    <cfRule type="containsText" dxfId="23" priority="38" operator="containsText" text="&quot;&quot;"/>
  </conditionalFormatting>
  <conditionalFormatting sqref="M128">
    <cfRule type="containsText" dxfId="22" priority="39" operator="containsText" text="지연"/>
    <cfRule type="containsText" dxfId="21" priority="40" operator="containsText" text="종료"/>
    <cfRule type="containsText" dxfId="20" priority="41" operator="containsText" text="진행"/>
  </conditionalFormatting>
  <conditionalFormatting sqref="M171">
    <cfRule type="containsText" dxfId="19" priority="42" operator="containsText" text="&quot;&quot;"/>
  </conditionalFormatting>
  <conditionalFormatting sqref="M171">
    <cfRule type="containsText" dxfId="18" priority="43" operator="containsText" text="지연"/>
    <cfRule type="containsText" dxfId="17" priority="44" operator="containsText" text="종료"/>
    <cfRule type="containsText" dxfId="16" priority="45" operator="containsText" text="진행"/>
  </conditionalFormatting>
  <conditionalFormatting sqref="M173">
    <cfRule type="containsText" dxfId="15" priority="46" operator="containsText" text="지연"/>
    <cfRule type="containsText" dxfId="14" priority="47" operator="containsText" text="종료"/>
    <cfRule type="containsText" dxfId="13" priority="48" operator="containsText" text="진행"/>
  </conditionalFormatting>
  <conditionalFormatting sqref="M173">
    <cfRule type="containsText" dxfId="12" priority="49" operator="containsText" text="&quot;&quot;"/>
  </conditionalFormatting>
  <conditionalFormatting sqref="M163">
    <cfRule type="containsText" dxfId="11" priority="50" operator="containsText" text="지연"/>
    <cfRule type="containsText" dxfId="10" priority="51" operator="containsText" text="종료"/>
    <cfRule type="containsText" dxfId="9" priority="52" operator="containsText" text="진행"/>
  </conditionalFormatting>
  <conditionalFormatting sqref="M163">
    <cfRule type="containsText" dxfId="8" priority="53" operator="containsText" text="&quot;&quot;"/>
  </conditionalFormatting>
  <conditionalFormatting sqref="M129">
    <cfRule type="containsText" dxfId="7" priority="54" operator="containsText" text="지연"/>
    <cfRule type="containsText" dxfId="6" priority="55" operator="containsText" text="종료"/>
    <cfRule type="containsText" dxfId="5" priority="56" operator="containsText" text="진행"/>
  </conditionalFormatting>
  <conditionalFormatting sqref="M129">
    <cfRule type="containsText" dxfId="4" priority="57" operator="containsText" text="&quot;&quot;"/>
  </conditionalFormatting>
  <conditionalFormatting sqref="M126">
    <cfRule type="containsText" dxfId="3" priority="58" operator="containsText" text="지연"/>
    <cfRule type="containsText" dxfId="2" priority="59" operator="containsText" text="종료"/>
    <cfRule type="containsText" dxfId="1" priority="60" operator="containsText" text="진행"/>
  </conditionalFormatting>
  <conditionalFormatting sqref="M126">
    <cfRule type="containsText" dxfId="0" priority="61" operator="containsText" text="&quot;&quot;"/>
  </conditionalFormatting>
  <printOptions horizontalCentered="1"/>
  <pageMargins left="7.8472222222222193E-2" right="7.8472222222222193E-2" top="0.15763888888888899" bottom="7.8472222222222193E-2" header="0.51180555555555496" footer="0.51180555555555496"/>
  <pageSetup paperSize="9" scale="11" firstPageNumber="0" fitToHeight="0" orientation="portrait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5</vt:i4>
      </vt:variant>
    </vt:vector>
  </HeadingPairs>
  <TitlesOfParts>
    <vt:vector size="6" baseType="lpstr">
      <vt:lpstr>넥스트_아이티_팀_프로젝트명</vt:lpstr>
      <vt:lpstr>넥스트_아이티_팀_프로젝트명!_2007_12_12</vt:lpstr>
      <vt:lpstr>넥스트_아이티_팀_프로젝트명!_FilterDatabase</vt:lpstr>
      <vt:lpstr>넥스트_아이티_팀_프로젝트명!Print_Titles</vt:lpstr>
      <vt:lpstr>넥스트_아이티_팀_프로젝트명!Print_Titles_0</vt:lpstr>
      <vt:lpstr>넥스트_아이티_팀_프로젝트명!Print_Titles_0_0</vt:lpstr>
    </vt:vector>
  </TitlesOfParts>
  <Company>SKC&amp;C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Windows 사용자</cp:lastModifiedBy>
  <cp:revision>15</cp:revision>
  <cp:lastPrinted>2018-05-31T00:48:18Z</cp:lastPrinted>
  <dcterms:created xsi:type="dcterms:W3CDTF">2006-04-20T00:53:55Z</dcterms:created>
  <dcterms:modified xsi:type="dcterms:W3CDTF">2018-05-31T02:00:59Z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SKC&amp;C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