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Hub\studies\Numerical methods\"/>
    </mc:Choice>
  </mc:AlternateContent>
  <xr:revisionPtr revIDLastSave="0" documentId="13_ncr:1_{8FB97CAF-CE16-4098-922A-C2B11A57B7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C64" i="1"/>
  <c r="C65" i="1"/>
  <c r="C66" i="1" s="1"/>
  <c r="C67" i="1" s="1"/>
  <c r="C63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33" i="1"/>
  <c r="H62" i="1"/>
  <c r="G62" i="1"/>
  <c r="E63" i="1" s="1"/>
  <c r="H63" i="1" s="1"/>
  <c r="F62" i="1"/>
  <c r="D63" i="1" s="1"/>
  <c r="H32" i="1"/>
  <c r="G32" i="1"/>
  <c r="F32" i="1" s="1"/>
  <c r="I32" i="1" s="1"/>
  <c r="C22" i="1"/>
  <c r="C23" i="1" s="1"/>
  <c r="C24" i="1" s="1"/>
  <c r="C25" i="1" s="1"/>
  <c r="C26" i="1" s="1"/>
  <c r="C27" i="1" s="1"/>
  <c r="E22" i="1"/>
  <c r="E21" i="1"/>
  <c r="D21" i="1"/>
  <c r="I3" i="1"/>
  <c r="G3" i="1"/>
  <c r="F3" i="1"/>
  <c r="E3" i="1"/>
  <c r="H3" i="1" s="1"/>
  <c r="C4" i="1" s="1"/>
  <c r="D33" i="1" l="1"/>
  <c r="E33" i="1"/>
  <c r="H33" i="1" s="1"/>
  <c r="D22" i="1"/>
  <c r="F23" i="1" s="1"/>
  <c r="F63" i="1"/>
  <c r="G63" i="1"/>
  <c r="E64" i="1" s="1"/>
  <c r="F4" i="1"/>
  <c r="D4" i="1"/>
  <c r="D23" i="1" l="1"/>
  <c r="F24" i="1" s="1"/>
  <c r="E23" i="1"/>
  <c r="D64" i="1"/>
  <c r="G33" i="1"/>
  <c r="F33" i="1" s="1"/>
  <c r="I33" i="1" s="1"/>
  <c r="G64" i="1"/>
  <c r="H64" i="1"/>
  <c r="E4" i="1"/>
  <c r="H4" i="1" s="1"/>
  <c r="C5" i="1" s="1"/>
  <c r="G4" i="1"/>
  <c r="I4" i="1"/>
  <c r="E34" i="1" l="1"/>
  <c r="H34" i="1" s="1"/>
  <c r="D34" i="1"/>
  <c r="D24" i="1"/>
  <c r="F25" i="1" s="1"/>
  <c r="E24" i="1"/>
  <c r="E65" i="1"/>
  <c r="H65" i="1" s="1"/>
  <c r="D5" i="1"/>
  <c r="I5" i="1" s="1"/>
  <c r="F64" i="1"/>
  <c r="D65" i="1" s="1"/>
  <c r="F65" i="1" s="1"/>
  <c r="G65" i="1"/>
  <c r="E5" i="1"/>
  <c r="H5" i="1" s="1"/>
  <c r="F5" i="1"/>
  <c r="D66" i="1" l="1"/>
  <c r="D25" i="1"/>
  <c r="E25" i="1"/>
  <c r="G5" i="1"/>
  <c r="E66" i="1"/>
  <c r="H66" i="1" s="1"/>
  <c r="H67" i="1" s="1"/>
  <c r="G34" i="1"/>
  <c r="F34" i="1"/>
  <c r="I34" i="1" s="1"/>
  <c r="F66" i="1"/>
  <c r="G66" i="1"/>
  <c r="D6" i="1"/>
  <c r="C6" i="1"/>
  <c r="D67" i="1" l="1"/>
  <c r="F67" i="1" s="1"/>
  <c r="D35" i="1"/>
  <c r="G35" i="1" s="1"/>
  <c r="E35" i="1"/>
  <c r="H35" i="1" s="1"/>
  <c r="F26" i="1"/>
  <c r="E67" i="1"/>
  <c r="G67" i="1" s="1"/>
  <c r="E6" i="1"/>
  <c r="H6" i="1" s="1"/>
  <c r="F6" i="1"/>
  <c r="G6" i="1"/>
  <c r="I6" i="1"/>
  <c r="E26" i="1" l="1"/>
  <c r="D26" i="1"/>
  <c r="F27" i="1" s="1"/>
  <c r="F35" i="1"/>
  <c r="I35" i="1" s="1"/>
  <c r="D7" i="1"/>
  <c r="C7" i="1"/>
  <c r="E27" i="1" l="1"/>
  <c r="F28" i="1"/>
  <c r="D27" i="1"/>
  <c r="D36" i="1"/>
  <c r="G36" i="1" s="1"/>
  <c r="F36" i="1" s="1"/>
  <c r="I36" i="1" s="1"/>
  <c r="E36" i="1"/>
  <c r="H36" i="1" s="1"/>
  <c r="F7" i="1"/>
  <c r="E7" i="1"/>
  <c r="H7" i="1" s="1"/>
  <c r="G7" i="1"/>
  <c r="I7" i="1"/>
  <c r="E28" i="1" l="1"/>
  <c r="D28" i="1"/>
  <c r="D37" i="1"/>
  <c r="G37" i="1" s="1"/>
  <c r="E37" i="1"/>
  <c r="H37" i="1" s="1"/>
  <c r="C8" i="1"/>
  <c r="D8" i="1"/>
  <c r="F37" i="1" l="1"/>
  <c r="I37" i="1" s="1"/>
  <c r="G8" i="1"/>
  <c r="I8" i="1"/>
  <c r="E8" i="1"/>
  <c r="H8" i="1" s="1"/>
  <c r="F8" i="1"/>
  <c r="E38" i="1" l="1"/>
  <c r="H38" i="1" s="1"/>
  <c r="D38" i="1"/>
  <c r="G38" i="1" s="1"/>
  <c r="F38" i="1" s="1"/>
  <c r="I38" i="1" s="1"/>
  <c r="D39" i="1"/>
  <c r="E39" i="1"/>
  <c r="H39" i="1" s="1"/>
  <c r="D9" i="1"/>
  <c r="C9" i="1"/>
  <c r="G39" i="1" l="1"/>
  <c r="F39" i="1" s="1"/>
  <c r="I39" i="1" s="1"/>
  <c r="E9" i="1"/>
  <c r="H9" i="1" s="1"/>
  <c r="F9" i="1"/>
  <c r="I9" i="1"/>
  <c r="G9" i="1"/>
  <c r="D40" i="1" l="1"/>
  <c r="E40" i="1"/>
  <c r="H40" i="1" s="1"/>
  <c r="C10" i="1"/>
  <c r="D10" i="1"/>
  <c r="G40" i="1" l="1"/>
  <c r="F40" i="1" s="1"/>
  <c r="I40" i="1" s="1"/>
  <c r="I10" i="1"/>
  <c r="G10" i="1"/>
  <c r="E10" i="1"/>
  <c r="H10" i="1" s="1"/>
  <c r="F10" i="1"/>
  <c r="E41" i="1" l="1"/>
  <c r="H41" i="1" s="1"/>
  <c r="D41" i="1"/>
  <c r="G41" i="1" s="1"/>
  <c r="F41" i="1" s="1"/>
  <c r="I41" i="1" s="1"/>
  <c r="C11" i="1"/>
  <c r="D11" i="1"/>
  <c r="E42" i="1" l="1"/>
  <c r="H42" i="1" s="1"/>
  <c r="D42" i="1"/>
  <c r="G42" i="1" s="1"/>
  <c r="F42" i="1" s="1"/>
  <c r="I42" i="1" s="1"/>
  <c r="I11" i="1"/>
  <c r="G11" i="1"/>
  <c r="F11" i="1"/>
  <c r="E11" i="1"/>
  <c r="H11" i="1" s="1"/>
  <c r="D43" i="1" l="1"/>
  <c r="E43" i="1"/>
  <c r="H43" i="1" s="1"/>
  <c r="C12" i="1"/>
  <c r="D12" i="1"/>
  <c r="G43" i="1" l="1"/>
  <c r="F43" i="1" s="1"/>
  <c r="I43" i="1" s="1"/>
  <c r="I12" i="1"/>
  <c r="G12" i="1"/>
  <c r="E12" i="1"/>
  <c r="H12" i="1" s="1"/>
  <c r="F12" i="1"/>
  <c r="E44" i="1" l="1"/>
  <c r="H44" i="1" s="1"/>
  <c r="D44" i="1"/>
  <c r="G44" i="1" s="1"/>
  <c r="F44" i="1" s="1"/>
  <c r="I44" i="1" s="1"/>
  <c r="D13" i="1"/>
  <c r="C13" i="1"/>
  <c r="D45" i="1" l="1"/>
  <c r="G45" i="1" s="1"/>
  <c r="F45" i="1" s="1"/>
  <c r="I45" i="1" s="1"/>
  <c r="E45" i="1"/>
  <c r="H45" i="1" s="1"/>
  <c r="E13" i="1"/>
  <c r="H13" i="1" s="1"/>
  <c r="F13" i="1"/>
  <c r="G13" i="1"/>
  <c r="I13" i="1"/>
  <c r="D46" i="1" l="1"/>
  <c r="E46" i="1"/>
  <c r="H46" i="1" s="1"/>
  <c r="C14" i="1"/>
  <c r="D14" i="1"/>
  <c r="G46" i="1" l="1"/>
  <c r="F46" i="1" s="1"/>
  <c r="I46" i="1" s="1"/>
  <c r="I14" i="1"/>
  <c r="G14" i="1"/>
  <c r="E14" i="1"/>
  <c r="H14" i="1" s="1"/>
  <c r="F14" i="1"/>
  <c r="D47" i="1" l="1"/>
  <c r="G47" i="1" s="1"/>
  <c r="F47" i="1" s="1"/>
  <c r="I47" i="1" s="1"/>
  <c r="E47" i="1"/>
  <c r="H47" i="1" s="1"/>
  <c r="C15" i="1"/>
  <c r="D15" i="1"/>
  <c r="D48" i="1" l="1"/>
  <c r="G48" i="1" s="1"/>
  <c r="E48" i="1"/>
  <c r="H48" i="1" s="1"/>
  <c r="G15" i="1"/>
  <c r="I15" i="1"/>
  <c r="E15" i="1"/>
  <c r="H15" i="1" s="1"/>
  <c r="F15" i="1"/>
  <c r="F48" i="1" l="1"/>
  <c r="I48" i="1" s="1"/>
  <c r="D16" i="1"/>
  <c r="C16" i="1"/>
  <c r="E49" i="1" l="1"/>
  <c r="H49" i="1" s="1"/>
  <c r="D49" i="1"/>
  <c r="G49" i="1" s="1"/>
  <c r="E16" i="1"/>
  <c r="H16" i="1" s="1"/>
  <c r="F16" i="1"/>
  <c r="G16" i="1"/>
  <c r="I16" i="1"/>
  <c r="F49" i="1" l="1"/>
  <c r="I49" i="1" s="1"/>
  <c r="D17" i="1"/>
  <c r="C17" i="1"/>
  <c r="D50" i="1" l="1"/>
  <c r="G50" i="1" s="1"/>
  <c r="E50" i="1"/>
  <c r="H50" i="1" s="1"/>
  <c r="F17" i="1"/>
  <c r="E17" i="1"/>
  <c r="H17" i="1" s="1"/>
  <c r="I17" i="1"/>
  <c r="G17" i="1"/>
  <c r="F50" i="1" l="1"/>
  <c r="I50" i="1" s="1"/>
  <c r="D51" i="1" l="1"/>
  <c r="E51" i="1"/>
  <c r="H51" i="1" s="1"/>
  <c r="G51" i="1" l="1"/>
  <c r="F51" i="1" s="1"/>
  <c r="I51" i="1" s="1"/>
  <c r="E52" i="1" l="1"/>
  <c r="H52" i="1" s="1"/>
  <c r="D52" i="1"/>
  <c r="G52" i="1" s="1"/>
  <c r="F52" i="1" s="1"/>
  <c r="I52" i="1" s="1"/>
  <c r="E53" i="1" l="1"/>
  <c r="H53" i="1" s="1"/>
  <c r="D53" i="1"/>
  <c r="G53" i="1" s="1"/>
  <c r="F53" i="1" s="1"/>
  <c r="I53" i="1" s="1"/>
  <c r="E54" i="1" l="1"/>
  <c r="H54" i="1" s="1"/>
  <c r="D54" i="1"/>
  <c r="G54" i="1" s="1"/>
  <c r="F54" i="1" s="1"/>
  <c r="I54" i="1" s="1"/>
  <c r="E55" i="1" l="1"/>
  <c r="H55" i="1" s="1"/>
  <c r="D55" i="1"/>
  <c r="G55" i="1" l="1"/>
  <c r="F55" i="1"/>
  <c r="I55" i="1" s="1"/>
  <c r="E56" i="1" l="1"/>
  <c r="H56" i="1" s="1"/>
  <c r="D56" i="1"/>
  <c r="G56" i="1" s="1"/>
  <c r="F56" i="1" s="1"/>
  <c r="I56" i="1" s="1"/>
  <c r="D57" i="1" l="1"/>
  <c r="G57" i="1" s="1"/>
  <c r="E57" i="1"/>
  <c r="H57" i="1" s="1"/>
  <c r="F57" i="1" l="1"/>
  <c r="I57" i="1" s="1"/>
  <c r="E58" i="1" l="1"/>
  <c r="H58" i="1" s="1"/>
  <c r="I58" i="1"/>
  <c r="D58" i="1"/>
  <c r="G58" i="1" s="1"/>
  <c r="F58" i="1" l="1"/>
</calcChain>
</file>

<file path=xl/sharedStrings.xml><?xml version="1.0" encoding="utf-8"?>
<sst xmlns="http://schemas.openxmlformats.org/spreadsheetml/2006/main" count="38" uniqueCount="21">
  <si>
    <t>a</t>
  </si>
  <si>
    <t>b</t>
  </si>
  <si>
    <t>f(a)</t>
  </si>
  <si>
    <t>f(b)</t>
  </si>
  <si>
    <t>c</t>
  </si>
  <si>
    <t>f( c )</t>
  </si>
  <si>
    <t>(b - a) - 0,0002</t>
  </si>
  <si>
    <t xml:space="preserve">E = </t>
  </si>
  <si>
    <t>ln(1+x^2) - x^2 + 1</t>
  </si>
  <si>
    <t>n</t>
  </si>
  <si>
    <t>x</t>
  </si>
  <si>
    <t>f(x)</t>
  </si>
  <si>
    <t>f'(x)</t>
  </si>
  <si>
    <t>f(x) = ln(1+x^2) - x^2 + 1</t>
  </si>
  <si>
    <t>f'(x) = 2x/(1+x^2) - 2x</t>
  </si>
  <si>
    <t>f{c}</t>
  </si>
  <si>
    <t>f'(b)</t>
  </si>
  <si>
    <t>Метод деления отрезка пополам</t>
  </si>
  <si>
    <t>Метод Ньютона</t>
  </si>
  <si>
    <t>Метод хорд</t>
  </si>
  <si>
    <t>Метод хорд и касательных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</si>
</sst>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54" workbookViewId="0">
      <selection activeCell="K65" sqref="K65"/>
    </sheetView>
  </sheetViews>
  <sheetFormatPr defaultRowHeight="14.5" x14ac:dyDescent="0.35"/>
  <cols>
    <col min="1" max="1" width="22.7265625" customWidth="1"/>
    <col min="9" max="9" width="14.08984375" customWidth="1"/>
  </cols>
  <sheetData>
    <row r="1" spans="1:9" x14ac:dyDescent="0.35">
      <c r="A1" s="2" t="s">
        <v>17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t="s">
        <v>8</v>
      </c>
      <c r="C2" t="s">
        <v>0</v>
      </c>
      <c r="D2" t="s">
        <v>1</v>
      </c>
      <c r="E2" t="s">
        <v>4</v>
      </c>
      <c r="F2" t="s">
        <v>2</v>
      </c>
      <c r="G2" t="s">
        <v>3</v>
      </c>
      <c r="H2" t="s">
        <v>5</v>
      </c>
      <c r="I2" t="s">
        <v>6</v>
      </c>
    </row>
    <row r="3" spans="1:9" x14ac:dyDescent="0.35">
      <c r="A3" s="1" t="s">
        <v>7</v>
      </c>
      <c r="B3">
        <v>1E-4</v>
      </c>
      <c r="C3">
        <v>0</v>
      </c>
      <c r="D3">
        <v>2</v>
      </c>
      <c r="E3">
        <f>(C3+D3) / 2</f>
        <v>1</v>
      </c>
      <c r="F3">
        <f>C3^2-LN(1+C3^2)-1</f>
        <v>-1</v>
      </c>
      <c r="G3">
        <f t="shared" ref="G3:H4" si="0">D3^2-LN(1+D3^2)-1</f>
        <v>1.3905620875658995</v>
      </c>
      <c r="H3">
        <f t="shared" si="0"/>
        <v>-0.69314718055994529</v>
      </c>
      <c r="I3">
        <f>D3-C3-2 * $B$3</f>
        <v>1.9998</v>
      </c>
    </row>
    <row r="4" spans="1:9" x14ac:dyDescent="0.35">
      <c r="C4">
        <f>IF(H3 &lt; 0, E3, C3)</f>
        <v>1</v>
      </c>
      <c r="D4">
        <f>IF(H3 &gt; 0, E3, D3)</f>
        <v>2</v>
      </c>
      <c r="E4">
        <f>(C4+D4) / 2</f>
        <v>1.5</v>
      </c>
      <c r="F4">
        <f>C4^2-LN(1+C4^2)-1</f>
        <v>-0.69314718055994529</v>
      </c>
      <c r="G4">
        <f t="shared" si="0"/>
        <v>1.3905620875658995</v>
      </c>
      <c r="H4">
        <f t="shared" si="0"/>
        <v>7.1345003658353834E-2</v>
      </c>
      <c r="I4">
        <f>D4-C4-2 * $B$3</f>
        <v>0.99980000000000002</v>
      </c>
    </row>
    <row r="5" spans="1:9" x14ac:dyDescent="0.35">
      <c r="C5">
        <f t="shared" ref="C5:C14" si="1">IF(H4 &lt; 0, E4, C4)</f>
        <v>1</v>
      </c>
      <c r="D5">
        <f t="shared" ref="D5:D14" si="2">IF(H4 &gt; 0, E4, D4)</f>
        <v>1.5</v>
      </c>
      <c r="E5">
        <f t="shared" ref="E5:E14" si="3">(C5+D5) / 2</f>
        <v>1.25</v>
      </c>
      <c r="F5">
        <f t="shared" ref="F5:F14" si="4">C5^2-LN(1+C5^2)-1</f>
        <v>-0.69314718055994529</v>
      </c>
      <c r="G5">
        <f t="shared" ref="G5:G15" si="5">D5^2-LN(1+D5^2)-1</f>
        <v>7.1345003658353834E-2</v>
      </c>
      <c r="H5">
        <f t="shared" ref="H5:H15" si="6">E5^2-LN(1+E5^2)-1</f>
        <v>-0.37848334446452658</v>
      </c>
      <c r="I5">
        <f>D5-C5-2 * $B$3</f>
        <v>0.49980000000000002</v>
      </c>
    </row>
    <row r="6" spans="1:9" x14ac:dyDescent="0.35">
      <c r="C6">
        <f t="shared" si="1"/>
        <v>1.25</v>
      </c>
      <c r="D6">
        <f t="shared" si="2"/>
        <v>1.5</v>
      </c>
      <c r="E6">
        <f t="shared" si="3"/>
        <v>1.375</v>
      </c>
      <c r="F6">
        <f t="shared" si="4"/>
        <v>-0.37848334446452658</v>
      </c>
      <c r="G6">
        <f t="shared" si="5"/>
        <v>7.1345003658353834E-2</v>
      </c>
      <c r="H6">
        <f t="shared" si="6"/>
        <v>-0.17084774171865291</v>
      </c>
      <c r="I6">
        <f>D6-C6-2 * $B$3</f>
        <v>0.24979999999999999</v>
      </c>
    </row>
    <row r="7" spans="1:9" x14ac:dyDescent="0.35">
      <c r="C7">
        <f t="shared" si="1"/>
        <v>1.375</v>
      </c>
      <c r="D7">
        <f t="shared" si="2"/>
        <v>1.5</v>
      </c>
      <c r="E7">
        <f t="shared" si="3"/>
        <v>1.4375</v>
      </c>
      <c r="F7">
        <f t="shared" si="4"/>
        <v>-0.17084774171865291</v>
      </c>
      <c r="G7">
        <f t="shared" si="5"/>
        <v>7.1345003658353834E-2</v>
      </c>
      <c r="H7">
        <f t="shared" si="6"/>
        <v>-5.4100023302845912E-2</v>
      </c>
      <c r="I7">
        <f>D7-C7-2 * $B$3</f>
        <v>0.12479999999999999</v>
      </c>
    </row>
    <row r="8" spans="1:9" x14ac:dyDescent="0.35">
      <c r="C8">
        <f t="shared" si="1"/>
        <v>1.4375</v>
      </c>
      <c r="D8">
        <f t="shared" si="2"/>
        <v>1.5</v>
      </c>
      <c r="E8">
        <f t="shared" si="3"/>
        <v>1.46875</v>
      </c>
      <c r="F8">
        <f t="shared" si="4"/>
        <v>-5.4100023302845912E-2</v>
      </c>
      <c r="G8">
        <f t="shared" si="5"/>
        <v>7.1345003658353834E-2</v>
      </c>
      <c r="H8">
        <f t="shared" si="6"/>
        <v>7.5325903740199873E-3</v>
      </c>
      <c r="I8">
        <f>D8-C8-2 * $B$3</f>
        <v>6.2300000000000001E-2</v>
      </c>
    </row>
    <row r="9" spans="1:9" x14ac:dyDescent="0.35">
      <c r="C9">
        <f t="shared" si="1"/>
        <v>1.4375</v>
      </c>
      <c r="D9">
        <f t="shared" si="2"/>
        <v>1.46875</v>
      </c>
      <c r="E9">
        <f t="shared" si="3"/>
        <v>1.453125</v>
      </c>
      <c r="F9">
        <f t="shared" si="4"/>
        <v>-5.4100023302845912E-2</v>
      </c>
      <c r="G9">
        <f t="shared" si="5"/>
        <v>7.5325903740199873E-3</v>
      </c>
      <c r="H9">
        <f t="shared" si="6"/>
        <v>-2.355588446587209E-2</v>
      </c>
      <c r="I9">
        <f>D9-C9-2 * $B$3</f>
        <v>3.1050000000000001E-2</v>
      </c>
    </row>
    <row r="10" spans="1:9" x14ac:dyDescent="0.35">
      <c r="C10">
        <f t="shared" si="1"/>
        <v>1.453125</v>
      </c>
      <c r="D10">
        <f t="shared" si="2"/>
        <v>1.46875</v>
      </c>
      <c r="E10">
        <f t="shared" si="3"/>
        <v>1.4609375</v>
      </c>
      <c r="F10">
        <f t="shared" si="4"/>
        <v>-2.355588446587209E-2</v>
      </c>
      <c r="G10">
        <f t="shared" si="5"/>
        <v>7.5325903740199873E-3</v>
      </c>
      <c r="H10">
        <f t="shared" si="6"/>
        <v>-8.0797294947549947E-3</v>
      </c>
      <c r="I10">
        <f>D10-C10-2 * $B$3</f>
        <v>1.5424999999999999E-2</v>
      </c>
    </row>
    <row r="11" spans="1:9" x14ac:dyDescent="0.35">
      <c r="C11">
        <f t="shared" si="1"/>
        <v>1.4609375</v>
      </c>
      <c r="D11">
        <f t="shared" si="2"/>
        <v>1.46875</v>
      </c>
      <c r="E11">
        <f t="shared" si="3"/>
        <v>1.46484375</v>
      </c>
      <c r="F11">
        <f t="shared" si="4"/>
        <v>-8.0797294947549947E-3</v>
      </c>
      <c r="G11">
        <f t="shared" si="5"/>
        <v>7.5325903740199873E-3</v>
      </c>
      <c r="H11">
        <f t="shared" si="6"/>
        <v>-2.9059504276962578E-4</v>
      </c>
      <c r="I11">
        <f>D11-C11-2 * $B$3</f>
        <v>7.6125000000000003E-3</v>
      </c>
    </row>
    <row r="12" spans="1:9" x14ac:dyDescent="0.35">
      <c r="C12">
        <f t="shared" si="1"/>
        <v>1.46484375</v>
      </c>
      <c r="D12">
        <f t="shared" si="2"/>
        <v>1.46875</v>
      </c>
      <c r="E12">
        <f t="shared" si="3"/>
        <v>1.466796875</v>
      </c>
      <c r="F12">
        <f t="shared" si="4"/>
        <v>-2.9059504276962578E-4</v>
      </c>
      <c r="G12">
        <f t="shared" si="5"/>
        <v>7.5325903740199873E-3</v>
      </c>
      <c r="H12">
        <f t="shared" si="6"/>
        <v>3.6167406976617134E-3</v>
      </c>
      <c r="I12">
        <f>D12-C12-2 * $B$3</f>
        <v>3.7062499999999999E-3</v>
      </c>
    </row>
    <row r="13" spans="1:9" x14ac:dyDescent="0.35">
      <c r="C13">
        <f t="shared" si="1"/>
        <v>1.46484375</v>
      </c>
      <c r="D13">
        <f t="shared" si="2"/>
        <v>1.466796875</v>
      </c>
      <c r="E13">
        <f t="shared" si="3"/>
        <v>1.4658203125</v>
      </c>
      <c r="F13">
        <f t="shared" si="4"/>
        <v>-2.9059504276962578E-4</v>
      </c>
      <c r="G13">
        <f t="shared" si="5"/>
        <v>3.6167406976617134E-3</v>
      </c>
      <c r="H13">
        <f t="shared" si="6"/>
        <v>1.6620086596199624E-3</v>
      </c>
      <c r="I13">
        <f>D13-C13-2 * $B$3</f>
        <v>1.7531249999999999E-3</v>
      </c>
    </row>
    <row r="14" spans="1:9" x14ac:dyDescent="0.35">
      <c r="C14">
        <f t="shared" si="1"/>
        <v>1.46484375</v>
      </c>
      <c r="D14">
        <f t="shared" si="2"/>
        <v>1.4658203125</v>
      </c>
      <c r="E14">
        <f t="shared" si="3"/>
        <v>1.46533203125</v>
      </c>
      <c r="F14">
        <f t="shared" si="4"/>
        <v>-2.9059504276962578E-4</v>
      </c>
      <c r="G14">
        <f t="shared" si="5"/>
        <v>1.6620086596199624E-3</v>
      </c>
      <c r="H14">
        <f t="shared" si="6"/>
        <v>6.8544077578325258E-4</v>
      </c>
      <c r="I14">
        <f>D14-C14-2 * $B$3</f>
        <v>7.7656250000000002E-4</v>
      </c>
    </row>
    <row r="15" spans="1:9" x14ac:dyDescent="0.35">
      <c r="C15">
        <f>IF(H14 &lt; 0, E14, C14)</f>
        <v>1.46484375</v>
      </c>
      <c r="D15">
        <f>IF(H14 &gt; 0, E14, D14)</f>
        <v>1.46533203125</v>
      </c>
      <c r="E15">
        <f>(C15+D15) / 2</f>
        <v>1.465087890625</v>
      </c>
      <c r="F15">
        <f>C15^2-LN(1+C15^2)-1</f>
        <v>-2.9059504276962578E-4</v>
      </c>
      <c r="G15">
        <f t="shared" si="5"/>
        <v>6.8544077578325258E-4</v>
      </c>
      <c r="H15">
        <f t="shared" si="6"/>
        <v>1.9735635951345643E-4</v>
      </c>
      <c r="I15">
        <f>D15-C15-2 * $B$3</f>
        <v>2.8828125000000002E-4</v>
      </c>
    </row>
    <row r="16" spans="1:9" x14ac:dyDescent="0.35">
      <c r="C16">
        <f t="shared" ref="C16:C17" si="7">IF(H15 &lt; 0, E15, C15)</f>
        <v>1.46484375</v>
      </c>
      <c r="D16">
        <f t="shared" ref="D16:D17" si="8">IF(H15 &gt; 0, E15, D15)</f>
        <v>1.465087890625</v>
      </c>
      <c r="E16">
        <f t="shared" ref="E16:E17" si="9">(C16+D16) / 2</f>
        <v>1.4649658203125</v>
      </c>
      <c r="F16">
        <f t="shared" ref="F16:F17" si="10">C16^2-LN(1+C16^2)-1</f>
        <v>-2.9059504276962578E-4</v>
      </c>
      <c r="G16">
        <f t="shared" ref="G16:G17" si="11">D16^2-LN(1+D16^2)-1</f>
        <v>1.9735635951345643E-4</v>
      </c>
      <c r="H16">
        <f t="shared" ref="H16:H17" si="12">E16^2-LN(1+E16^2)-1</f>
        <v>-4.6635968230290814E-5</v>
      </c>
      <c r="I16">
        <f>D16-C16-2 * $B$3</f>
        <v>4.414062499999999E-5</v>
      </c>
    </row>
    <row r="17" spans="1:9" x14ac:dyDescent="0.35">
      <c r="C17">
        <f t="shared" si="7"/>
        <v>1.4649658203125</v>
      </c>
      <c r="D17">
        <f t="shared" si="8"/>
        <v>1.465087890625</v>
      </c>
      <c r="E17">
        <f t="shared" si="9"/>
        <v>1.46502685546875</v>
      </c>
      <c r="F17">
        <f t="shared" si="10"/>
        <v>-4.6635968230290814E-5</v>
      </c>
      <c r="G17">
        <f t="shared" si="11"/>
        <v>1.9735635951345643E-4</v>
      </c>
      <c r="H17">
        <f t="shared" si="12"/>
        <v>7.5356038972795858E-5</v>
      </c>
      <c r="I17">
        <f>D17-C17-2 * $B$3</f>
        <v>-7.792968750000001E-5</v>
      </c>
    </row>
    <row r="19" spans="1:9" x14ac:dyDescent="0.35">
      <c r="A19" s="2" t="s">
        <v>18</v>
      </c>
      <c r="B19" s="2"/>
      <c r="C19" s="2"/>
      <c r="D19" s="2"/>
      <c r="E19" s="2"/>
      <c r="F19" s="2"/>
    </row>
    <row r="20" spans="1:9" x14ac:dyDescent="0.35">
      <c r="A20" t="s">
        <v>13</v>
      </c>
      <c r="C20" t="s">
        <v>9</v>
      </c>
      <c r="D20" t="s">
        <v>11</v>
      </c>
      <c r="E20" t="s">
        <v>12</v>
      </c>
      <c r="F20" t="s">
        <v>10</v>
      </c>
    </row>
    <row r="21" spans="1:9" x14ac:dyDescent="0.35">
      <c r="A21" t="s">
        <v>14</v>
      </c>
      <c r="C21">
        <v>0</v>
      </c>
      <c r="D21">
        <f>LN(1+F21^2) - F21^2 + 1</f>
        <v>-12.166786655943785</v>
      </c>
      <c r="E21">
        <f>2*F21/(1 + F21^2) - 2 * F21</f>
        <v>-7.5294117647058822</v>
      </c>
      <c r="F21">
        <v>4</v>
      </c>
    </row>
    <row r="22" spans="1:9" x14ac:dyDescent="0.35">
      <c r="A22" s="1" t="s">
        <v>7</v>
      </c>
      <c r="B22">
        <v>1E-4</v>
      </c>
      <c r="C22">
        <f>C21+1</f>
        <v>1</v>
      </c>
      <c r="D22">
        <f>LN(1+F22^2) - F22^2 + 1</f>
        <v>-2.7842207665590131</v>
      </c>
      <c r="E22">
        <f>2*F22/(1 + F22^2) - 2 * F22</f>
        <v>-4.054814615263143</v>
      </c>
      <c r="F22">
        <f>F21-D21/E21</f>
        <v>2.3840986472574661</v>
      </c>
    </row>
    <row r="23" spans="1:9" x14ac:dyDescent="0.35">
      <c r="C23">
        <f t="shared" ref="C23:C27" si="13">C22+1</f>
        <v>2</v>
      </c>
      <c r="D23">
        <f>LN(1+F23^2) - F23^2 + 1</f>
        <v>-0.52516453397960206</v>
      </c>
      <c r="E23">
        <f>2*F23/(1 + F23^2) - 2 * F23</f>
        <v>-2.5202338337033847</v>
      </c>
      <c r="F23">
        <f>IF(ABS(F22 - F21) &gt; $B$22,F22-D22/E22, 0)</f>
        <v>1.697453009728529</v>
      </c>
    </row>
    <row r="24" spans="1:9" x14ac:dyDescent="0.35">
      <c r="C24">
        <f t="shared" si="13"/>
        <v>3</v>
      </c>
      <c r="D24">
        <f t="shared" ref="D24:D28" si="14">LN(1+F24^2) - F24^2 + 1</f>
        <v>-4.8785445257015336E-2</v>
      </c>
      <c r="E24">
        <f t="shared" ref="E24:E28" si="15">2*F24/(1 + F24^2) - 2 * F24</f>
        <v>-2.0524924173928865</v>
      </c>
      <c r="F24">
        <f>IF(ABS(F23 - F22) &gt; $B$22,F23-D23/E23, 0)</f>
        <v>1.4890737208877418</v>
      </c>
    </row>
    <row r="25" spans="1:9" x14ac:dyDescent="0.35">
      <c r="C25">
        <f t="shared" si="13"/>
        <v>4</v>
      </c>
      <c r="D25">
        <f t="shared" si="14"/>
        <v>-6.3107608530499348E-4</v>
      </c>
      <c r="E25">
        <f t="shared" si="15"/>
        <v>-1.999405506512653</v>
      </c>
      <c r="F25">
        <f>IF(ABS(F24 - F23) &gt; $B$22,F24-D24/E24, 0)</f>
        <v>1.4653048412350786</v>
      </c>
    </row>
    <row r="26" spans="1:9" x14ac:dyDescent="0.35">
      <c r="C26">
        <f t="shared" si="13"/>
        <v>5</v>
      </c>
      <c r="D26">
        <f t="shared" si="14"/>
        <v>-1.1116098330710145E-7</v>
      </c>
      <c r="E26">
        <f t="shared" si="15"/>
        <v>-1.9987011380657838</v>
      </c>
      <c r="F26">
        <f>IF(ABS(F25 - F24) &gt; $B$22,F25-D25/E25, 0)</f>
        <v>1.4649892093718826</v>
      </c>
    </row>
    <row r="27" spans="1:9" x14ac:dyDescent="0.35">
      <c r="C27">
        <f t="shared" si="13"/>
        <v>6</v>
      </c>
      <c r="D27">
        <f t="shared" si="14"/>
        <v>-3.3306690738754696E-15</v>
      </c>
      <c r="E27">
        <f t="shared" si="15"/>
        <v>-1.9987010139523924</v>
      </c>
      <c r="F27">
        <f>IF(ABS(F26 - F25) &gt; $B$22,F26-D26/E26, 0)</f>
        <v>1.4649891537552717</v>
      </c>
    </row>
    <row r="28" spans="1:9" x14ac:dyDescent="0.35">
      <c r="D28">
        <f t="shared" si="14"/>
        <v>1</v>
      </c>
      <c r="E28">
        <f t="shared" si="15"/>
        <v>0</v>
      </c>
      <c r="F28">
        <f>IF(ABS(F27 - F26) &gt; $B$22,F27-D27/E27, 0)</f>
        <v>0</v>
      </c>
    </row>
    <row r="30" spans="1:9" x14ac:dyDescent="0.35">
      <c r="A30" s="2" t="s">
        <v>19</v>
      </c>
      <c r="B30" s="2"/>
      <c r="C30" s="2"/>
      <c r="D30" s="2"/>
      <c r="E30" s="2"/>
      <c r="F30" s="2"/>
      <c r="G30" s="2"/>
      <c r="H30" s="2"/>
      <c r="I30" s="2"/>
    </row>
    <row r="31" spans="1:9" x14ac:dyDescent="0.35">
      <c r="A31" t="s">
        <v>13</v>
      </c>
      <c r="C31" t="s">
        <v>9</v>
      </c>
      <c r="D31" t="s">
        <v>0</v>
      </c>
      <c r="E31" t="s">
        <v>1</v>
      </c>
      <c r="F31" t="s">
        <v>4</v>
      </c>
      <c r="G31" t="s">
        <v>2</v>
      </c>
      <c r="H31" t="s">
        <v>3</v>
      </c>
      <c r="I31" t="s">
        <v>15</v>
      </c>
    </row>
    <row r="32" spans="1:9" x14ac:dyDescent="0.35">
      <c r="A32" s="1" t="s">
        <v>7</v>
      </c>
      <c r="B32">
        <v>1E-4</v>
      </c>
      <c r="C32">
        <v>0</v>
      </c>
      <c r="D32">
        <v>0</v>
      </c>
      <c r="E32">
        <v>2</v>
      </c>
      <c r="F32">
        <f>D32 - (G32*(E32 - D32))/(H32 - G32)</f>
        <v>0.836623324030218</v>
      </c>
      <c r="G32">
        <f>LN(1 + D32^2) - D32^2 + 1</f>
        <v>1</v>
      </c>
      <c r="H32">
        <f>LN(1 + E32^2) - E32^2 + 1</f>
        <v>-1.3905620875658995</v>
      </c>
      <c r="I32">
        <f>LN(1 + F32^2) - F32^2 + 1</f>
        <v>0.83065353839905698</v>
      </c>
    </row>
    <row r="33" spans="3:9" x14ac:dyDescent="0.35">
      <c r="C33">
        <f>C32+1</f>
        <v>1</v>
      </c>
      <c r="D33">
        <f>IF(I32 &lt; 0, F32, D32)</f>
        <v>0</v>
      </c>
      <c r="E33">
        <f>IF(I32 &gt; 0, F32, E32)</f>
        <v>0.836623324030218</v>
      </c>
      <c r="F33">
        <f>D33 - (G33*(E33 - D33))/(H33 - G33)</f>
        <v>4.9403059037730683</v>
      </c>
      <c r="G33">
        <f>LN(1 + D33^2) - D33^2 + 1</f>
        <v>1</v>
      </c>
      <c r="H33">
        <f>LN(1 + E33^2) - E33^2 + 1</f>
        <v>0.83065353839905698</v>
      </c>
      <c r="I33">
        <f>IF(ABS(I32) &gt; $B$32, LN(1 + F33^2) - F33^2 + 1, 0)</f>
        <v>-20.171612557504226</v>
      </c>
    </row>
    <row r="34" spans="3:9" x14ac:dyDescent="0.35">
      <c r="C34">
        <f t="shared" ref="C34:C58" si="16">C33+1</f>
        <v>2</v>
      </c>
      <c r="D34">
        <f t="shared" ref="D34:D40" si="17">IF(I33 &lt; 0, F33, D33)</f>
        <v>4.9403059037730683</v>
      </c>
      <c r="E34">
        <f t="shared" ref="E34:E40" si="18">IF(I33 &gt; 0, F33, E33)</f>
        <v>0.836623324030218</v>
      </c>
      <c r="F34">
        <f t="shared" ref="F34:F40" si="19">D34 - (G34*(E34 - D34))/(H34 - G34)</f>
        <v>0.99892668880831126</v>
      </c>
      <c r="G34">
        <f t="shared" ref="G34:G40" si="20">LN(1 + D34^2) - D34^2 + 1</f>
        <v>-20.171612557504226</v>
      </c>
      <c r="H34">
        <f t="shared" ref="H34:H40" si="21">LN(1 + E34^2) - E34^2 + 1</f>
        <v>0.83065353839905698</v>
      </c>
      <c r="I34">
        <f>IF(ABS(I33) &gt; $B$32, LN(1 + F34^2) - F34^2 + 1, 0)</f>
        <v>0.69421933996096108</v>
      </c>
    </row>
    <row r="35" spans="3:9" x14ac:dyDescent="0.35">
      <c r="C35">
        <f t="shared" si="16"/>
        <v>3</v>
      </c>
      <c r="D35">
        <f t="shared" si="17"/>
        <v>4.9403059037730683</v>
      </c>
      <c r="E35">
        <f t="shared" si="18"/>
        <v>0.99892668880831126</v>
      </c>
      <c r="F35">
        <f t="shared" si="19"/>
        <v>1.1300588521744444</v>
      </c>
      <c r="G35">
        <f t="shared" si="20"/>
        <v>-20.171612557504226</v>
      </c>
      <c r="H35">
        <f t="shared" si="21"/>
        <v>0.69421933996096108</v>
      </c>
      <c r="I35">
        <f>IF(ABS(I34) &gt; $B$32, LN(1 + F35^2) - F35^2 + 1, 0)</f>
        <v>0.54584027447082362</v>
      </c>
    </row>
    <row r="36" spans="3:9" x14ac:dyDescent="0.35">
      <c r="C36">
        <f t="shared" si="16"/>
        <v>4</v>
      </c>
      <c r="D36">
        <f t="shared" si="17"/>
        <v>4.9403059037730683</v>
      </c>
      <c r="E36">
        <f t="shared" si="18"/>
        <v>1.1300588521744444</v>
      </c>
      <c r="F36">
        <f t="shared" si="19"/>
        <v>1.2304469796780495</v>
      </c>
      <c r="G36">
        <f t="shared" si="20"/>
        <v>-20.171612557504226</v>
      </c>
      <c r="H36">
        <f t="shared" si="21"/>
        <v>0.54584027447082362</v>
      </c>
      <c r="I36">
        <f>IF(ABS(I35) &gt; $B$32, LN(1 + F36^2) - F36^2 + 1, 0)</f>
        <v>0.40787524880153003</v>
      </c>
    </row>
    <row r="37" spans="3:9" x14ac:dyDescent="0.35">
      <c r="C37">
        <f t="shared" si="16"/>
        <v>5</v>
      </c>
      <c r="D37">
        <f t="shared" si="17"/>
        <v>4.9403059037730683</v>
      </c>
      <c r="E37">
        <f t="shared" si="18"/>
        <v>1.2304469796780495</v>
      </c>
      <c r="F37">
        <f t="shared" si="19"/>
        <v>1.3039745448888898</v>
      </c>
      <c r="G37">
        <f t="shared" si="20"/>
        <v>-20.171612557504226</v>
      </c>
      <c r="H37">
        <f t="shared" si="21"/>
        <v>0.40787524880153003</v>
      </c>
      <c r="I37">
        <f>IF(ABS(I36) &gt; $B$32, LN(1 + F37^2) - F37^2 + 1, 0)</f>
        <v>0.29303163747172656</v>
      </c>
    </row>
    <row r="38" spans="3:9" x14ac:dyDescent="0.35">
      <c r="C38">
        <f t="shared" si="16"/>
        <v>6</v>
      </c>
      <c r="D38">
        <f t="shared" si="17"/>
        <v>4.9403059037730683</v>
      </c>
      <c r="E38">
        <f t="shared" si="18"/>
        <v>1.3039745448888898</v>
      </c>
      <c r="F38">
        <f t="shared" si="19"/>
        <v>1.3560428888254639</v>
      </c>
      <c r="G38">
        <f t="shared" si="20"/>
        <v>-20.171612557504226</v>
      </c>
      <c r="H38">
        <f t="shared" si="21"/>
        <v>0.29303163747172656</v>
      </c>
      <c r="I38">
        <f>IF(ABS(I37) &gt; $B$32, LN(1 + F38^2) - F38^2 + 1, 0)</f>
        <v>0.20454754019608834</v>
      </c>
    </row>
    <row r="39" spans="3:9" x14ac:dyDescent="0.35">
      <c r="C39">
        <f t="shared" si="16"/>
        <v>7</v>
      </c>
      <c r="D39">
        <f t="shared" si="17"/>
        <v>4.9403059037730683</v>
      </c>
      <c r="E39">
        <f t="shared" si="18"/>
        <v>1.3560428888254639</v>
      </c>
      <c r="F39">
        <f t="shared" si="19"/>
        <v>1.3920237694039441</v>
      </c>
      <c r="G39">
        <f t="shared" si="20"/>
        <v>-20.171612557504226</v>
      </c>
      <c r="H39">
        <f t="shared" si="21"/>
        <v>0.20454754019608834</v>
      </c>
      <c r="I39">
        <f>IF(ABS(I38) &gt; $B$32, LN(1 + F39^2) - F39^2 + 1, 0)</f>
        <v>0.13990705912066326</v>
      </c>
    </row>
    <row r="40" spans="3:9" x14ac:dyDescent="0.35">
      <c r="C40">
        <f t="shared" si="16"/>
        <v>8</v>
      </c>
      <c r="D40">
        <f t="shared" si="17"/>
        <v>4.9403059037730683</v>
      </c>
      <c r="E40">
        <f t="shared" si="18"/>
        <v>1.3920237694039441</v>
      </c>
      <c r="F40">
        <f t="shared" si="19"/>
        <v>1.4164645659430493</v>
      </c>
      <c r="G40">
        <f t="shared" si="20"/>
        <v>-20.171612557504226</v>
      </c>
      <c r="H40">
        <f t="shared" si="21"/>
        <v>0.13990705912066326</v>
      </c>
      <c r="I40">
        <f>IF(ABS(I39) &gt; $B$32, LN(1 + F40^2) - F40^2 + 1, 0)</f>
        <v>9.4362125215196047E-2</v>
      </c>
    </row>
    <row r="41" spans="3:9" x14ac:dyDescent="0.35">
      <c r="C41">
        <f t="shared" si="16"/>
        <v>9</v>
      </c>
      <c r="D41">
        <f>IF(I40 &lt; 0, F40, D40)</f>
        <v>4.9403059037730683</v>
      </c>
      <c r="E41">
        <f>IF(I40 &gt; 0, F40, E40)</f>
        <v>1.4164645659430493</v>
      </c>
      <c r="F41">
        <f>D41 - (G41*(E41 - D41))/(H41 - G41)</f>
        <v>1.4328722227552491</v>
      </c>
      <c r="G41">
        <f>LN(1 + D41^2) - D41^2 + 1</f>
        <v>-20.171612557504226</v>
      </c>
      <c r="H41">
        <f>LN(1 + E41^2) - E41^2 + 1</f>
        <v>9.4362125215196047E-2</v>
      </c>
      <c r="I41">
        <f>IF(ABS(I40) &gt; $B$32, LN(1 + F41^2) - F41^2 + 1, 0)</f>
        <v>6.3042131140744084E-2</v>
      </c>
    </row>
    <row r="42" spans="3:9" x14ac:dyDescent="0.35">
      <c r="C42">
        <f t="shared" si="16"/>
        <v>10</v>
      </c>
      <c r="D42">
        <f t="shared" ref="D42:D45" si="22">IF(I41 &lt; 0, F41, D41)</f>
        <v>4.9403059037730683</v>
      </c>
      <c r="E42">
        <f t="shared" ref="E42:E45" si="23">IF(I41 &gt; 0, F41, E41)</f>
        <v>1.4328722227552491</v>
      </c>
      <c r="F42">
        <f t="shared" ref="F42:F45" si="24">D42 - (G42*(E42 - D42))/(H42 - G42)</f>
        <v>1.4437998168994808</v>
      </c>
      <c r="G42">
        <f t="shared" ref="G42:G45" si="25">LN(1 + D42^2) - D42^2 + 1</f>
        <v>-20.171612557504226</v>
      </c>
      <c r="H42">
        <f t="shared" ref="H42:H45" si="26">LN(1 + E42^2) - E42^2 + 1</f>
        <v>6.3042131140744084E-2</v>
      </c>
      <c r="I42">
        <f>IF(ABS(I41) &gt; $B$32, LN(1 + F42^2) - F42^2 + 1, 0)</f>
        <v>4.1850433144730692E-2</v>
      </c>
    </row>
    <row r="43" spans="3:9" x14ac:dyDescent="0.35">
      <c r="C43">
        <f t="shared" si="16"/>
        <v>11</v>
      </c>
      <c r="D43">
        <f t="shared" si="22"/>
        <v>4.9403059037730683</v>
      </c>
      <c r="E43">
        <f t="shared" si="23"/>
        <v>1.4437998168994808</v>
      </c>
      <c r="F43">
        <f t="shared" si="24"/>
        <v>1.4510390660225303</v>
      </c>
      <c r="G43">
        <f t="shared" si="25"/>
        <v>-20.171612557504226</v>
      </c>
      <c r="H43">
        <f t="shared" si="26"/>
        <v>4.1850433144730692E-2</v>
      </c>
      <c r="I43">
        <f>IF(ABS(I42) &gt; $B$32, LN(1 + F43^2) - F43^2 + 1, 0)</f>
        <v>2.7664989518956462E-2</v>
      </c>
    </row>
    <row r="44" spans="3:9" x14ac:dyDescent="0.35">
      <c r="C44">
        <f t="shared" si="16"/>
        <v>12</v>
      </c>
      <c r="D44">
        <f t="shared" si="22"/>
        <v>4.9403059037730683</v>
      </c>
      <c r="E44">
        <f t="shared" si="23"/>
        <v>1.4510390660225303</v>
      </c>
      <c r="F44">
        <f t="shared" si="24"/>
        <v>1.4558179760736691</v>
      </c>
      <c r="G44">
        <f t="shared" si="25"/>
        <v>-20.171612557504226</v>
      </c>
      <c r="H44">
        <f t="shared" si="26"/>
        <v>2.7664989518956462E-2</v>
      </c>
      <c r="I44">
        <f>IF(ABS(I43) &gt; $B$32, LN(1 + F44^2) - F44^2 + 1, 0)</f>
        <v>1.8236613036488381E-2</v>
      </c>
    </row>
    <row r="45" spans="3:9" x14ac:dyDescent="0.35">
      <c r="C45">
        <f t="shared" si="16"/>
        <v>13</v>
      </c>
      <c r="D45">
        <f t="shared" si="22"/>
        <v>4.9403059037730683</v>
      </c>
      <c r="E45">
        <f t="shared" si="23"/>
        <v>1.4558179760736691</v>
      </c>
      <c r="F45">
        <f t="shared" si="24"/>
        <v>1.4589653625365897</v>
      </c>
      <c r="G45">
        <f t="shared" si="25"/>
        <v>-20.171612557504226</v>
      </c>
      <c r="H45">
        <f t="shared" si="26"/>
        <v>1.8236613036488381E-2</v>
      </c>
      <c r="I45">
        <f>IF(ABS(I44) &gt; $B$32, LN(1 + F45^2) - F45^2 + 1, 0)</f>
        <v>1.1999275739948967E-2</v>
      </c>
    </row>
    <row r="46" spans="3:9" x14ac:dyDescent="0.35">
      <c r="C46">
        <f t="shared" si="16"/>
        <v>14</v>
      </c>
      <c r="D46">
        <f>IF(I45 &lt; 0, F45, D45)</f>
        <v>4.9403059037730683</v>
      </c>
      <c r="E46">
        <f>IF(I45 &gt; 0, F45, E45)</f>
        <v>1.4589653625365897</v>
      </c>
      <c r="F46">
        <f>D46 - (G46*(E46 - D46))/(H46 - G46)</f>
        <v>1.4610350399285297</v>
      </c>
      <c r="G46">
        <f>LN(1 + D46^2) - D46^2 + 1</f>
        <v>-20.171612557504226</v>
      </c>
      <c r="H46">
        <f>LN(1 + E46^2) - E46^2 + 1</f>
        <v>1.1999275739948967E-2</v>
      </c>
      <c r="I46">
        <f>IF(ABS(I45) &gt; $B$32, LN(1 + F46^2) - F46^2 + 1, 0)</f>
        <v>7.8856475178754604E-3</v>
      </c>
    </row>
    <row r="47" spans="3:9" x14ac:dyDescent="0.35">
      <c r="C47">
        <f t="shared" si="16"/>
        <v>15</v>
      </c>
      <c r="D47">
        <f t="shared" ref="D47:D50" si="27">IF(I46 &lt; 0, F46, D46)</f>
        <v>4.9403059037730683</v>
      </c>
      <c r="E47">
        <f t="shared" ref="E47:E50" si="28">IF(I46 &gt; 0, F46, E46)</f>
        <v>1.4610350399285297</v>
      </c>
      <c r="F47">
        <f t="shared" ref="F47:F50" si="29">D47 - (G47*(E47 - D47))/(H47 - G47)</f>
        <v>1.4623946527084279</v>
      </c>
      <c r="G47">
        <f t="shared" ref="G47:G50" si="30">LN(1 + D47^2) - D47^2 + 1</f>
        <v>-20.171612557504226</v>
      </c>
      <c r="H47">
        <f t="shared" ref="H47:H50" si="31">LN(1 + E47^2) - E47^2 + 1</f>
        <v>7.8856475178754604E-3</v>
      </c>
      <c r="I47">
        <f>IF(ABS(I46) &gt; $B$32, LN(1 + F47^2) - F47^2 + 1, 0)</f>
        <v>5.1781214450092872E-3</v>
      </c>
    </row>
    <row r="48" spans="3:9" x14ac:dyDescent="0.35">
      <c r="C48">
        <f t="shared" si="16"/>
        <v>16</v>
      </c>
      <c r="D48">
        <f t="shared" si="27"/>
        <v>4.9403059037730683</v>
      </c>
      <c r="E48">
        <f t="shared" si="28"/>
        <v>1.4623946527084279</v>
      </c>
      <c r="F48">
        <f t="shared" si="29"/>
        <v>1.4632872152135126</v>
      </c>
      <c r="G48">
        <f t="shared" si="30"/>
        <v>-20.171612557504226</v>
      </c>
      <c r="H48">
        <f t="shared" si="31"/>
        <v>5.1781214450092872E-3</v>
      </c>
      <c r="I48">
        <f>IF(ABS(I47) &gt; $B$32, LN(1 + F48^2) - F48^2 + 1, 0)</f>
        <v>3.3984344175403969E-3</v>
      </c>
    </row>
    <row r="49" spans="1:9" x14ac:dyDescent="0.35">
      <c r="C49">
        <f t="shared" si="16"/>
        <v>17</v>
      </c>
      <c r="D49">
        <f t="shared" si="27"/>
        <v>4.9403059037730683</v>
      </c>
      <c r="E49">
        <f t="shared" si="28"/>
        <v>1.4632872152135126</v>
      </c>
      <c r="F49">
        <f t="shared" si="29"/>
        <v>1.46387291105211</v>
      </c>
      <c r="G49">
        <f t="shared" si="30"/>
        <v>-20.171612557504226</v>
      </c>
      <c r="H49">
        <f t="shared" si="31"/>
        <v>3.3984344175403969E-3</v>
      </c>
      <c r="I49">
        <f>IF(ABS(I48) &gt; $B$32, LN(1 + F49^2) - F49^2 + 1, 0)</f>
        <v>2.2296451827523711E-3</v>
      </c>
    </row>
    <row r="50" spans="1:9" x14ac:dyDescent="0.35">
      <c r="C50">
        <f t="shared" si="16"/>
        <v>18</v>
      </c>
      <c r="D50">
        <f t="shared" si="27"/>
        <v>4.9403059037730683</v>
      </c>
      <c r="E50">
        <f t="shared" si="28"/>
        <v>1.46387291105211</v>
      </c>
      <c r="F50">
        <f t="shared" si="29"/>
        <v>1.4642571319653848</v>
      </c>
      <c r="G50">
        <f t="shared" si="30"/>
        <v>-20.171612557504226</v>
      </c>
      <c r="H50">
        <f t="shared" si="31"/>
        <v>2.2296451827523711E-3</v>
      </c>
      <c r="I50">
        <f>IF(ABS(I49) &gt; $B$32, LN(1 + F50^2) - F50^2 + 1, 0)</f>
        <v>1.4624947992514237E-3</v>
      </c>
    </row>
    <row r="51" spans="1:9" x14ac:dyDescent="0.35">
      <c r="C51">
        <f t="shared" si="16"/>
        <v>19</v>
      </c>
      <c r="D51">
        <f>IF(I50 &lt; 0, F50, D50)</f>
        <v>4.9403059037730683</v>
      </c>
      <c r="E51">
        <f>IF(I50 &gt; 0, F50, E50)</f>
        <v>1.4642571319653848</v>
      </c>
      <c r="F51">
        <f>D51 - (G51*(E51 - D51))/(H51 - G51)</f>
        <v>1.464509136344367</v>
      </c>
      <c r="G51">
        <f>LN(1 + D51^2) - D51^2 + 1</f>
        <v>-20.171612557504226</v>
      </c>
      <c r="H51">
        <f>LN(1 + E51^2) - E51^2 + 1</f>
        <v>1.4624947992514237E-3</v>
      </c>
      <c r="I51">
        <f>IF(ABS(I50) &gt; $B$32, LN(1 + F51^2) - F51^2 + 1, 0)</f>
        <v>9.5915419120151668E-4</v>
      </c>
    </row>
    <row r="52" spans="1:9" x14ac:dyDescent="0.35">
      <c r="C52">
        <f t="shared" si="16"/>
        <v>20</v>
      </c>
      <c r="D52">
        <f t="shared" ref="D52:D54" si="32">IF(I51 &lt; 0, F51, D51)</f>
        <v>4.9403059037730683</v>
      </c>
      <c r="E52">
        <f t="shared" ref="E52:E54" si="33">IF(I51 &gt; 0, F51, E51)</f>
        <v>1.464509136344367</v>
      </c>
      <c r="F52">
        <f t="shared" ref="F52:F54" si="34">D52 - (G52*(E52 - D52))/(H52 - G52)</f>
        <v>1.464674401590905</v>
      </c>
      <c r="G52">
        <f t="shared" ref="G52:G54" si="35">LN(1 + D52^2) - D52^2 + 1</f>
        <v>-20.171612557504226</v>
      </c>
      <c r="H52">
        <f t="shared" ref="H52:H54" si="36">LN(1 + E52^2) - E52^2 + 1</f>
        <v>9.5915419120151668E-4</v>
      </c>
      <c r="I52">
        <f>IF(ABS(I51) &gt; $B$32, LN(1 + F52^2) - F52^2 + 1, 0)</f>
        <v>6.2898493035712377E-4</v>
      </c>
    </row>
    <row r="53" spans="1:9" x14ac:dyDescent="0.35">
      <c r="C53">
        <f t="shared" si="16"/>
        <v>21</v>
      </c>
      <c r="D53">
        <f t="shared" si="32"/>
        <v>4.9403059037730683</v>
      </c>
      <c r="E53">
        <f t="shared" si="33"/>
        <v>1.464674401590905</v>
      </c>
      <c r="F53">
        <f t="shared" si="34"/>
        <v>1.464782774268961</v>
      </c>
      <c r="G53">
        <f t="shared" si="35"/>
        <v>-20.171612557504226</v>
      </c>
      <c r="H53">
        <f t="shared" si="36"/>
        <v>6.2898493035712377E-4</v>
      </c>
      <c r="I53">
        <f>IF(ABS(I52) &gt; $B$32, LN(1 + F53^2) - F53^2 + 1, 0)</f>
        <v>4.1244336432177953E-4</v>
      </c>
    </row>
    <row r="54" spans="1:9" x14ac:dyDescent="0.35">
      <c r="C54">
        <f t="shared" si="16"/>
        <v>22</v>
      </c>
      <c r="D54">
        <f t="shared" si="32"/>
        <v>4.9403059037730683</v>
      </c>
      <c r="E54">
        <f t="shared" si="33"/>
        <v>1.464782774268961</v>
      </c>
      <c r="F54">
        <f t="shared" si="34"/>
        <v>1.4648538358729519</v>
      </c>
      <c r="G54">
        <f t="shared" si="35"/>
        <v>-20.171612557504226</v>
      </c>
      <c r="H54">
        <f t="shared" si="36"/>
        <v>4.1244336432177953E-4</v>
      </c>
      <c r="I54">
        <f>IF(ABS(I53) &gt; $B$32, LN(1 + F54^2) - F54^2 + 1, 0)</f>
        <v>2.7043955743200065E-4</v>
      </c>
    </row>
    <row r="55" spans="1:9" x14ac:dyDescent="0.35">
      <c r="C55">
        <f t="shared" si="16"/>
        <v>23</v>
      </c>
      <c r="D55">
        <f>IF(I54 &lt; 0, F54, D54)</f>
        <v>4.9403059037730683</v>
      </c>
      <c r="E55">
        <f>IF(I54 &gt; 0, F54, E54)</f>
        <v>1.4648538358729519</v>
      </c>
      <c r="F55">
        <f>D55 - (G55*(E55 - D55))/(H55 - G55)</f>
        <v>1.4649004304184019</v>
      </c>
      <c r="G55">
        <f>LN(1 + D55^2) - D55^2 + 1</f>
        <v>-20.171612557504226</v>
      </c>
      <c r="H55">
        <f>LN(1 + E55^2) - E55^2 + 1</f>
        <v>2.7043955743200065E-4</v>
      </c>
      <c r="I55">
        <f>IF(ABS(I54) &gt; $B$32, LN(1 + F55^2) - F55^2 + 1, 0)</f>
        <v>1.773226400352268E-4</v>
      </c>
    </row>
    <row r="56" spans="1:9" x14ac:dyDescent="0.35">
      <c r="C56">
        <f t="shared" si="16"/>
        <v>24</v>
      </c>
      <c r="D56">
        <f t="shared" ref="D56:D58" si="37">IF(I55 &lt; 0, F55, D55)</f>
        <v>4.9403059037730683</v>
      </c>
      <c r="E56">
        <f t="shared" ref="E56:E58" si="38">IF(I55 &gt; 0, F55, E55)</f>
        <v>1.4649004304184019</v>
      </c>
      <c r="F56">
        <f t="shared" ref="F56:F58" si="39">D56 - (G56*(E56 - D56))/(H56 - G56)</f>
        <v>1.4649309814045752</v>
      </c>
      <c r="G56">
        <f t="shared" ref="G56:G58" si="40">LN(1 + D56^2) - D56^2 + 1</f>
        <v>-20.171612557504226</v>
      </c>
      <c r="H56">
        <f t="shared" ref="H56:H58" si="41">LN(1 + E56^2) - E56^2 + 1</f>
        <v>1.773226400352268E-4</v>
      </c>
      <c r="I56">
        <f>IF(ABS(I55) &gt; $B$32, LN(1 + F56^2) - F56^2 + 1, 0)</f>
        <v>1.1626536045050706E-4</v>
      </c>
    </row>
    <row r="57" spans="1:9" x14ac:dyDescent="0.35">
      <c r="C57">
        <f t="shared" si="16"/>
        <v>25</v>
      </c>
      <c r="D57">
        <f t="shared" si="37"/>
        <v>4.9403059037730683</v>
      </c>
      <c r="E57">
        <f t="shared" si="38"/>
        <v>1.4649309814045752</v>
      </c>
      <c r="F57">
        <f t="shared" si="39"/>
        <v>1.4649510126929983</v>
      </c>
      <c r="G57">
        <f t="shared" si="40"/>
        <v>-20.171612557504226</v>
      </c>
      <c r="H57">
        <f t="shared" si="41"/>
        <v>1.1626536045050706E-4</v>
      </c>
      <c r="I57">
        <f>IF(ABS(I56) &gt; $B$32, LN(1 + F57^2) - F57^2 + 1, 0)</f>
        <v>7.6230956645995107E-5</v>
      </c>
    </row>
    <row r="58" spans="1:9" x14ac:dyDescent="0.35">
      <c r="C58">
        <f t="shared" si="16"/>
        <v>26</v>
      </c>
      <c r="D58">
        <f t="shared" si="37"/>
        <v>4.9403059037730683</v>
      </c>
      <c r="E58">
        <f t="shared" si="38"/>
        <v>1.4649510126929983</v>
      </c>
      <c r="F58">
        <f t="shared" si="39"/>
        <v>1.4649641464286418</v>
      </c>
      <c r="G58">
        <f t="shared" si="40"/>
        <v>-20.171612557504226</v>
      </c>
      <c r="H58">
        <f t="shared" si="41"/>
        <v>7.6230956645995107E-5</v>
      </c>
      <c r="I58">
        <f>IF(ABS(I57) &gt; $B$32, LN(1 + F58^2) - F58^2 + 1, 0)</f>
        <v>0</v>
      </c>
    </row>
    <row r="60" spans="1:9" x14ac:dyDescent="0.35">
      <c r="A60" s="2" t="s">
        <v>20</v>
      </c>
      <c r="B60" s="2"/>
      <c r="C60" s="2"/>
      <c r="D60" s="2"/>
      <c r="E60" s="2"/>
      <c r="F60" s="2"/>
      <c r="G60" s="2"/>
      <c r="H60" s="2"/>
    </row>
    <row r="61" spans="1:9" x14ac:dyDescent="0.35">
      <c r="A61" t="s">
        <v>13</v>
      </c>
      <c r="C61" t="s">
        <v>9</v>
      </c>
      <c r="D61" t="s">
        <v>0</v>
      </c>
      <c r="E61" t="s">
        <v>1</v>
      </c>
      <c r="F61" t="s">
        <v>2</v>
      </c>
      <c r="G61" t="s">
        <v>3</v>
      </c>
      <c r="H61" t="s">
        <v>16</v>
      </c>
    </row>
    <row r="62" spans="1:9" x14ac:dyDescent="0.35">
      <c r="A62" t="s">
        <v>14</v>
      </c>
      <c r="C62">
        <v>0</v>
      </c>
      <c r="D62">
        <v>0</v>
      </c>
      <c r="E62">
        <v>2</v>
      </c>
      <c r="F62">
        <f>LN(1 + D62^2) - D62^2 + 1</f>
        <v>1</v>
      </c>
      <c r="G62">
        <f>LN(1 + E62^2) - E62^2 + 1</f>
        <v>-1.3905620875658995</v>
      </c>
      <c r="H62">
        <f>2 * E62 / (1 + E62^2) - 2 * E62</f>
        <v>-3.2</v>
      </c>
    </row>
    <row r="63" spans="1:9" x14ac:dyDescent="0.35">
      <c r="A63" s="1" t="s">
        <v>7</v>
      </c>
      <c r="B63">
        <v>1E-4</v>
      </c>
      <c r="C63">
        <f>C62+1</f>
        <v>1</v>
      </c>
      <c r="D63">
        <f>D62-(F62*(E62-D62)) / (G62-F62)</f>
        <v>0.836623324030218</v>
      </c>
      <c r="E63">
        <f>E62 - G62 / H62</f>
        <v>1.5654493476356564</v>
      </c>
      <c r="F63">
        <f>LN(1 + D63^2) - D63^2 + 1</f>
        <v>0.83065353839905698</v>
      </c>
      <c r="G63">
        <f>LN(1 + E63^2) - E63^2 + 1</f>
        <v>-0.21207435586972423</v>
      </c>
      <c r="H63">
        <f>2 * E63 / (1 + E63^2) - 2 * E63</f>
        <v>-2.2235579519653159</v>
      </c>
    </row>
    <row r="64" spans="1:9" x14ac:dyDescent="0.35">
      <c r="C64">
        <f t="shared" ref="C64:C67" si="42">C63+1</f>
        <v>2</v>
      </c>
      <c r="D64">
        <f>D63-(F63*(E63-D63)) / (G63-F63)</f>
        <v>1.4172176657685422</v>
      </c>
      <c r="E64">
        <f>E63 - G63 / H63</f>
        <v>1.4700732160253782</v>
      </c>
      <c r="F64">
        <f>LN(1 + D64^2) - D64^2 + 1</f>
        <v>9.2937668664111017E-2</v>
      </c>
      <c r="G64">
        <f>LN(1 + E64^2) - E64^2 + 1</f>
        <v>-1.0190364611581293E-2</v>
      </c>
      <c r="H64">
        <f>IF(ABS(H63-H62) &gt; $B$63, 2 * E64 / (1 + E64^2) - 2 * E64, 0)</f>
        <v>-2.0100486058776053</v>
      </c>
    </row>
    <row r="65" spans="3:8" x14ac:dyDescent="0.35">
      <c r="C65">
        <f t="shared" si="42"/>
        <v>3</v>
      </c>
      <c r="D65">
        <f>D64-(F64*(E64-D64)) / (G64-F64)</f>
        <v>1.4648504137304579</v>
      </c>
      <c r="E65">
        <f>E64 - G64 / H64</f>
        <v>1.4650035054811736</v>
      </c>
      <c r="F65">
        <f>LN(1 + D65^2) - D65^2 + 1</f>
        <v>2.7727835064506046E-4</v>
      </c>
      <c r="G65">
        <f>LN(1 + E65^2) - E65^2 + 1</f>
        <v>-2.8685038937936724E-5</v>
      </c>
      <c r="H65">
        <f>IF(ABS(H64-H63) &gt; $B$63, 2 * E65 / (1 + E65^2) - 2 * E65, 0)</f>
        <v>-1.9987330411158701</v>
      </c>
    </row>
    <row r="66" spans="3:8" x14ac:dyDescent="0.35">
      <c r="C66">
        <f t="shared" si="42"/>
        <v>4</v>
      </c>
      <c r="D66">
        <f>D65-(F65*(E65-D65)) / (G65-F65)</f>
        <v>1.4649891526436125</v>
      </c>
      <c r="E66">
        <f>E65 - G65 / H65</f>
        <v>1.4649891538702542</v>
      </c>
      <c r="F66">
        <f>LN(1 + D66^2) - D66^2 + 1</f>
        <v>2.2218713535693269E-9</v>
      </c>
      <c r="G66">
        <f>LN(1 + E66^2) - E66^2 + 1</f>
        <v>-2.2981860858806158E-10</v>
      </c>
      <c r="H66">
        <f>IF(ABS(H65-H64) &gt; $B$63, 2 * E66 / (1 + E66^2) - 2 * E66, 0)</f>
        <v>-1.9987010142089858</v>
      </c>
    </row>
    <row r="67" spans="3:8" x14ac:dyDescent="0.35">
      <c r="C67">
        <f t="shared" si="42"/>
        <v>5</v>
      </c>
      <c r="D67">
        <f>D66-(F66*(E66-D66)) / (G66-F66)</f>
        <v>1.4649891537552702</v>
      </c>
      <c r="E67">
        <f>E66 - G66 / H66</f>
        <v>1.4649891537552702</v>
      </c>
      <c r="F67">
        <f>LN(1 + D67^2) - D67^2 + 1</f>
        <v>0</v>
      </c>
      <c r="G67">
        <f>LN(1 + E67^2) - E67^2 + 1</f>
        <v>0</v>
      </c>
      <c r="H67">
        <f>IF(ABS(H66-H65) &gt; $B$63, 2 * E67 / (1 + E67^2) - 2 * E67, 0)</f>
        <v>0</v>
      </c>
    </row>
  </sheetData>
  <mergeCells count="4">
    <mergeCell ref="A1:I1"/>
    <mergeCell ref="A19:F19"/>
    <mergeCell ref="A30:I30"/>
    <mergeCell ref="A60:H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Кадарметов</dc:creator>
  <cp:lastModifiedBy>Office</cp:lastModifiedBy>
  <dcterms:created xsi:type="dcterms:W3CDTF">2015-06-05T18:19:34Z</dcterms:created>
  <dcterms:modified xsi:type="dcterms:W3CDTF">2025-09-18T14:24:25Z</dcterms:modified>
</cp:coreProperties>
</file>