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weck\Documents\Programme\Python\Code\Github\FiXcelOrg\ExcelCAT\"/>
    </mc:Choice>
  </mc:AlternateContent>
  <bookViews>
    <workbookView xWindow="0" yWindow="0" windowWidth="20490" windowHeight="7170" activeTab="6" xr2:uid="{00000000-000D-0000-FFFF-FFFF00000000}"/>
  </bookViews>
  <sheets>
    <sheet name="Übersicht" sheetId="1" r:id="rId1"/>
    <sheet name="Januar" sheetId="2" r:id="rId2"/>
    <sheet name="Februar" sheetId="3" r:id="rId3"/>
    <sheet name="März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zember" sheetId="13" r:id="rId13"/>
  </sheets>
  <calcPr calcId="171027"/>
</workbook>
</file>

<file path=xl/calcChain.xml><?xml version="1.0" encoding="utf-8"?>
<calcChain xmlns="http://schemas.openxmlformats.org/spreadsheetml/2006/main">
  <c r="F16" i="13" l="1"/>
  <c r="C14" i="13"/>
  <c r="C13" i="13"/>
  <c r="C12" i="13"/>
  <c r="C10" i="13"/>
  <c r="C9" i="13"/>
  <c r="C8" i="13"/>
  <c r="F6" i="13"/>
  <c r="F5" i="13"/>
  <c r="D5" i="13"/>
  <c r="C5" i="13"/>
  <c r="C6" i="13" s="1"/>
  <c r="D6" i="13" s="1"/>
  <c r="C14" i="12"/>
  <c r="C13" i="12"/>
  <c r="C12" i="12"/>
  <c r="C11" i="12"/>
  <c r="C10" i="12"/>
  <c r="C9" i="12"/>
  <c r="C8" i="12"/>
  <c r="C6" i="12"/>
  <c r="F5" i="12"/>
  <c r="F6" i="12" s="1"/>
  <c r="C5" i="12"/>
  <c r="D5" i="12" s="1"/>
  <c r="C14" i="11"/>
  <c r="C13" i="11"/>
  <c r="C12" i="11"/>
  <c r="C11" i="11"/>
  <c r="C10" i="11"/>
  <c r="C9" i="11"/>
  <c r="C8" i="11"/>
  <c r="C6" i="11"/>
  <c r="F5" i="11"/>
  <c r="F6" i="11" s="1"/>
  <c r="C5" i="11"/>
  <c r="D5" i="11" s="1"/>
  <c r="F60" i="10"/>
  <c r="F5" i="10" s="1"/>
  <c r="F6" i="10" s="1"/>
  <c r="F16" i="10"/>
  <c r="C14" i="10"/>
  <c r="C13" i="10"/>
  <c r="C12" i="10"/>
  <c r="C10" i="10"/>
  <c r="C9" i="10"/>
  <c r="C5" i="10"/>
  <c r="C6" i="10" s="1"/>
  <c r="C55" i="9"/>
  <c r="F50" i="9"/>
  <c r="C14" i="9"/>
  <c r="C13" i="9"/>
  <c r="C12" i="9"/>
  <c r="C11" i="9"/>
  <c r="C10" i="9"/>
  <c r="C9" i="9"/>
  <c r="C8" i="9"/>
  <c r="C7" i="9"/>
  <c r="F6" i="9"/>
  <c r="F5" i="9"/>
  <c r="C5" i="9"/>
  <c r="C6" i="9" s="1"/>
  <c r="D6" i="9" s="1"/>
  <c r="C14" i="8"/>
  <c r="C13" i="8"/>
  <c r="C12" i="8"/>
  <c r="C11" i="8"/>
  <c r="C10" i="8"/>
  <c r="C9" i="8"/>
  <c r="C8" i="8"/>
  <c r="C7" i="8"/>
  <c r="C4" i="8" s="1"/>
  <c r="F5" i="8"/>
  <c r="F6" i="8" s="1"/>
  <c r="C5" i="8"/>
  <c r="D5" i="8" s="1"/>
  <c r="F6" i="7"/>
  <c r="C6" i="7"/>
  <c r="F5" i="7"/>
  <c r="D5" i="7"/>
  <c r="C5" i="7"/>
  <c r="D4" i="7"/>
  <c r="C4" i="7"/>
  <c r="C14" i="6"/>
  <c r="C13" i="6"/>
  <c r="C12" i="6"/>
  <c r="C11" i="6"/>
  <c r="C10" i="6"/>
  <c r="C9" i="6"/>
  <c r="C8" i="6"/>
  <c r="C7" i="6"/>
  <c r="F6" i="6"/>
  <c r="C6" i="6"/>
  <c r="D6" i="6" s="1"/>
  <c r="F5" i="6"/>
  <c r="D5" i="6"/>
  <c r="C5" i="6"/>
  <c r="D4" i="6"/>
  <c r="C11" i="5"/>
  <c r="C10" i="5"/>
  <c r="C9" i="5"/>
  <c r="C8" i="5"/>
  <c r="C7" i="5"/>
  <c r="C4" i="5" s="1"/>
  <c r="F5" i="5"/>
  <c r="C5" i="5"/>
  <c r="C6" i="5" s="1"/>
  <c r="C11" i="4"/>
  <c r="C10" i="4"/>
  <c r="C9" i="4"/>
  <c r="C8" i="4"/>
  <c r="C5" i="4"/>
  <c r="C6" i="4" s="1"/>
  <c r="C11" i="3"/>
  <c r="C10" i="3"/>
  <c r="C9" i="3"/>
  <c r="C8" i="3"/>
  <c r="C7" i="3"/>
  <c r="C6" i="3"/>
  <c r="A94" i="2"/>
  <c r="C11" i="2"/>
  <c r="C10" i="2"/>
  <c r="C9" i="2"/>
  <c r="C8" i="2"/>
  <c r="C7" i="2"/>
  <c r="C5" i="2"/>
  <c r="C6" i="2" s="1"/>
  <c r="C48" i="1"/>
  <c r="B48" i="1"/>
  <c r="A48" i="1"/>
  <c r="C47" i="1"/>
  <c r="A47" i="1"/>
  <c r="B33" i="1"/>
  <c r="A33" i="1"/>
  <c r="B32" i="1"/>
  <c r="A32" i="1"/>
  <c r="C23" i="1"/>
  <c r="B23" i="1"/>
  <c r="A23" i="1"/>
  <c r="C22" i="1"/>
  <c r="B22" i="1"/>
  <c r="A22" i="1"/>
  <c r="A13" i="1"/>
  <c r="A12" i="1"/>
  <c r="B8" i="1"/>
  <c r="A8" i="1"/>
  <c r="B7" i="1"/>
  <c r="A7" i="1"/>
  <c r="D6" i="7" l="1"/>
  <c r="C4" i="6"/>
  <c r="D6" i="10"/>
  <c r="D6" i="12"/>
  <c r="D6" i="11"/>
  <c r="D5" i="5"/>
  <c r="C6" i="8"/>
  <c r="D6" i="8" s="1"/>
  <c r="D5" i="9"/>
  <c r="D5" i="10"/>
  <c r="D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6" authorId="0" shapeId="0" xr:uid="{00000000-0006-0000-0000-000001000000}">
      <text>
        <r>
          <rPr>
            <sz val="11"/>
            <color rgb="FF000000"/>
            <rFont val="Calibri"/>
          </rPr>
          <t>Ohne Flug und Oktober bis Januar
	-Jakob Hollweck</t>
        </r>
      </text>
    </comment>
    <comment ref="A21" authorId="0" shapeId="0" xr:uid="{00000000-0006-0000-0000-000002000000}">
      <text>
        <r>
          <rPr>
            <sz val="11"/>
            <color rgb="FF000000"/>
            <rFont val="Calibri"/>
          </rPr>
          <t>Unterkunft war kostenlos
	-Jakob Hollweck</t>
        </r>
      </text>
    </comment>
    <comment ref="A26" authorId="0" shapeId="0" xr:uid="{00000000-0006-0000-0000-000003000000}">
      <text>
        <r>
          <rPr>
            <sz val="11"/>
            <color rgb="FF000000"/>
            <rFont val="Calibri"/>
          </rPr>
          <t>Miete noch nicht einberechnet
	-Jakob Hollweck</t>
        </r>
      </text>
    </comment>
    <comment ref="A30" authorId="0" shapeId="0" xr:uid="{00000000-0006-0000-0000-000004000000}">
      <text>
        <r>
          <rPr>
            <sz val="11"/>
            <color rgb="FF000000"/>
            <rFont val="Calibri"/>
          </rPr>
          <t>Bis jetzt ist die Miete noch nicht einberechnet
	-Jakob Hollweck</t>
        </r>
      </text>
    </comment>
  </commentList>
</comments>
</file>

<file path=xl/sharedStrings.xml><?xml version="1.0" encoding="utf-8"?>
<sst xmlns="http://schemas.openxmlformats.org/spreadsheetml/2006/main" count="747" uniqueCount="271">
  <si>
    <t>ÜBERSICHT</t>
  </si>
  <si>
    <t>Durchschnitt 2016</t>
  </si>
  <si>
    <t>Durchschnitt l2m</t>
  </si>
  <si>
    <t>Monat</t>
  </si>
  <si>
    <t>Ausgaben Gesamt</t>
  </si>
  <si>
    <t>Ausgaben/d</t>
  </si>
  <si>
    <t>Januar</t>
  </si>
  <si>
    <t>Februar</t>
  </si>
  <si>
    <t>März</t>
  </si>
  <si>
    <t>April</t>
  </si>
  <si>
    <t>Durchschnitt NZ</t>
  </si>
  <si>
    <t>Mai</t>
  </si>
  <si>
    <t>Juni</t>
  </si>
  <si>
    <t>Juli</t>
  </si>
  <si>
    <t>August</t>
  </si>
  <si>
    <t>September</t>
  </si>
  <si>
    <t>Durchschnitt HH</t>
  </si>
  <si>
    <t>Oktober</t>
  </si>
  <si>
    <t>November</t>
  </si>
  <si>
    <t>Dezember</t>
  </si>
  <si>
    <t>Durchschnitt Uni</t>
  </si>
  <si>
    <t>DS LEBENSM Uni</t>
  </si>
  <si>
    <t>DS RESTAUR Uni</t>
  </si>
  <si>
    <t>Durchschnitt 2017</t>
  </si>
  <si>
    <t>#ERROR!</t>
  </si>
  <si>
    <t>JANUAR</t>
  </si>
  <si>
    <t>Gesamt</t>
  </si>
  <si>
    <t>/Tag</t>
  </si>
  <si>
    <t>Unterkunft</t>
  </si>
  <si>
    <t>Lebensmittel</t>
  </si>
  <si>
    <t>Restaurant</t>
  </si>
  <si>
    <t>Aktivitäten</t>
  </si>
  <si>
    <t>Sonstiges</t>
  </si>
  <si>
    <t>FEBRUAR</t>
  </si>
  <si>
    <t>MAERZ</t>
  </si>
  <si>
    <t>Countdown</t>
  </si>
  <si>
    <t>2degrees Top Up</t>
  </si>
  <si>
    <t>WOTG</t>
  </si>
  <si>
    <t>APRIL</t>
  </si>
  <si>
    <t>Bild Mobil</t>
  </si>
  <si>
    <t>Mensa</t>
  </si>
  <si>
    <t>Eis</t>
  </si>
  <si>
    <t>tegut</t>
  </si>
  <si>
    <t xml:space="preserve">Wäsche </t>
  </si>
  <si>
    <t xml:space="preserve">Zinsen </t>
  </si>
  <si>
    <t xml:space="preserve">Zu Hause </t>
  </si>
  <si>
    <t xml:space="preserve">Büro bedarf </t>
  </si>
  <si>
    <t xml:space="preserve">Aldi </t>
  </si>
  <si>
    <t xml:space="preserve">Bäcker </t>
  </si>
  <si>
    <t>Opa</t>
  </si>
  <si>
    <t xml:space="preserve">Mensa </t>
  </si>
  <si>
    <t>Kino Sneak Peak</t>
  </si>
  <si>
    <t xml:space="preserve">Döner </t>
  </si>
  <si>
    <t>Mate</t>
  </si>
  <si>
    <t xml:space="preserve">Bücher </t>
  </si>
  <si>
    <t>Bottomless Pit</t>
  </si>
  <si>
    <t>Physikerball</t>
  </si>
  <si>
    <t xml:space="preserve">Block </t>
  </si>
  <si>
    <t>Lidl</t>
  </si>
  <si>
    <t xml:space="preserve">Snickers </t>
  </si>
  <si>
    <t xml:space="preserve">Ghost in the Shell </t>
  </si>
  <si>
    <t>Popcorn</t>
  </si>
  <si>
    <t>Chai Latte</t>
  </si>
  <si>
    <t>Brot</t>
  </si>
  <si>
    <t>Block</t>
  </si>
  <si>
    <t xml:space="preserve">Lidl </t>
  </si>
  <si>
    <t>Drucken</t>
  </si>
  <si>
    <t>2DS</t>
  </si>
  <si>
    <t xml:space="preserve">Brot </t>
  </si>
  <si>
    <t>Stilbruch</t>
  </si>
  <si>
    <t xml:space="preserve">Drucken </t>
  </si>
  <si>
    <t>Fritz Mitte</t>
  </si>
  <si>
    <t>Tegut</t>
  </si>
  <si>
    <t xml:space="preserve">2DS Folien, Hülle </t>
  </si>
  <si>
    <t>Kopien</t>
  </si>
  <si>
    <t>SD 32GB</t>
  </si>
  <si>
    <t xml:space="preserve">Miete </t>
  </si>
  <si>
    <t>Parkplatz</t>
  </si>
  <si>
    <t>MAI</t>
  </si>
  <si>
    <t>Kleidung</t>
  </si>
  <si>
    <t>Hygiene &amp; Gesundheit</t>
  </si>
  <si>
    <t>Transport</t>
  </si>
  <si>
    <t xml:space="preserve">Zuhause </t>
  </si>
  <si>
    <t xml:space="preserve">Bier FSR Treffen </t>
  </si>
  <si>
    <t>Twix</t>
  </si>
  <si>
    <t xml:space="preserve">Kopien </t>
  </si>
  <si>
    <t>Büroartikel</t>
  </si>
  <si>
    <t>Kaffee</t>
  </si>
  <si>
    <t xml:space="preserve">Physikerball Bier </t>
  </si>
  <si>
    <t>Breze Physikerball</t>
  </si>
  <si>
    <t>Hiatus Kaiyote: "Choose your weapon"</t>
  </si>
  <si>
    <t xml:space="preserve">Brezen </t>
  </si>
  <si>
    <t>Aldi</t>
  </si>
  <si>
    <t>Semmeln</t>
  </si>
  <si>
    <t>Opa Deining</t>
  </si>
  <si>
    <t xml:space="preserve">Twix </t>
  </si>
  <si>
    <t>Kino</t>
  </si>
  <si>
    <t xml:space="preserve">Mojito </t>
  </si>
  <si>
    <t>Daheme</t>
  </si>
  <si>
    <t>Fund</t>
  </si>
  <si>
    <t xml:space="preserve">Waschen </t>
  </si>
  <si>
    <t>Miete</t>
  </si>
  <si>
    <t>JUNI</t>
  </si>
  <si>
    <t>l</t>
  </si>
  <si>
    <t>Taschengeld</t>
  </si>
  <si>
    <t>r</t>
  </si>
  <si>
    <t>Phase 10</t>
  </si>
  <si>
    <t>s</t>
  </si>
  <si>
    <t>Kopierer</t>
  </si>
  <si>
    <t>Asia Essen</t>
  </si>
  <si>
    <t>Essen</t>
  </si>
  <si>
    <t>Parken</t>
  </si>
  <si>
    <t>t</t>
  </si>
  <si>
    <t>Oropax</t>
  </si>
  <si>
    <t>Brezen</t>
  </si>
  <si>
    <t>Kassa Karten</t>
  </si>
  <si>
    <t>Bier</t>
  </si>
  <si>
    <t>Stifte</t>
  </si>
  <si>
    <t>EC Sperrung</t>
  </si>
  <si>
    <t>Stephani</t>
  </si>
  <si>
    <t>Waschen</t>
  </si>
  <si>
    <t xml:space="preserve">Spende </t>
  </si>
  <si>
    <t>Taschenreperatur</t>
  </si>
  <si>
    <t>Backwerk</t>
  </si>
  <si>
    <t>Bäcker</t>
  </si>
  <si>
    <t xml:space="preserve"> </t>
  </si>
  <si>
    <t>JULI</t>
  </si>
  <si>
    <t>Zinsen</t>
  </si>
  <si>
    <t>GodSpeed CD</t>
  </si>
  <si>
    <t xml:space="preserve">Taschengeld </t>
  </si>
  <si>
    <t xml:space="preserve">Blöcke </t>
  </si>
  <si>
    <t>DG Shirt</t>
  </si>
  <si>
    <t>Aumühle, 18:25</t>
  </si>
  <si>
    <t>Schreibwaren</t>
  </si>
  <si>
    <t>Penny</t>
  </si>
  <si>
    <t>Jodsalbe</t>
  </si>
  <si>
    <t>Lünebburg, 15:51</t>
  </si>
  <si>
    <t xml:space="preserve">waschen </t>
  </si>
  <si>
    <t>Sportsbar</t>
  </si>
  <si>
    <t>Geschenk Fabian</t>
  </si>
  <si>
    <t>Aumühle, 20:23</t>
  </si>
  <si>
    <t>Saigon Restaurant</t>
  </si>
  <si>
    <t>Fass</t>
  </si>
  <si>
    <t>Haspa Rathaus,18:13</t>
  </si>
  <si>
    <t>Haspa Aumühle, 19:29</t>
  </si>
  <si>
    <t>AUGUST</t>
  </si>
  <si>
    <t>Kantine</t>
  </si>
  <si>
    <t>Aumühle, 19:35</t>
  </si>
  <si>
    <t>Billy Talent</t>
  </si>
  <si>
    <t>Mittag</t>
  </si>
  <si>
    <t>Schuhe</t>
  </si>
  <si>
    <t>Kakao</t>
  </si>
  <si>
    <t>Franzbrötchen</t>
  </si>
  <si>
    <t>Tuc</t>
  </si>
  <si>
    <t>Schanze, 19:21</t>
  </si>
  <si>
    <t>Dürüm</t>
  </si>
  <si>
    <t>Michel Besichtigung</t>
  </si>
  <si>
    <t>Beatle Michelmünze</t>
  </si>
  <si>
    <t>Wasser</t>
  </si>
  <si>
    <t>Abendessen</t>
  </si>
  <si>
    <t>Caipi</t>
  </si>
  <si>
    <t>Kuchen</t>
  </si>
  <si>
    <t>Döner</t>
  </si>
  <si>
    <t>Also Sprach Zarathustra</t>
  </si>
  <si>
    <t>Snickers</t>
  </si>
  <si>
    <t>Pullover</t>
  </si>
  <si>
    <t>Duschkopf</t>
  </si>
  <si>
    <t>Jever</t>
  </si>
  <si>
    <t>Annegret Duschkopf</t>
  </si>
  <si>
    <t>Aumühle, 18:30</t>
  </si>
  <si>
    <t>Mars</t>
  </si>
  <si>
    <t>Karazhan</t>
  </si>
  <si>
    <t>Orangina</t>
  </si>
  <si>
    <t>Trinkgeld</t>
  </si>
  <si>
    <t>Mittagessen</t>
  </si>
  <si>
    <t>Grundsteuer</t>
  </si>
  <si>
    <t>VIsa Jahresbeitrag</t>
  </si>
  <si>
    <t>Visa Registrierung</t>
  </si>
  <si>
    <t>-2,5</t>
  </si>
  <si>
    <t>Sushi Lindls</t>
  </si>
  <si>
    <t>-3,35</t>
  </si>
  <si>
    <t>Aumühle, 18:56</t>
  </si>
  <si>
    <t>-6,97</t>
  </si>
  <si>
    <t>Brötchen</t>
  </si>
  <si>
    <t>Gehalt XFel</t>
  </si>
  <si>
    <t>Jenseits von Gut und Böse</t>
  </si>
  <si>
    <t>Miniatur Wunderland</t>
  </si>
  <si>
    <t>Abendessen Meret</t>
  </si>
  <si>
    <t>Schenefeld, 11:53</t>
  </si>
  <si>
    <t xml:space="preserve">Abendessen </t>
  </si>
  <si>
    <t>Monatskarte HVV</t>
  </si>
  <si>
    <t>SEPTEMBER</t>
  </si>
  <si>
    <t>Benzin</t>
  </si>
  <si>
    <t>Pfand</t>
  </si>
  <si>
    <t>Klo</t>
  </si>
  <si>
    <t>Breze</t>
  </si>
  <si>
    <t>Red Bull</t>
  </si>
  <si>
    <t>Unterried</t>
  </si>
  <si>
    <t>Nürnberg Zug</t>
  </si>
  <si>
    <t>Dostojewski: Der Spieler</t>
  </si>
  <si>
    <t>Latte Macchiato</t>
  </si>
  <si>
    <t>Geschenk Anastasia</t>
  </si>
  <si>
    <t xml:space="preserve">Götzen Dämmerung </t>
  </si>
  <si>
    <t>Adriano</t>
  </si>
  <si>
    <t>Nastja Irish Pub</t>
  </si>
  <si>
    <t>Schorle Zentrum</t>
  </si>
  <si>
    <t>Paintball</t>
  </si>
  <si>
    <t>HS Welcome Bundle</t>
  </si>
  <si>
    <t>Zwiebelkuchen</t>
  </si>
  <si>
    <t>Bratwurst</t>
  </si>
  <si>
    <t>Hygiene Müller</t>
  </si>
  <si>
    <t>Frisör</t>
  </si>
  <si>
    <t>Arbeit Tankstelle</t>
  </si>
  <si>
    <t>31/09/16</t>
  </si>
  <si>
    <t>Semsterbeitrag</t>
  </si>
  <si>
    <t>OKTOBER</t>
  </si>
  <si>
    <t>Semesterbeitrag</t>
  </si>
  <si>
    <t>Parkplatz Kötschauweg</t>
  </si>
  <si>
    <t>Schwimmen</t>
  </si>
  <si>
    <t>Nah-/Fernverkehrticket</t>
  </si>
  <si>
    <t>Einkauf</t>
  </si>
  <si>
    <t>Adapter Handy-Netz</t>
  </si>
  <si>
    <t>Muffin</t>
  </si>
  <si>
    <t>Tesa</t>
  </si>
  <si>
    <t>Bücher</t>
  </si>
  <si>
    <t>McPaper</t>
  </si>
  <si>
    <t>EC Thoska</t>
  </si>
  <si>
    <t>Waschmittel</t>
  </si>
  <si>
    <t>Büroklammern</t>
  </si>
  <si>
    <t>Blöcke</t>
  </si>
  <si>
    <t>Fön Schwimmbad</t>
  </si>
  <si>
    <t>Schwarzlicht</t>
  </si>
  <si>
    <t>Cider</t>
  </si>
  <si>
    <t>Monatlich Parkplatz</t>
  </si>
  <si>
    <t xml:space="preserve">Monatlich Schwimmen </t>
  </si>
  <si>
    <t>Monatlich Semester</t>
  </si>
  <si>
    <t>GEZ</t>
  </si>
  <si>
    <t>NOVEMBER</t>
  </si>
  <si>
    <t>mm-Papier</t>
  </si>
  <si>
    <t>Zuhause</t>
  </si>
  <si>
    <t>Physik Binomi</t>
  </si>
  <si>
    <t>Subway</t>
  </si>
  <si>
    <t>Wiener</t>
  </si>
  <si>
    <t>Kopie</t>
  </si>
  <si>
    <t>Lari Schnitzelessen</t>
  </si>
  <si>
    <t>Blätter</t>
  </si>
  <si>
    <t>Frühstück</t>
  </si>
  <si>
    <t>Thoska</t>
  </si>
  <si>
    <t>Fön</t>
  </si>
  <si>
    <t>Shampoo</t>
  </si>
  <si>
    <t>31/11/16</t>
  </si>
  <si>
    <t>#N/A</t>
  </si>
  <si>
    <t>Opa D</t>
  </si>
  <si>
    <t>Poster</t>
  </si>
  <si>
    <t>Langos</t>
  </si>
  <si>
    <t>Gummibären</t>
  </si>
  <si>
    <t>Ordner</t>
  </si>
  <si>
    <t>Thees Uhlmann CD</t>
  </si>
  <si>
    <t>Schuld und Sühne</t>
  </si>
  <si>
    <t>Shining</t>
  </si>
  <si>
    <t>Wäsche</t>
  </si>
  <si>
    <t>Cafeteria</t>
  </si>
  <si>
    <t>Sandwich</t>
  </si>
  <si>
    <t>Rosinenschnecke</t>
  </si>
  <si>
    <t>Geschenkpapier</t>
  </si>
  <si>
    <t>Geschenkzeug</t>
  </si>
  <si>
    <t>Bananenweizen</t>
  </si>
  <si>
    <t>Benny Abiball</t>
  </si>
  <si>
    <t>Weihnachten</t>
  </si>
  <si>
    <t>Steuern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</si>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</sst>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1409]#,##0.00;[Red]\-[$$-1409]#,##0.00"/>
    <numFmt numFmtId="165" formatCode="#,##0.00\ [$€-407];[Red]\-#,##0.00\ [$€-407]"/>
    <numFmt numFmtId="166" formatCode="#,##0.00\ [$€-1]"/>
    <numFmt numFmtId="167" formatCode="[$$-1409]#,##0.00"/>
    <numFmt numFmtId="168" formatCode="dd/mm/yy"/>
    <numFmt numFmtId="169" formatCode="#,##0.00\ [$€-407]"/>
    <numFmt numFmtId="170" formatCode="#,##0.00\ [$€-407];\-#,##0.00\ [$€-407]"/>
  </numFmts>
  <fonts count="22">
    <font>
      <sz val="11"/>
      <color rgb="FF000000"/>
      <name val="Calibri"/>
    </font>
    <font>
      <b/>
      <sz val="28"/>
      <color rgb="FFFFFFFF"/>
      <name val="Calibri"/>
    </font>
    <font>
      <b/>
      <sz val="36"/>
      <color rgb="FF44546A"/>
      <name val="Calibri"/>
    </font>
    <font>
      <sz val="36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1"/>
      <name val="Calibri"/>
    </font>
    <font>
      <b/>
      <sz val="27"/>
      <color rgb="FFFFFFFF"/>
      <name val="Calibri"/>
    </font>
    <font>
      <sz val="12"/>
      <color rgb="FF000000"/>
      <name val="Calibri"/>
    </font>
    <font>
      <sz val="11"/>
      <color rgb="FFFFFFFF"/>
      <name val="Calibri"/>
    </font>
    <font>
      <sz val="11"/>
      <name val="Calibri"/>
    </font>
    <font>
      <sz val="11"/>
      <color rgb="FF000000"/>
      <name val="Inconsolata"/>
    </font>
    <font>
      <sz val="11"/>
      <color rgb="FFB7B7B7"/>
      <name val="Calibri"/>
    </font>
    <font>
      <sz val="11"/>
      <color rgb="FFB7B7B7"/>
      <name val="Calibri"/>
    </font>
    <font>
      <sz val="9"/>
      <color rgb="FF000000"/>
      <name val="Arial"/>
    </font>
    <font>
      <sz val="11"/>
      <color rgb="FF000000"/>
      <name val="Calibri"/>
    </font>
    <font>
      <b/>
      <sz val="28"/>
      <color rgb="FFFFFFFF"/>
      <name val="Calibri"/>
    </font>
    <font>
      <b/>
      <sz val="36"/>
      <color rgb="FF44546A"/>
      <name val="Calibri"/>
    </font>
    <font>
      <sz val="36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D6DCE4"/>
        <bgColor rgb="FFD6DCE4"/>
      </patternFill>
    </fill>
    <fill>
      <patternFill patternType="solid">
        <fgColor rgb="FFFFD6EC"/>
        <bgColor rgb="FFFFD6E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166" fontId="5" fillId="0" borderId="0" xfId="0" applyNumberFormat="1" applyFont="1"/>
    <xf numFmtId="167" fontId="4" fillId="0" borderId="0" xfId="0" applyNumberFormat="1" applyFont="1"/>
    <xf numFmtId="0" fontId="6" fillId="2" borderId="0" xfId="0" applyFont="1" applyFill="1"/>
    <xf numFmtId="166" fontId="6" fillId="2" borderId="0" xfId="0" applyNumberFormat="1" applyFont="1" applyFill="1"/>
    <xf numFmtId="166" fontId="6" fillId="0" borderId="0" xfId="0" applyNumberFormat="1" applyFont="1"/>
    <xf numFmtId="167" fontId="0" fillId="0" borderId="0" xfId="0" applyNumberFormat="1"/>
    <xf numFmtId="166" fontId="6" fillId="0" borderId="1" xfId="0" applyNumberFormat="1" applyFont="1" applyBorder="1"/>
    <xf numFmtId="166" fontId="9" fillId="2" borderId="3" xfId="0" applyNumberFormat="1" applyFont="1" applyFill="1" applyBorder="1"/>
    <xf numFmtId="166" fontId="6" fillId="0" borderId="5" xfId="0" applyNumberFormat="1" applyFont="1" applyBorder="1" applyAlignment="1">
      <alignment horizontal="right"/>
    </xf>
    <xf numFmtId="168" fontId="10" fillId="0" borderId="0" xfId="0" applyNumberFormat="1" applyFont="1"/>
    <xf numFmtId="166" fontId="6" fillId="0" borderId="4" xfId="0" applyNumberFormat="1" applyFont="1" applyBorder="1"/>
    <xf numFmtId="166" fontId="6" fillId="0" borderId="2" xfId="0" applyNumberFormat="1" applyFont="1" applyBorder="1" applyAlignment="1">
      <alignment horizontal="right"/>
    </xf>
    <xf numFmtId="166" fontId="6" fillId="0" borderId="3" xfId="0" applyNumberFormat="1" applyFont="1" applyBorder="1" applyAlignment="1">
      <alignment horizontal="right"/>
    </xf>
    <xf numFmtId="165" fontId="6" fillId="0" borderId="4" xfId="0" applyNumberFormat="1" applyFont="1" applyBorder="1"/>
    <xf numFmtId="165" fontId="0" fillId="0" borderId="4" xfId="0" applyNumberFormat="1" applyBorder="1" applyAlignment="1">
      <alignment horizontal="right"/>
    </xf>
    <xf numFmtId="0" fontId="6" fillId="0" borderId="1" xfId="0" applyFont="1" applyBorder="1"/>
    <xf numFmtId="0" fontId="6" fillId="0" borderId="4" xfId="0" applyFont="1" applyBorder="1"/>
    <xf numFmtId="0" fontId="6" fillId="0" borderId="3" xfId="0" applyFont="1" applyBorder="1"/>
    <xf numFmtId="0" fontId="9" fillId="2" borderId="3" xfId="0" applyFont="1" applyFill="1" applyBorder="1"/>
    <xf numFmtId="166" fontId="11" fillId="3" borderId="5" xfId="0" applyNumberFormat="1" applyFont="1" applyFill="1" applyBorder="1" applyAlignment="1">
      <alignment horizontal="right"/>
    </xf>
    <xf numFmtId="166" fontId="11" fillId="3" borderId="2" xfId="0" applyNumberFormat="1" applyFont="1" applyFill="1" applyBorder="1" applyAlignment="1">
      <alignment horizontal="right"/>
    </xf>
    <xf numFmtId="0" fontId="9" fillId="2" borderId="2" xfId="0" applyFont="1" applyFill="1" applyBorder="1"/>
    <xf numFmtId="166" fontId="9" fillId="2" borderId="6" xfId="0" applyNumberFormat="1" applyFont="1" applyFill="1" applyBorder="1"/>
    <xf numFmtId="166" fontId="9" fillId="2" borderId="7" xfId="0" applyNumberFormat="1" applyFont="1" applyFill="1" applyBorder="1"/>
    <xf numFmtId="166" fontId="6" fillId="0" borderId="5" xfId="0" applyNumberFormat="1" applyFont="1" applyBorder="1"/>
    <xf numFmtId="166" fontId="6" fillId="0" borderId="4" xfId="0" applyNumberFormat="1" applyFont="1" applyBorder="1" applyAlignment="1">
      <alignment horizontal="right"/>
    </xf>
    <xf numFmtId="165" fontId="6" fillId="0" borderId="5" xfId="0" applyNumberFormat="1" applyFont="1" applyBorder="1"/>
    <xf numFmtId="0" fontId="6" fillId="0" borderId="2" xfId="0" applyFont="1" applyBorder="1"/>
    <xf numFmtId="166" fontId="12" fillId="0" borderId="0" xfId="0" applyNumberFormat="1" applyFont="1"/>
    <xf numFmtId="166" fontId="13" fillId="0" borderId="0" xfId="0" applyNumberFormat="1" applyFont="1"/>
    <xf numFmtId="164" fontId="0" fillId="0" borderId="0" xfId="0" applyNumberFormat="1"/>
    <xf numFmtId="166" fontId="4" fillId="0" borderId="0" xfId="0" applyNumberFormat="1" applyFont="1"/>
    <xf numFmtId="0" fontId="10" fillId="0" borderId="0" xfId="0" applyFont="1"/>
    <xf numFmtId="166" fontId="0" fillId="0" borderId="0" xfId="0" applyNumberFormat="1" applyAlignment="1">
      <alignment wrapText="1"/>
    </xf>
    <xf numFmtId="166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169" fontId="0" fillId="0" borderId="0" xfId="0" applyNumberFormat="1" applyAlignment="1">
      <alignment horizontal="center" vertical="center"/>
    </xf>
    <xf numFmtId="165" fontId="0" fillId="0" borderId="0" xfId="0" applyNumberFormat="1"/>
    <xf numFmtId="170" fontId="0" fillId="0" borderId="0" xfId="0" applyNumberFormat="1"/>
    <xf numFmtId="0" fontId="4" fillId="10" borderId="0" xfId="0" applyFont="1" applyFill="1"/>
    <xf numFmtId="0" fontId="7" fillId="2" borderId="0" xfId="0" applyFont="1" applyFill="1"/>
    <xf numFmtId="165" fontId="0" fillId="11" borderId="0" xfId="0" applyNumberFormat="1" applyFill="1"/>
    <xf numFmtId="169" fontId="0" fillId="11" borderId="0" xfId="0" applyNumberFormat="1" applyFill="1"/>
    <xf numFmtId="170" fontId="4" fillId="0" borderId="0" xfId="0" applyNumberFormat="1" applyFont="1"/>
    <xf numFmtId="0" fontId="10" fillId="6" borderId="0" xfId="0" applyFont="1" applyFill="1"/>
    <xf numFmtId="0" fontId="10" fillId="11" borderId="0" xfId="0" applyFont="1" applyFill="1"/>
    <xf numFmtId="0" fontId="10" fillId="5" borderId="0" xfId="0" applyFont="1" applyFill="1"/>
    <xf numFmtId="170" fontId="0" fillId="11" borderId="0" xfId="0" applyNumberFormat="1" applyFill="1"/>
    <xf numFmtId="0" fontId="10" fillId="10" borderId="0" xfId="0" applyFont="1" applyFill="1"/>
    <xf numFmtId="0" fontId="10" fillId="7" borderId="0" xfId="0" applyFont="1" applyFill="1"/>
    <xf numFmtId="0" fontId="6" fillId="0" borderId="0" xfId="0" applyFont="1"/>
    <xf numFmtId="168" fontId="0" fillId="11" borderId="0" xfId="0" applyNumberFormat="1" applyFill="1"/>
    <xf numFmtId="169" fontId="0" fillId="12" borderId="0" xfId="0" applyNumberFormat="1" applyFill="1"/>
    <xf numFmtId="168" fontId="8" fillId="1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right"/>
    </xf>
    <xf numFmtId="169" fontId="0" fillId="11" borderId="0" xfId="0" applyNumberFormat="1" applyFill="1" applyAlignment="1">
      <alignment horizontal="right"/>
    </xf>
    <xf numFmtId="0" fontId="0" fillId="5" borderId="0" xfId="0" applyFill="1"/>
    <xf numFmtId="166" fontId="0" fillId="11" borderId="0" xfId="0" applyNumberFormat="1" applyFill="1"/>
    <xf numFmtId="169" fontId="14" fillId="3" borderId="0" xfId="0" applyNumberFormat="1" applyFont="1" applyFill="1" applyAlignment="1">
      <alignment horizontal="right"/>
    </xf>
    <xf numFmtId="0" fontId="0" fillId="7" borderId="0" xfId="0" applyFill="1"/>
    <xf numFmtId="0" fontId="0" fillId="6" borderId="0" xfId="0" applyFill="1"/>
    <xf numFmtId="166" fontId="10" fillId="11" borderId="0" xfId="0" applyNumberFormat="1" applyFont="1" applyFill="1"/>
    <xf numFmtId="0" fontId="10" fillId="13" borderId="0" xfId="0" applyFont="1" applyFill="1"/>
    <xf numFmtId="166" fontId="10" fillId="0" borderId="0" xfId="0" applyNumberFormat="1" applyFont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0" fillId="2" borderId="0" xfId="0" applyFill="1"/>
    <xf numFmtId="165" fontId="0" fillId="2" borderId="0" xfId="0" applyNumberFormat="1" applyFill="1"/>
    <xf numFmtId="0" fontId="10" fillId="2" borderId="0" xfId="0" applyFont="1" applyFill="1"/>
    <xf numFmtId="0" fontId="10" fillId="9" borderId="0" xfId="0" applyFont="1" applyFill="1"/>
    <xf numFmtId="0" fontId="10" fillId="12" borderId="0" xfId="0" applyFont="1" applyFill="1"/>
    <xf numFmtId="0" fontId="0" fillId="8" borderId="0" xfId="0" applyFill="1"/>
    <xf numFmtId="166" fontId="0" fillId="3" borderId="0" xfId="0" applyNumberFormat="1" applyFill="1" applyAlignment="1">
      <alignment horizontal="right"/>
    </xf>
    <xf numFmtId="0" fontId="10" fillId="8" borderId="0" xfId="0" applyFont="1" applyFill="1"/>
    <xf numFmtId="0" fontId="0" fillId="11" borderId="0" xfId="0" applyFill="1"/>
    <xf numFmtId="168" fontId="8" fillId="0" borderId="0" xfId="0" applyNumberFormat="1" applyFont="1" applyAlignment="1">
      <alignment horizontal="center" vertical="center"/>
    </xf>
    <xf numFmtId="0" fontId="0" fillId="0" borderId="0" xfId="0"/>
    <xf numFmtId="168" fontId="8" fillId="11" borderId="0" xfId="0" applyNumberFormat="1" applyFont="1" applyFill="1" applyAlignment="1">
      <alignment horizontal="center" vertical="center"/>
    </xf>
    <xf numFmtId="168" fontId="8" fillId="0" borderId="0" xfId="0" applyNumberFormat="1" applyFont="1" applyAlignment="1">
      <alignment horizontal="center"/>
    </xf>
    <xf numFmtId="168" fontId="8" fillId="11" borderId="0" xfId="0" applyNumberFormat="1" applyFont="1" applyFill="1" applyAlignment="1">
      <alignment vertical="center"/>
    </xf>
    <xf numFmtId="168" fontId="8" fillId="11" borderId="0" xfId="0" applyNumberFormat="1" applyFont="1" applyFill="1" applyAlignment="1">
      <alignment horizontal="center"/>
    </xf>
    <xf numFmtId="168" fontId="8" fillId="0" borderId="0" xfId="0" applyNumberFormat="1" applyFont="1" applyAlignment="1">
      <alignment vertical="center"/>
    </xf>
    <xf numFmtId="168" fontId="8" fillId="12" borderId="0" xfId="0" applyNumberFormat="1" applyFont="1" applyFill="1" applyAlignment="1">
      <alignment horizontal="center" vertical="center"/>
    </xf>
    <xf numFmtId="0" fontId="15" fillId="2" borderId="0" xfId="0" applyFont="1" applyFill="1"/>
    <xf numFmtId="0" fontId="15" fillId="0" borderId="0" xfId="0" applyFont="1"/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165" fontId="15" fillId="0" borderId="0" xfId="0" applyNumberFormat="1" applyFont="1"/>
    <xf numFmtId="164" fontId="15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20" fillId="0" borderId="0" xfId="0" applyNumberFormat="1" applyFont="1"/>
    <xf numFmtId="165" fontId="20" fillId="0" borderId="0" xfId="0" applyNumberFormat="1" applyFont="1"/>
    <xf numFmtId="167" fontId="15" fillId="0" borderId="0" xfId="0" applyNumberFormat="1" applyFont="1"/>
    <xf numFmtId="0" fontId="19" fillId="4" borderId="0" xfId="0" applyFont="1" applyFill="1"/>
    <xf numFmtId="0" fontId="19" fillId="5" borderId="0" xfId="0" applyFont="1" applyFill="1"/>
    <xf numFmtId="170" fontId="19" fillId="0" borderId="0" xfId="0" applyNumberFormat="1" applyFont="1"/>
    <xf numFmtId="0" fontId="19" fillId="6" borderId="0" xfId="0" applyFont="1" applyFill="1"/>
    <xf numFmtId="0" fontId="19" fillId="7" borderId="0" xfId="0" applyFont="1" applyFill="1"/>
    <xf numFmtId="0" fontId="19" fillId="8" borderId="0" xfId="0" applyFont="1" applyFill="1"/>
    <xf numFmtId="0" fontId="19" fillId="9" borderId="0" xfId="0" applyFont="1" applyFill="1"/>
    <xf numFmtId="170" fontId="15" fillId="0" borderId="0" xfId="0" applyNumberFormat="1" applyFont="1"/>
    <xf numFmtId="169" fontId="15" fillId="0" borderId="0" xfId="0" applyNumberFormat="1" applyFont="1"/>
    <xf numFmtId="168" fontId="21" fillId="0" borderId="0" xfId="0" applyNumberFormat="1" applyFont="1" applyAlignment="1">
      <alignment horizontal="center" vertical="center"/>
    </xf>
    <xf numFmtId="168" fontId="21" fillId="0" borderId="0" xfId="0" applyNumberFormat="1" applyFont="1" applyAlignment="1">
      <alignment horizontal="center"/>
    </xf>
    <xf numFmtId="0" fontId="15" fillId="0" borderId="0" xfId="0" applyFont="1" applyAlignment="1">
      <alignment wrapText="1"/>
    </xf>
    <xf numFmtId="168" fontId="21" fillId="0" borderId="0" xfId="0" applyNumberFormat="1" applyFont="1" applyAlignment="1">
      <alignment vertical="center"/>
    </xf>
    <xf numFmtId="166" fontId="15" fillId="0" borderId="0" xfId="0" applyNumberFormat="1" applyFont="1"/>
    <xf numFmtId="168" fontId="8" fillId="0" borderId="0" xfId="0" applyNumberFormat="1" applyFont="1" applyAlignment="1">
      <alignment horizontal="center" vertical="center"/>
    </xf>
    <xf numFmtId="0" fontId="0" fillId="0" borderId="0" xfId="0"/>
    <xf numFmtId="168" fontId="21" fillId="0" borderId="0" xfId="0" applyNumberFormat="1" applyFont="1" applyAlignment="1">
      <alignment horizontal="center" vertical="center"/>
    </xf>
    <xf numFmtId="0" fontId="15" fillId="0" borderId="0" xfId="0" applyFont="1"/>
    <xf numFmtId="168" fontId="8" fillId="11" borderId="0" xfId="0" applyNumberFormat="1" applyFont="1" applyFill="1" applyAlignment="1">
      <alignment horizontal="center" vertical="center"/>
    </xf>
    <xf numFmtId="168" fontId="8" fillId="0" borderId="0" xfId="0" applyNumberFormat="1" applyFont="1" applyAlignment="1">
      <alignment horizontal="center"/>
    </xf>
    <xf numFmtId="168" fontId="8" fillId="11" borderId="0" xfId="0" applyNumberFormat="1" applyFont="1" applyFill="1" applyAlignment="1">
      <alignment horizontal="center"/>
    </xf>
    <xf numFmtId="168" fontId="8" fillId="0" borderId="0" xfId="0" applyNumberFormat="1" applyFont="1" applyAlignment="1">
      <alignment vertical="center"/>
    </xf>
    <xf numFmtId="168" fontId="8" fillId="11" borderId="0" xfId="0" applyNumberFormat="1" applyFont="1" applyFill="1" applyAlignment="1">
      <alignment vertical="center"/>
    </xf>
    <xf numFmtId="168" fontId="8" fillId="12" borderId="0" xfId="0" applyNumberFormat="1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workbookViewId="0"/>
  </sheetViews>
  <sheetFormatPr baseColWidth="10" defaultColWidth="15.140625" defaultRowHeight="15" customHeight="1"/>
  <sheetData>
    <row r="1" spans="1:27">
      <c r="A1" s="11"/>
      <c r="B1" s="11"/>
      <c r="C1" s="11"/>
      <c r="D1" s="11"/>
      <c r="E1" s="12"/>
      <c r="F1" s="12"/>
      <c r="G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31.5" customHeight="1">
      <c r="A2" s="50" t="s">
        <v>0</v>
      </c>
      <c r="B2" s="11"/>
      <c r="C2" s="11"/>
      <c r="D2" s="11"/>
      <c r="E2" s="12"/>
      <c r="F2" s="12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>
      <c r="A3" s="60"/>
      <c r="B3" s="60"/>
      <c r="C3" s="60"/>
      <c r="D3" s="60"/>
      <c r="E3" s="13"/>
      <c r="F3" s="13"/>
      <c r="G3" s="13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spans="1:27">
      <c r="A4" s="60"/>
      <c r="B4" s="60"/>
      <c r="C4" s="60"/>
      <c r="D4" s="60"/>
      <c r="E4" s="13"/>
      <c r="F4" s="13"/>
      <c r="G4" s="13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1:27">
      <c r="A5" s="24"/>
      <c r="B5" s="24"/>
      <c r="C5" s="60"/>
      <c r="D5" s="15"/>
      <c r="E5" s="15"/>
      <c r="F5" s="15"/>
      <c r="G5" s="13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spans="1:27">
      <c r="A6" s="30" t="s">
        <v>1</v>
      </c>
      <c r="B6" s="27" t="s">
        <v>2</v>
      </c>
      <c r="C6" s="25"/>
      <c r="D6" s="16" t="s">
        <v>3</v>
      </c>
      <c r="E6" s="16" t="s">
        <v>4</v>
      </c>
      <c r="F6" s="16" t="s">
        <v>5</v>
      </c>
      <c r="G6" s="13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spans="1:27">
      <c r="A7" s="17">
        <f>AVERAGE(E7:E18)</f>
        <v>465.52583333333331</v>
      </c>
      <c r="B7" s="34">
        <f>AVERAGE(E12:E13)</f>
        <v>434.19499999999999</v>
      </c>
      <c r="C7" s="25"/>
      <c r="D7" s="19" t="s">
        <v>6</v>
      </c>
      <c r="E7" s="34">
        <v>530.77</v>
      </c>
      <c r="F7" s="34">
        <v>17.12</v>
      </c>
      <c r="G7" s="13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spans="1:27">
      <c r="A8" s="20">
        <f>AVERAGE(F7:F18)</f>
        <v>15.106666666666669</v>
      </c>
      <c r="B8" s="21">
        <f>AVERAGE(F12:F13)</f>
        <v>14.245000000000001</v>
      </c>
      <c r="C8" s="25"/>
      <c r="D8" s="19" t="s">
        <v>7</v>
      </c>
      <c r="E8" s="34">
        <v>431</v>
      </c>
      <c r="F8" s="34">
        <v>14.86</v>
      </c>
      <c r="G8" s="13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spans="1:27">
      <c r="A9" s="60"/>
      <c r="B9" s="60"/>
      <c r="C9" s="25"/>
      <c r="D9" s="19" t="s">
        <v>8</v>
      </c>
      <c r="E9" s="34">
        <v>113.14</v>
      </c>
      <c r="F9" s="34">
        <v>3.65</v>
      </c>
      <c r="G9" s="13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spans="1:27">
      <c r="A10" s="24"/>
      <c r="B10" s="60"/>
      <c r="C10" s="25"/>
      <c r="D10" s="19" t="s">
        <v>9</v>
      </c>
      <c r="E10" s="34">
        <v>514.89</v>
      </c>
      <c r="F10" s="34">
        <v>17.16</v>
      </c>
      <c r="G10" s="13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spans="1:27">
      <c r="A11" s="30" t="s">
        <v>10</v>
      </c>
      <c r="B11" s="60"/>
      <c r="C11" s="25"/>
      <c r="D11" s="19" t="s">
        <v>11</v>
      </c>
      <c r="E11" s="34">
        <v>697.73</v>
      </c>
      <c r="F11" s="34">
        <v>22</v>
      </c>
      <c r="G11" s="13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spans="1:27">
      <c r="A12" s="17">
        <f>AVERAGE(E7:E10)</f>
        <v>397.45000000000005</v>
      </c>
      <c r="B12" s="60"/>
      <c r="C12" s="25"/>
      <c r="D12" s="19" t="s">
        <v>12</v>
      </c>
      <c r="E12" s="34">
        <v>445.28</v>
      </c>
      <c r="F12" s="34">
        <v>14.84</v>
      </c>
      <c r="G12" s="13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spans="1:27">
      <c r="A13" s="20">
        <f>AVERAGE(F7:F10)</f>
        <v>13.197500000000002</v>
      </c>
      <c r="B13" s="60"/>
      <c r="C13" s="25"/>
      <c r="D13" s="22" t="s">
        <v>13</v>
      </c>
      <c r="E13" s="34">
        <v>423.11</v>
      </c>
      <c r="F13" s="34">
        <v>13.65</v>
      </c>
      <c r="G13" s="13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>
      <c r="A14" s="60"/>
      <c r="B14" s="60"/>
      <c r="C14" s="25"/>
      <c r="D14" s="19" t="s">
        <v>14</v>
      </c>
      <c r="E14" s="23">
        <v>549.87</v>
      </c>
      <c r="F14" s="34">
        <v>17</v>
      </c>
      <c r="G14" s="13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spans="1:27">
      <c r="A15" s="24"/>
      <c r="B15" s="60"/>
      <c r="C15" s="25"/>
      <c r="D15" s="19" t="s">
        <v>15</v>
      </c>
      <c r="E15" s="34">
        <v>343.89</v>
      </c>
      <c r="F15" s="34">
        <v>11</v>
      </c>
      <c r="G15" s="13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spans="1:27">
      <c r="A16" s="30" t="s">
        <v>16</v>
      </c>
      <c r="B16" s="60"/>
      <c r="C16" s="25"/>
      <c r="D16" s="19" t="s">
        <v>17</v>
      </c>
      <c r="E16" s="34">
        <v>542.61</v>
      </c>
      <c r="F16" s="34">
        <v>18</v>
      </c>
      <c r="G16" s="13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spans="1:27">
      <c r="A17" s="17">
        <v>472.75</v>
      </c>
      <c r="B17" s="60"/>
      <c r="C17" s="25"/>
      <c r="D17" s="19" t="s">
        <v>18</v>
      </c>
      <c r="E17" s="34">
        <v>491.07</v>
      </c>
      <c r="F17" s="34">
        <v>16</v>
      </c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spans="1:27">
      <c r="A18" s="20">
        <v>15.16</v>
      </c>
      <c r="B18" s="60"/>
      <c r="C18" s="25"/>
      <c r="D18" s="26" t="s">
        <v>19</v>
      </c>
      <c r="E18" s="21">
        <v>502.95</v>
      </c>
      <c r="F18" s="21">
        <v>16</v>
      </c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</row>
    <row r="19" spans="1:27">
      <c r="A19" s="13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spans="1:27">
      <c r="A20" s="15"/>
      <c r="B20" s="24"/>
      <c r="C20" s="24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spans="1:27">
      <c r="A21" s="30" t="s">
        <v>20</v>
      </c>
      <c r="B21" s="27" t="s">
        <v>21</v>
      </c>
      <c r="C21" s="27" t="s">
        <v>22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spans="1:27">
      <c r="A22" s="28">
        <f>AVERAGE(E16:E18)</f>
        <v>512.21</v>
      </c>
      <c r="B22" s="34">
        <f>(SUM(66.91+72.94+51.86)/3)</f>
        <v>63.903333333333329</v>
      </c>
      <c r="C22" s="34">
        <f>(SUM(48.85+86.62+66.41)/3)</f>
        <v>67.293333333333337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spans="1:27">
      <c r="A23" s="29">
        <f>AVERAGE(F16:F18)</f>
        <v>16.666666666666668</v>
      </c>
      <c r="B23" s="21">
        <f>(SUM((66.91/31)+(72.94/30)+(51.86/31)/3))</f>
        <v>5.1473548387096768</v>
      </c>
      <c r="C23" s="21">
        <f>(SUM((48.85/31)+(86.82/30)+(66.41/31)/3))</f>
        <v>5.1838924731182789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spans="1:27">
      <c r="A24" s="13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spans="1:27">
      <c r="A25" s="13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spans="1:27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spans="1:27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spans="1:27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spans="1:27">
      <c r="A31" s="30" t="s">
        <v>23</v>
      </c>
      <c r="B31" s="27" t="s">
        <v>2</v>
      </c>
      <c r="C31" s="25"/>
      <c r="D31" s="31" t="s">
        <v>3</v>
      </c>
      <c r="E31" s="32" t="s">
        <v>4</v>
      </c>
      <c r="F31" s="32" t="s">
        <v>5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spans="1:27">
      <c r="A32" s="17">
        <f>AVERAGE(E32:E43)</f>
        <v>581.27</v>
      </c>
      <c r="B32" s="34" t="e">
        <f>AVERAGE(E37:E38)</f>
        <v>#DIV/0!</v>
      </c>
      <c r="C32" s="25"/>
      <c r="D32" s="33" t="s">
        <v>6</v>
      </c>
      <c r="E32" s="34"/>
      <c r="F32" s="34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spans="1:27">
      <c r="A33" s="20">
        <f>AVERAGE(F32:F43)</f>
        <v>19</v>
      </c>
      <c r="B33" s="21" t="e">
        <f>AVERAGE(F37:F38)</f>
        <v>#DIV/0!</v>
      </c>
      <c r="C33" s="25"/>
      <c r="D33" s="33" t="s">
        <v>7</v>
      </c>
      <c r="E33" s="34"/>
      <c r="F33" s="34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spans="1:27">
      <c r="A34" s="60"/>
      <c r="B34" s="60"/>
      <c r="C34" s="25"/>
      <c r="D34" s="33" t="s">
        <v>8</v>
      </c>
      <c r="E34" s="34"/>
      <c r="F34" s="34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spans="1:27">
      <c r="A35" s="24"/>
      <c r="B35" s="60"/>
      <c r="C35" s="25"/>
      <c r="D35" s="33" t="s">
        <v>9</v>
      </c>
      <c r="E35" s="34">
        <v>581.27</v>
      </c>
      <c r="F35" s="34">
        <v>19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spans="1:27">
      <c r="A36" s="30"/>
      <c r="B36" s="60"/>
      <c r="C36" s="25"/>
      <c r="D36" s="33" t="s">
        <v>11</v>
      </c>
      <c r="E36" s="34"/>
      <c r="F36" s="34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spans="1:27">
      <c r="A37" s="17"/>
      <c r="B37" s="60"/>
      <c r="C37" s="25"/>
      <c r="D37" s="33" t="s">
        <v>12</v>
      </c>
      <c r="E37" s="34"/>
      <c r="F37" s="34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spans="1:27">
      <c r="A38" s="20"/>
      <c r="B38" s="60"/>
      <c r="C38" s="25"/>
      <c r="D38" s="35" t="s">
        <v>13</v>
      </c>
      <c r="E38" s="34"/>
      <c r="F38" s="34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spans="1:27">
      <c r="A39" s="60"/>
      <c r="B39" s="60"/>
      <c r="C39" s="25"/>
      <c r="D39" s="33" t="s">
        <v>14</v>
      </c>
      <c r="E39" s="23"/>
      <c r="F39" s="34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spans="1:27">
      <c r="A40" s="24"/>
      <c r="B40" s="60"/>
      <c r="C40" s="25"/>
      <c r="D40" s="33" t="s">
        <v>15</v>
      </c>
      <c r="E40" s="34"/>
      <c r="F40" s="34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spans="1:27">
      <c r="A41" s="30" t="s">
        <v>16</v>
      </c>
      <c r="B41" s="60"/>
      <c r="C41" s="25"/>
      <c r="D41" s="33" t="s">
        <v>17</v>
      </c>
      <c r="E41" s="34"/>
      <c r="F41" s="34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spans="1:27">
      <c r="A42" s="17">
        <v>472.75</v>
      </c>
      <c r="B42" s="60"/>
      <c r="C42" s="25"/>
      <c r="D42" s="33" t="s">
        <v>18</v>
      </c>
      <c r="E42" s="34"/>
      <c r="F42" s="34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spans="1:27">
      <c r="A43" s="20">
        <v>15.16</v>
      </c>
      <c r="B43" s="60"/>
      <c r="C43" s="25"/>
      <c r="D43" s="36" t="s">
        <v>19</v>
      </c>
      <c r="E43" s="21"/>
      <c r="F43" s="21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spans="1:27">
      <c r="A44" s="13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spans="1:27">
      <c r="A45" s="15"/>
      <c r="B45" s="24"/>
      <c r="C45" s="24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spans="1:27">
      <c r="A46" s="30" t="s">
        <v>20</v>
      </c>
      <c r="B46" s="27" t="s">
        <v>21</v>
      </c>
      <c r="C46" s="27" t="s">
        <v>22</v>
      </c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spans="1:27">
      <c r="A47" s="28" t="e">
        <f>AVERAGE(E41:E43)</f>
        <v>#DIV/0!</v>
      </c>
      <c r="B47" s="34" t="s">
        <v>24</v>
      </c>
      <c r="C47" s="34">
        <f>(SUM(48.85+86.62+66.41)/3)</f>
        <v>67.293333333333337</v>
      </c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spans="1:27">
      <c r="A48" s="29" t="e">
        <f>AVERAGE(F41:F43)</f>
        <v>#DIV/0!</v>
      </c>
      <c r="B48" s="21">
        <f>(SUM((66.91/31)+(72.94/30)+(51.86/31)/3))</f>
        <v>5.1473548387096768</v>
      </c>
      <c r="C48" s="21">
        <f>(SUM((48.85/31)+(86.82/30)+(66.41/31)/3))</f>
        <v>5.1838924731182789</v>
      </c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spans="1:27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spans="1:27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spans="1:27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spans="1:27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spans="1:27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spans="1:27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spans="1:27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spans="1:27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spans="1:27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spans="1:27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spans="1:27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spans="1:27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spans="1:27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spans="1:27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spans="1:27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spans="1:27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spans="1:27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spans="1:27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spans="1:27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spans="1:27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spans="1:27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spans="1:27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spans="1:27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spans="1:27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spans="1:27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spans="1:27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spans="1:27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spans="1:27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spans="1:2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spans="1:27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spans="1:27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spans="1:27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spans="1:27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spans="1:27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spans="1:27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spans="1:27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spans="1:27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spans="1:27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spans="1:2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spans="1:27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</row>
    <row r="89" spans="1:27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spans="1:27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</row>
    <row r="91" spans="1:27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spans="1:27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spans="1:27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spans="1:27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spans="1:27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spans="1:27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spans="1:2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spans="1:27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spans="1:27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spans="1:27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spans="1:27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spans="1:27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spans="1:27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spans="1:27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spans="1:27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spans="1:27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spans="1:2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spans="1:27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spans="1:27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spans="1:27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spans="1:27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spans="1:27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spans="1:27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spans="1:27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spans="1:27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spans="1:27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spans="1:2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  <row r="118" spans="1:27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</row>
    <row r="119" spans="1:27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</row>
    <row r="120" spans="1:27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</row>
    <row r="121" spans="1:27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</row>
    <row r="122" spans="1:27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</row>
    <row r="123" spans="1:27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</row>
    <row r="124" spans="1:27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</row>
    <row r="125" spans="1:27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</row>
    <row r="126" spans="1:27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</row>
    <row r="127" spans="1: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</row>
    <row r="128" spans="1:27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</row>
    <row r="129" spans="1:27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</row>
    <row r="130" spans="1:27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</row>
    <row r="131" spans="1:27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</row>
    <row r="132" spans="1:27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</row>
    <row r="133" spans="1:27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</row>
    <row r="134" spans="1:27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</row>
    <row r="135" spans="1:27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</row>
    <row r="136" spans="1:27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</row>
    <row r="137" spans="1:2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</row>
    <row r="138" spans="1:27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</row>
    <row r="139" spans="1:27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</row>
    <row r="140" spans="1:27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</row>
    <row r="141" spans="1:27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</row>
    <row r="142" spans="1:27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</row>
    <row r="143" spans="1:27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</row>
    <row r="144" spans="1:27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</row>
    <row r="145" spans="1:27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</row>
    <row r="146" spans="1:27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</row>
    <row r="147" spans="1:2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</row>
    <row r="148" spans="1:27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</row>
    <row r="149" spans="1:27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</row>
    <row r="150" spans="1:27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</row>
    <row r="151" spans="1:27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</row>
    <row r="152" spans="1:27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</row>
    <row r="153" spans="1:27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</row>
    <row r="154" spans="1:27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</row>
    <row r="155" spans="1:27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</row>
    <row r="156" spans="1:27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</row>
    <row r="157" spans="1:2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</row>
    <row r="158" spans="1:27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</row>
    <row r="159" spans="1:27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</row>
    <row r="160" spans="1:27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</row>
    <row r="161" spans="1:27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</row>
    <row r="162" spans="1:27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</row>
    <row r="163" spans="1:27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</row>
    <row r="164" spans="1:27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</row>
    <row r="165" spans="1:27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</row>
    <row r="166" spans="1:27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</row>
    <row r="167" spans="1:2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</row>
    <row r="168" spans="1:27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</row>
    <row r="169" spans="1:27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</row>
    <row r="170" spans="1:27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</row>
    <row r="171" spans="1:27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</row>
    <row r="172" spans="1:27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</row>
    <row r="173" spans="1:27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</row>
    <row r="174" spans="1:27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</row>
    <row r="175" spans="1:27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</row>
    <row r="176" spans="1:27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</row>
    <row r="177" spans="1:2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</row>
    <row r="178" spans="1:27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</row>
    <row r="179" spans="1:27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</row>
    <row r="180" spans="1:27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</row>
    <row r="181" spans="1:27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</row>
    <row r="182" spans="1:27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</row>
    <row r="183" spans="1:27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</row>
    <row r="184" spans="1:27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</row>
    <row r="185" spans="1:27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</row>
    <row r="186" spans="1:27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</row>
    <row r="187" spans="1:2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</row>
    <row r="188" spans="1:27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</row>
    <row r="189" spans="1:27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</row>
    <row r="190" spans="1:27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</row>
    <row r="191" spans="1:27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</row>
    <row r="192" spans="1:27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</row>
    <row r="193" spans="1:27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</row>
    <row r="194" spans="1:27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</row>
    <row r="195" spans="1:27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</row>
    <row r="196" spans="1:27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</row>
    <row r="197" spans="1:2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</row>
    <row r="198" spans="1:27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</row>
    <row r="199" spans="1:27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</row>
    <row r="200" spans="1:27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</row>
    <row r="201" spans="1:27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</row>
    <row r="202" spans="1:27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</row>
    <row r="203" spans="1:27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</row>
    <row r="204" spans="1:27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 spans="1:27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 spans="1:27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 spans="1:2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 spans="1:27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 spans="1:27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 spans="1:27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 spans="1:27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 spans="1:27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 spans="1:27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 spans="1:27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 spans="1:27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 spans="1:27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 spans="1:2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 spans="1:27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 spans="1:27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 spans="1:27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  <row r="221" spans="1:27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</row>
    <row r="222" spans="1:27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</row>
    <row r="223" spans="1:27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</row>
    <row r="224" spans="1:27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</row>
    <row r="225" spans="1:27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</row>
    <row r="226" spans="1:27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</row>
    <row r="227" spans="1: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</row>
    <row r="228" spans="1:27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</row>
    <row r="229" spans="1:27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</row>
    <row r="230" spans="1:27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</row>
    <row r="231" spans="1:27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</row>
    <row r="232" spans="1:27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</row>
    <row r="233" spans="1:27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</row>
    <row r="234" spans="1:27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</row>
    <row r="235" spans="1:27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</row>
    <row r="236" spans="1:27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</row>
    <row r="237" spans="1:2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</row>
    <row r="238" spans="1:27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</row>
    <row r="239" spans="1:27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</row>
    <row r="240" spans="1:27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</row>
    <row r="241" spans="1:27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</row>
    <row r="242" spans="1:27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</row>
    <row r="243" spans="1:27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</row>
    <row r="244" spans="1:27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</row>
    <row r="245" spans="1:27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</row>
    <row r="246" spans="1:27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</row>
    <row r="247" spans="1:2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</row>
    <row r="248" spans="1:27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</row>
    <row r="249" spans="1:27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</row>
    <row r="250" spans="1:27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</row>
    <row r="251" spans="1:27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</row>
    <row r="252" spans="1:27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</row>
    <row r="253" spans="1:27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</row>
    <row r="254" spans="1:27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</row>
    <row r="255" spans="1:27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</row>
    <row r="256" spans="1:27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</row>
    <row r="257" spans="1:2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</row>
    <row r="258" spans="1:27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</row>
    <row r="259" spans="1:27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</row>
    <row r="260" spans="1:27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</row>
    <row r="261" spans="1:27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</row>
    <row r="262" spans="1:27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</row>
    <row r="263" spans="1:27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</row>
    <row r="264" spans="1:27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</row>
    <row r="265" spans="1:27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</row>
    <row r="266" spans="1:27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</row>
    <row r="267" spans="1:2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</row>
    <row r="268" spans="1:27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</row>
    <row r="269" spans="1:27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</row>
    <row r="270" spans="1:27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</row>
    <row r="271" spans="1:27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</row>
    <row r="272" spans="1:27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</row>
    <row r="273" spans="1:27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</row>
    <row r="274" spans="1:27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</row>
    <row r="275" spans="1:27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</row>
    <row r="276" spans="1:27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</row>
    <row r="277" spans="1:2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</row>
    <row r="278" spans="1:27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</row>
    <row r="279" spans="1:27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</row>
    <row r="280" spans="1:27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</row>
    <row r="281" spans="1:27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</row>
    <row r="282" spans="1:27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</row>
    <row r="283" spans="1:27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</row>
    <row r="284" spans="1:27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</row>
    <row r="285" spans="1:27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</row>
    <row r="286" spans="1:27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</row>
    <row r="287" spans="1:2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</row>
    <row r="288" spans="1:27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</row>
    <row r="289" spans="1:27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</row>
    <row r="290" spans="1:27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</row>
    <row r="291" spans="1:27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</row>
    <row r="292" spans="1:27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</row>
    <row r="293" spans="1:27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</row>
    <row r="294" spans="1:27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</row>
    <row r="295" spans="1:27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</row>
    <row r="296" spans="1:27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</row>
    <row r="297" spans="1:2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</row>
    <row r="298" spans="1:27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</row>
    <row r="299" spans="1:27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</row>
    <row r="300" spans="1:27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</row>
    <row r="301" spans="1:27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</row>
    <row r="302" spans="1:27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</row>
    <row r="304" spans="1:27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</row>
    <row r="305" spans="1:27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</row>
    <row r="306" spans="1:27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</row>
    <row r="307" spans="1:2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</row>
    <row r="308" spans="1:27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</row>
    <row r="309" spans="1:27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</row>
    <row r="310" spans="1:27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</row>
    <row r="311" spans="1:27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</row>
    <row r="312" spans="1:27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</row>
    <row r="313" spans="1:27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</row>
    <row r="314" spans="1:27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</row>
    <row r="315" spans="1:27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</row>
    <row r="316" spans="1:27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</row>
    <row r="317" spans="1:2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</row>
    <row r="318" spans="1:27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</row>
    <row r="319" spans="1:27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</row>
    <row r="320" spans="1:27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</row>
    <row r="321" spans="1:27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</row>
    <row r="322" spans="1:27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</row>
    <row r="323" spans="1:27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</row>
    <row r="324" spans="1:27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</row>
    <row r="325" spans="1:27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</row>
    <row r="326" spans="1:27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</row>
    <row r="327" spans="1: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</row>
    <row r="328" spans="1:27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</row>
    <row r="329" spans="1:27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</row>
    <row r="330" spans="1:27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</row>
    <row r="331" spans="1:27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</row>
    <row r="332" spans="1:27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</row>
    <row r="333" spans="1:27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</row>
    <row r="334" spans="1:27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</row>
    <row r="335" spans="1:27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</row>
    <row r="336" spans="1:27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</row>
    <row r="337" spans="1:2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</row>
    <row r="338" spans="1:27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</row>
    <row r="339" spans="1:27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</row>
    <row r="340" spans="1:27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</row>
    <row r="341" spans="1:27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</row>
    <row r="342" spans="1:27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</row>
    <row r="343" spans="1:27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</row>
    <row r="344" spans="1:27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</row>
    <row r="345" spans="1:27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</row>
    <row r="346" spans="1:27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</row>
    <row r="347" spans="1:2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</row>
    <row r="348" spans="1:27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</row>
    <row r="349" spans="1:27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</row>
    <row r="350" spans="1:27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</row>
    <row r="351" spans="1:27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</row>
    <row r="352" spans="1:27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</row>
    <row r="353" spans="1:27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</row>
    <row r="354" spans="1:27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</row>
    <row r="355" spans="1:27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</row>
    <row r="356" spans="1:27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</row>
    <row r="357" spans="1:2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</row>
    <row r="358" spans="1:27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</row>
    <row r="359" spans="1:27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</row>
    <row r="360" spans="1:27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</row>
    <row r="361" spans="1:27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</row>
    <row r="362" spans="1:27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</row>
    <row r="363" spans="1:27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</row>
    <row r="364" spans="1:27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</row>
    <row r="365" spans="1:27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</row>
    <row r="366" spans="1:27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</row>
    <row r="367" spans="1:2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</row>
    <row r="368" spans="1:27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</row>
    <row r="369" spans="1:27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</row>
    <row r="370" spans="1:27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</row>
    <row r="371" spans="1:27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</row>
    <row r="372" spans="1:27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</row>
    <row r="373" spans="1:27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</row>
    <row r="374" spans="1:27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</row>
    <row r="375" spans="1:27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</row>
    <row r="376" spans="1:27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</row>
    <row r="377" spans="1:2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</row>
    <row r="378" spans="1:27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</row>
    <row r="379" spans="1:27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</row>
    <row r="380" spans="1:27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</row>
    <row r="381" spans="1:27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</row>
    <row r="382" spans="1:27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</row>
    <row r="383" spans="1:27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</row>
    <row r="384" spans="1:27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</row>
    <row r="385" spans="1:27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</row>
    <row r="386" spans="1:27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</row>
    <row r="387" spans="1:2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</row>
    <row r="388" spans="1:27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</row>
    <row r="389" spans="1:27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</row>
    <row r="390" spans="1:27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</row>
    <row r="391" spans="1:27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</row>
    <row r="392" spans="1:27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</row>
    <row r="393" spans="1:27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</row>
    <row r="394" spans="1:27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</row>
    <row r="395" spans="1:27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</row>
    <row r="396" spans="1:27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</row>
    <row r="397" spans="1:2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</row>
    <row r="398" spans="1:27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</row>
    <row r="399" spans="1:27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</row>
    <row r="400" spans="1:27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</row>
    <row r="401" spans="1:27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</row>
    <row r="402" spans="1:27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</row>
    <row r="403" spans="1:27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</row>
    <row r="404" spans="1:27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</row>
    <row r="405" spans="1:27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</row>
    <row r="406" spans="1:27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</row>
    <row r="407" spans="1:2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</row>
    <row r="408" spans="1:27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</row>
    <row r="409" spans="1:27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</row>
    <row r="410" spans="1:27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</row>
    <row r="411" spans="1:27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</row>
    <row r="412" spans="1:27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</row>
    <row r="413" spans="1:27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</row>
    <row r="414" spans="1:27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</row>
    <row r="415" spans="1:27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</row>
    <row r="416" spans="1:27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</row>
    <row r="417" spans="1:2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</row>
    <row r="418" spans="1:27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</row>
    <row r="419" spans="1:27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</row>
    <row r="420" spans="1:27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</row>
    <row r="421" spans="1:27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</row>
    <row r="422" spans="1:27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</row>
    <row r="423" spans="1:27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</row>
    <row r="424" spans="1:27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</row>
    <row r="425" spans="1:27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</row>
    <row r="426" spans="1:27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</row>
    <row r="427" spans="1: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</row>
    <row r="428" spans="1:27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</row>
    <row r="429" spans="1:27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</row>
    <row r="430" spans="1:27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</row>
    <row r="431" spans="1:27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</row>
    <row r="432" spans="1:27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</row>
    <row r="433" spans="1:27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</row>
    <row r="434" spans="1:27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</row>
    <row r="435" spans="1:27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</row>
    <row r="436" spans="1:27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</row>
    <row r="437" spans="1:2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</row>
    <row r="438" spans="1:27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</row>
    <row r="439" spans="1:27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</row>
    <row r="440" spans="1:27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</row>
    <row r="441" spans="1:27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</row>
    <row r="442" spans="1:27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</row>
    <row r="443" spans="1:27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</row>
    <row r="444" spans="1:27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</row>
    <row r="445" spans="1:27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</row>
    <row r="446" spans="1:27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</row>
    <row r="447" spans="1:2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</row>
    <row r="448" spans="1:27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</row>
    <row r="449" spans="1:27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</row>
    <row r="450" spans="1:27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</row>
    <row r="451" spans="1:27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</row>
    <row r="452" spans="1:27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</row>
    <row r="453" spans="1:27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</row>
    <row r="454" spans="1:27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</row>
    <row r="455" spans="1:27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</row>
    <row r="456" spans="1:27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</row>
    <row r="457" spans="1:2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</row>
    <row r="458" spans="1:27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</row>
    <row r="459" spans="1:27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</row>
    <row r="460" spans="1:27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</row>
    <row r="461" spans="1:27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</row>
    <row r="462" spans="1:27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</row>
    <row r="463" spans="1:27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</row>
    <row r="464" spans="1:27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</row>
    <row r="465" spans="1:27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</row>
    <row r="466" spans="1:27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</row>
    <row r="467" spans="1:2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</row>
    <row r="468" spans="1:27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</row>
    <row r="469" spans="1:27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</row>
    <row r="470" spans="1:27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</row>
    <row r="471" spans="1:27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</row>
    <row r="472" spans="1:27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</row>
    <row r="473" spans="1:27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</row>
    <row r="474" spans="1:27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</row>
    <row r="475" spans="1:27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</row>
    <row r="476" spans="1:27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</row>
    <row r="477" spans="1:2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</row>
    <row r="478" spans="1:27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</row>
    <row r="479" spans="1:27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</row>
    <row r="480" spans="1:27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</row>
    <row r="481" spans="1:27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</row>
    <row r="482" spans="1:27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</row>
    <row r="483" spans="1:27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</row>
    <row r="484" spans="1:27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</row>
    <row r="485" spans="1:27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</row>
    <row r="486" spans="1:27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</row>
    <row r="487" spans="1:2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</row>
    <row r="488" spans="1:27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</row>
    <row r="489" spans="1:27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</row>
    <row r="490" spans="1:27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</row>
    <row r="491" spans="1:27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</row>
    <row r="492" spans="1:27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</row>
    <row r="493" spans="1:27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</row>
    <row r="494" spans="1:27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</row>
    <row r="495" spans="1:27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</row>
    <row r="496" spans="1:27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</row>
    <row r="497" spans="1:2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</row>
    <row r="498" spans="1:27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</row>
    <row r="499" spans="1:27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</row>
    <row r="500" spans="1:27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</row>
    <row r="501" spans="1:27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</row>
    <row r="502" spans="1:27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</row>
    <row r="503" spans="1:27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</row>
    <row r="504" spans="1:27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</row>
    <row r="505" spans="1:27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</row>
    <row r="506" spans="1:27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</row>
    <row r="507" spans="1:2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</row>
    <row r="508" spans="1:27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</row>
    <row r="509" spans="1:27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</row>
    <row r="510" spans="1:27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</row>
    <row r="511" spans="1:27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</row>
    <row r="512" spans="1:27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</row>
    <row r="513" spans="1:27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</row>
    <row r="514" spans="1:27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</row>
    <row r="515" spans="1:27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</row>
    <row r="516" spans="1:27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</row>
    <row r="517" spans="1:2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</row>
    <row r="518" spans="1:27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</row>
    <row r="519" spans="1:27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</row>
    <row r="520" spans="1:27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</row>
    <row r="521" spans="1:27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</row>
    <row r="522" spans="1:27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</row>
    <row r="523" spans="1:27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</row>
    <row r="524" spans="1:27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</row>
    <row r="525" spans="1:27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</row>
    <row r="526" spans="1:27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</row>
    <row r="527" spans="1: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</row>
    <row r="528" spans="1:27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</row>
    <row r="529" spans="1:27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</row>
    <row r="530" spans="1:27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</row>
    <row r="531" spans="1:27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</row>
    <row r="532" spans="1:27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</row>
    <row r="533" spans="1:27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</row>
    <row r="534" spans="1:27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</row>
    <row r="535" spans="1:27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</row>
    <row r="536" spans="1:27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</row>
    <row r="537" spans="1:2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</row>
    <row r="538" spans="1:27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</row>
    <row r="539" spans="1:27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</row>
    <row r="540" spans="1:27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</row>
    <row r="541" spans="1:27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</row>
    <row r="542" spans="1:27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</row>
    <row r="543" spans="1:27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</row>
    <row r="544" spans="1:27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</row>
    <row r="545" spans="1:27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</row>
    <row r="546" spans="1:27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</row>
    <row r="547" spans="1:2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</row>
    <row r="548" spans="1:27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</row>
    <row r="549" spans="1:27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</row>
    <row r="550" spans="1:27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</row>
    <row r="551" spans="1:27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</row>
    <row r="552" spans="1:27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</row>
    <row r="553" spans="1:27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</row>
    <row r="554" spans="1:27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</row>
    <row r="555" spans="1:27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</row>
    <row r="556" spans="1:27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</row>
    <row r="557" spans="1:2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</row>
    <row r="558" spans="1:27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</row>
    <row r="559" spans="1:27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</row>
    <row r="560" spans="1:27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</row>
    <row r="561" spans="1:27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</row>
    <row r="562" spans="1:27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</row>
    <row r="563" spans="1:27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</row>
    <row r="564" spans="1:27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</row>
    <row r="565" spans="1:27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</row>
    <row r="566" spans="1:27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</row>
    <row r="567" spans="1:2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</row>
    <row r="568" spans="1:27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</row>
    <row r="569" spans="1:27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</row>
    <row r="570" spans="1:27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</row>
    <row r="571" spans="1:27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</row>
    <row r="572" spans="1:27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</row>
    <row r="573" spans="1:27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</row>
    <row r="574" spans="1:27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</row>
    <row r="575" spans="1:27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</row>
    <row r="576" spans="1:27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</row>
    <row r="577" spans="1:2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</row>
    <row r="578" spans="1:27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</row>
    <row r="579" spans="1:27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</row>
    <row r="580" spans="1:27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</row>
    <row r="581" spans="1:27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</row>
    <row r="582" spans="1:27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</row>
    <row r="583" spans="1:27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</row>
    <row r="584" spans="1:27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</row>
    <row r="585" spans="1:27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</row>
    <row r="586" spans="1:27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</row>
    <row r="587" spans="1:2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</row>
    <row r="588" spans="1:27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</row>
    <row r="589" spans="1:27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</row>
    <row r="590" spans="1:27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</row>
    <row r="591" spans="1:27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</row>
    <row r="592" spans="1:27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</row>
    <row r="593" spans="1:27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</row>
    <row r="594" spans="1:27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</row>
    <row r="595" spans="1:27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</row>
    <row r="596" spans="1:27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</row>
    <row r="597" spans="1:2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</row>
    <row r="598" spans="1:27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</row>
    <row r="599" spans="1:27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</row>
    <row r="600" spans="1:27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</row>
    <row r="601" spans="1:27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</row>
    <row r="602" spans="1:27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</row>
    <row r="603" spans="1:27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</row>
    <row r="604" spans="1:27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</row>
    <row r="605" spans="1:27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</row>
    <row r="606" spans="1:27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</row>
    <row r="607" spans="1:2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</row>
    <row r="608" spans="1:27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</row>
    <row r="609" spans="1:27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</row>
    <row r="610" spans="1:27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</row>
    <row r="611" spans="1:27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</row>
    <row r="612" spans="1:27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</row>
    <row r="613" spans="1:27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</row>
    <row r="614" spans="1:27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</row>
    <row r="615" spans="1:27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</row>
    <row r="616" spans="1:27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</row>
    <row r="617" spans="1:2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</row>
    <row r="618" spans="1:27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</row>
    <row r="619" spans="1:27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</row>
    <row r="620" spans="1:27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</row>
    <row r="621" spans="1:27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</row>
    <row r="622" spans="1:27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</row>
    <row r="623" spans="1:27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</row>
    <row r="624" spans="1:27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</row>
    <row r="625" spans="1:27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</row>
    <row r="626" spans="1:27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</row>
    <row r="627" spans="1: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</row>
    <row r="628" spans="1:27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</row>
    <row r="629" spans="1:27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</row>
    <row r="630" spans="1:27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</row>
    <row r="631" spans="1:27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</row>
    <row r="632" spans="1:27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</row>
    <row r="633" spans="1:27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</row>
    <row r="634" spans="1:27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</row>
    <row r="635" spans="1:27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</row>
    <row r="636" spans="1:27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</row>
    <row r="637" spans="1:2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</row>
    <row r="638" spans="1:27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</row>
    <row r="639" spans="1:27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</row>
    <row r="640" spans="1:27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</row>
    <row r="641" spans="1:27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</row>
    <row r="642" spans="1:27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</row>
    <row r="643" spans="1:27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</row>
    <row r="644" spans="1:27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</row>
    <row r="645" spans="1:27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</row>
    <row r="646" spans="1:27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</row>
    <row r="647" spans="1:2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</row>
    <row r="648" spans="1:27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</row>
    <row r="649" spans="1:27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</row>
    <row r="650" spans="1:27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</row>
    <row r="651" spans="1:27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</row>
    <row r="652" spans="1:27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</row>
    <row r="653" spans="1:27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</row>
    <row r="654" spans="1:27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</row>
    <row r="655" spans="1:27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</row>
    <row r="656" spans="1:27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</row>
    <row r="657" spans="1:2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</row>
    <row r="658" spans="1:27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</row>
    <row r="659" spans="1:27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</row>
    <row r="660" spans="1:27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</row>
    <row r="661" spans="1:27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</row>
    <row r="662" spans="1:27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</row>
    <row r="663" spans="1:27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</row>
    <row r="664" spans="1:27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</row>
    <row r="665" spans="1:27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</row>
    <row r="666" spans="1:27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</row>
    <row r="667" spans="1:2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</row>
    <row r="668" spans="1:27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</row>
    <row r="669" spans="1:27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</row>
    <row r="670" spans="1:27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</row>
    <row r="671" spans="1:27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</row>
    <row r="672" spans="1:27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</row>
    <row r="673" spans="1:27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</row>
    <row r="674" spans="1:27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</row>
    <row r="675" spans="1:27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</row>
    <row r="676" spans="1:27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</row>
    <row r="677" spans="1:2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</row>
    <row r="678" spans="1:27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</row>
    <row r="679" spans="1:27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</row>
    <row r="680" spans="1:27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</row>
    <row r="681" spans="1:27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</row>
    <row r="682" spans="1:27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</row>
    <row r="683" spans="1:27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</row>
    <row r="684" spans="1:27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</row>
    <row r="685" spans="1:27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</row>
    <row r="686" spans="1:27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</row>
    <row r="687" spans="1:2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</row>
    <row r="688" spans="1:27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</row>
    <row r="689" spans="1:27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</row>
    <row r="690" spans="1:27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</row>
    <row r="691" spans="1:27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</row>
    <row r="692" spans="1:27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</row>
    <row r="693" spans="1:27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</row>
    <row r="694" spans="1:27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</row>
    <row r="695" spans="1:27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</row>
    <row r="696" spans="1:27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</row>
    <row r="697" spans="1:2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</row>
    <row r="698" spans="1:27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</row>
    <row r="699" spans="1:27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</row>
    <row r="700" spans="1:27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</row>
    <row r="701" spans="1:27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</row>
    <row r="702" spans="1:27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</row>
    <row r="703" spans="1:27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</row>
    <row r="704" spans="1:27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</row>
    <row r="705" spans="1:27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</row>
    <row r="706" spans="1:27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</row>
    <row r="707" spans="1:2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</row>
    <row r="708" spans="1:27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</row>
    <row r="709" spans="1:27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</row>
    <row r="710" spans="1:27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</row>
    <row r="711" spans="1:27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</row>
    <row r="712" spans="1:27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</row>
    <row r="713" spans="1:27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</row>
    <row r="714" spans="1:27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</row>
    <row r="715" spans="1:27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</row>
    <row r="716" spans="1:27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</row>
    <row r="717" spans="1:2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</row>
    <row r="718" spans="1:27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</row>
    <row r="719" spans="1:27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</row>
    <row r="720" spans="1:27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</row>
    <row r="721" spans="1:27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</row>
    <row r="722" spans="1:27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</row>
    <row r="723" spans="1:27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</row>
    <row r="724" spans="1:27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</row>
    <row r="725" spans="1:27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</row>
    <row r="726" spans="1:27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</row>
    <row r="727" spans="1: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</row>
    <row r="728" spans="1:27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</row>
    <row r="729" spans="1:27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</row>
    <row r="730" spans="1:27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</row>
    <row r="731" spans="1:27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</row>
    <row r="732" spans="1:27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</row>
    <row r="733" spans="1:27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</row>
    <row r="734" spans="1:27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</row>
    <row r="735" spans="1:27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</row>
    <row r="736" spans="1:27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</row>
    <row r="737" spans="1:2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</row>
    <row r="738" spans="1:27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</row>
    <row r="739" spans="1:27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</row>
    <row r="740" spans="1:27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</row>
    <row r="741" spans="1:27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</row>
    <row r="742" spans="1:27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</row>
    <row r="743" spans="1:27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</row>
    <row r="744" spans="1:27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</row>
    <row r="745" spans="1:27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</row>
    <row r="746" spans="1:27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</row>
    <row r="747" spans="1:2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</row>
    <row r="748" spans="1:27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</row>
    <row r="749" spans="1:27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</row>
    <row r="750" spans="1:27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</row>
    <row r="751" spans="1:27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</row>
    <row r="752" spans="1:27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</row>
    <row r="753" spans="1:27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</row>
    <row r="754" spans="1:27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</row>
    <row r="755" spans="1:27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</row>
    <row r="756" spans="1:27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</row>
    <row r="757" spans="1:2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</row>
    <row r="758" spans="1:27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</row>
    <row r="759" spans="1:27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</row>
    <row r="760" spans="1:27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</row>
    <row r="761" spans="1:27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</row>
    <row r="762" spans="1:27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</row>
    <row r="763" spans="1:27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</row>
    <row r="764" spans="1:27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</row>
    <row r="765" spans="1:27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</row>
    <row r="766" spans="1:27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</row>
    <row r="767" spans="1:2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</row>
    <row r="768" spans="1:27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</row>
    <row r="769" spans="1:27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</row>
    <row r="770" spans="1:27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</row>
    <row r="771" spans="1:27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</row>
    <row r="772" spans="1:27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</row>
    <row r="773" spans="1:27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</row>
    <row r="774" spans="1:27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</row>
    <row r="775" spans="1:27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</row>
    <row r="776" spans="1:27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</row>
    <row r="777" spans="1:2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</row>
    <row r="778" spans="1:27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</row>
    <row r="779" spans="1:27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</row>
    <row r="780" spans="1:27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</row>
    <row r="781" spans="1:27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</row>
    <row r="782" spans="1:27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</row>
    <row r="783" spans="1:27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</row>
    <row r="784" spans="1:27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</row>
    <row r="785" spans="1:27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</row>
    <row r="786" spans="1:27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</row>
    <row r="787" spans="1:2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</row>
    <row r="788" spans="1:27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</row>
    <row r="789" spans="1:27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</row>
    <row r="790" spans="1:27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</row>
    <row r="791" spans="1:27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</row>
    <row r="792" spans="1:27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</row>
    <row r="793" spans="1:27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</row>
    <row r="794" spans="1:27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</row>
    <row r="795" spans="1:27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</row>
    <row r="796" spans="1:27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</row>
    <row r="797" spans="1:2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</row>
    <row r="798" spans="1:27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</row>
    <row r="799" spans="1:27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</row>
    <row r="800" spans="1:27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</row>
    <row r="801" spans="1:27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</row>
    <row r="802" spans="1:27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</row>
    <row r="803" spans="1:27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</row>
    <row r="804" spans="1:27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</row>
    <row r="805" spans="1:27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</row>
    <row r="806" spans="1:27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</row>
    <row r="807" spans="1:2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</row>
    <row r="808" spans="1:27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</row>
    <row r="809" spans="1:27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</row>
    <row r="810" spans="1:27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</row>
    <row r="811" spans="1:27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</row>
    <row r="812" spans="1:27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</row>
    <row r="813" spans="1:27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</row>
    <row r="814" spans="1:27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</row>
    <row r="815" spans="1:27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</row>
    <row r="816" spans="1:27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</row>
    <row r="817" spans="1:2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</row>
    <row r="818" spans="1:27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</row>
    <row r="819" spans="1:27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</row>
    <row r="820" spans="1:27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</row>
    <row r="821" spans="1:27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</row>
    <row r="822" spans="1:27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</row>
    <row r="823" spans="1:27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</row>
    <row r="824" spans="1:27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</row>
    <row r="825" spans="1:27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</row>
    <row r="826" spans="1:27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</row>
    <row r="827" spans="1: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</row>
    <row r="828" spans="1:27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</row>
    <row r="829" spans="1:27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</row>
    <row r="830" spans="1:27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</row>
    <row r="831" spans="1:27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</row>
    <row r="832" spans="1:27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</row>
    <row r="833" spans="1:27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</row>
    <row r="834" spans="1:27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</row>
    <row r="835" spans="1:27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</row>
    <row r="836" spans="1:27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</row>
    <row r="837" spans="1:2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</row>
    <row r="838" spans="1:27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</row>
    <row r="839" spans="1:27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</row>
    <row r="840" spans="1:27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</row>
    <row r="841" spans="1:27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</row>
    <row r="842" spans="1:27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</row>
    <row r="843" spans="1:27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</row>
    <row r="844" spans="1:27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</row>
    <row r="845" spans="1:27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</row>
    <row r="846" spans="1:27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</row>
    <row r="847" spans="1:2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</row>
    <row r="848" spans="1:27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</row>
    <row r="849" spans="1:27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</row>
    <row r="850" spans="1:27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</row>
    <row r="851" spans="1:27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</row>
    <row r="852" spans="1:27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</row>
    <row r="853" spans="1:27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</row>
    <row r="854" spans="1:27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</row>
    <row r="855" spans="1:27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</row>
    <row r="856" spans="1:27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</row>
    <row r="857" spans="1:2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</row>
    <row r="858" spans="1:27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</row>
    <row r="859" spans="1:27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</row>
    <row r="860" spans="1:27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</row>
    <row r="861" spans="1:27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</row>
    <row r="862" spans="1:27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</row>
    <row r="863" spans="1:27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</row>
    <row r="864" spans="1:27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</row>
    <row r="865" spans="1:27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</row>
    <row r="866" spans="1:27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</row>
    <row r="867" spans="1:2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</row>
    <row r="868" spans="1:27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</row>
    <row r="869" spans="1:27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</row>
    <row r="870" spans="1:27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</row>
    <row r="871" spans="1:27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</row>
    <row r="872" spans="1:27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</row>
    <row r="873" spans="1:27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</row>
    <row r="874" spans="1:27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</row>
    <row r="875" spans="1:27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</row>
    <row r="876" spans="1:27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</row>
    <row r="877" spans="1:2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</row>
    <row r="878" spans="1:27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</row>
    <row r="879" spans="1:27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</row>
    <row r="880" spans="1:27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</row>
    <row r="881" spans="1:27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</row>
    <row r="882" spans="1:27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</row>
    <row r="883" spans="1:27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</row>
    <row r="884" spans="1:27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</row>
    <row r="885" spans="1:27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</row>
    <row r="886" spans="1:27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</row>
    <row r="887" spans="1:2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</row>
    <row r="888" spans="1:27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</row>
    <row r="889" spans="1:27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</row>
    <row r="890" spans="1:27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</row>
    <row r="891" spans="1:27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</row>
    <row r="892" spans="1:27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</row>
    <row r="893" spans="1:27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</row>
    <row r="894" spans="1:27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</row>
    <row r="895" spans="1:27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</row>
    <row r="896" spans="1:27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</row>
    <row r="897" spans="1:2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</row>
    <row r="898" spans="1:27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</row>
    <row r="899" spans="1:27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</row>
    <row r="900" spans="1:27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</row>
    <row r="901" spans="1:27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</row>
    <row r="902" spans="1:27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</row>
    <row r="903" spans="1:27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</row>
    <row r="904" spans="1:27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</row>
    <row r="905" spans="1:27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</row>
    <row r="906" spans="1:27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</row>
    <row r="907" spans="1:2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</row>
    <row r="908" spans="1:27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</row>
    <row r="909" spans="1:27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</row>
    <row r="910" spans="1:27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</row>
    <row r="911" spans="1:27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</row>
    <row r="912" spans="1:27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</row>
    <row r="913" spans="1:27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</row>
    <row r="914" spans="1:27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</row>
    <row r="915" spans="1:27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</row>
    <row r="916" spans="1:27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</row>
    <row r="917" spans="1:2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</row>
    <row r="918" spans="1:27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</row>
    <row r="919" spans="1:27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</row>
    <row r="920" spans="1:27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</row>
    <row r="921" spans="1:27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</row>
    <row r="922" spans="1:27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</row>
    <row r="923" spans="1:27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</row>
    <row r="924" spans="1:27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</row>
    <row r="925" spans="1:27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</row>
    <row r="926" spans="1:27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</row>
    <row r="927" spans="1: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</row>
    <row r="928" spans="1:27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</row>
    <row r="929" spans="1:27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</row>
    <row r="930" spans="1:27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</row>
    <row r="931" spans="1:27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</row>
    <row r="932" spans="1:27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</row>
    <row r="933" spans="1:27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</row>
    <row r="934" spans="1:27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</row>
    <row r="935" spans="1:27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</row>
    <row r="936" spans="1:27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</row>
    <row r="937" spans="1:2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</row>
    <row r="938" spans="1:27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</row>
    <row r="939" spans="1:27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</row>
    <row r="940" spans="1:27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</row>
    <row r="941" spans="1:27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</row>
    <row r="942" spans="1:27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</row>
    <row r="943" spans="1:27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</row>
    <row r="944" spans="1:27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</row>
    <row r="945" spans="1:27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</row>
    <row r="946" spans="1:27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</row>
    <row r="947" spans="1:2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</row>
    <row r="948" spans="1:27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</row>
    <row r="949" spans="1:27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</row>
    <row r="950" spans="1:27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</row>
    <row r="951" spans="1:27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</row>
    <row r="952" spans="1:27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</row>
    <row r="953" spans="1:27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</row>
    <row r="954" spans="1:27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</row>
    <row r="955" spans="1:27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</row>
    <row r="956" spans="1:27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</row>
    <row r="957" spans="1:2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</row>
    <row r="958" spans="1:27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</row>
    <row r="959" spans="1:27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</row>
    <row r="960" spans="1:27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</row>
    <row r="961" spans="1:27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</row>
    <row r="962" spans="1:27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</row>
    <row r="963" spans="1:27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</row>
    <row r="964" spans="1:27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</row>
    <row r="965" spans="1:27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</row>
    <row r="966" spans="1:27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</row>
    <row r="967" spans="1:2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</row>
    <row r="968" spans="1:27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</row>
    <row r="969" spans="1:27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</row>
    <row r="970" spans="1:27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</row>
    <row r="971" spans="1:27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</row>
    <row r="972" spans="1:27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</row>
    <row r="973" spans="1:27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</row>
    <row r="974" spans="1:27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</row>
    <row r="975" spans="1:27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</row>
    <row r="976" spans="1:27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</row>
    <row r="977" spans="1:2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</row>
    <row r="978" spans="1:27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</row>
    <row r="979" spans="1:27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</row>
    <row r="980" spans="1:27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</row>
    <row r="981" spans="1:27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</row>
    <row r="982" spans="1:27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</row>
    <row r="983" spans="1:27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</row>
    <row r="984" spans="1:27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</row>
    <row r="985" spans="1:27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</row>
    <row r="986" spans="1:27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</row>
    <row r="987" spans="1:2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</row>
    <row r="988" spans="1:27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</row>
    <row r="989" spans="1:27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</row>
    <row r="990" spans="1:27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</row>
    <row r="991" spans="1:27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</row>
    <row r="992" spans="1:27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</row>
    <row r="993" spans="1:27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</row>
    <row r="994" spans="1:27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</row>
    <row r="995" spans="1:27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</row>
    <row r="996" spans="1:27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</row>
    <row r="997" spans="1:2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</row>
    <row r="998" spans="1:27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</row>
    <row r="999" spans="1:27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</row>
    <row r="1000" spans="1:27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</row>
    <row r="1001" spans="1:27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</row>
  </sheetData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7"/>
  <sheetViews>
    <sheetView workbookViewId="0">
      <pane ySplit="15" topLeftCell="A16" activePane="bottomLeft" state="frozen"/>
      <selection pane="bottomLeft" activeCell="B17" sqref="B17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191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SUM(C16:C72)</f>
        <v>-343.89</v>
      </c>
      <c r="D5" s="6">
        <f>SUM(C5,F5)</f>
        <v>-6.7400000000000091</v>
      </c>
      <c r="E5" s="47"/>
      <c r="F5" s="6">
        <f>SUM(F16:F66)</f>
        <v>337.15</v>
      </c>
      <c r="I5" s="7"/>
    </row>
    <row r="6" spans="1:26" ht="18.75" customHeight="1">
      <c r="B6" s="4" t="s">
        <v>27</v>
      </c>
      <c r="C6" s="8">
        <f>QUOTIENT(SUM(C5),COUNT(A16:A65))</f>
        <v>-11</v>
      </c>
      <c r="D6" s="8">
        <f>SUM(C6,F6)</f>
        <v>-7</v>
      </c>
      <c r="E6" s="47"/>
      <c r="F6" s="8">
        <f>QUOTIENT(SUM(F5),COUNT(A16:Z65))</f>
        <v>4</v>
      </c>
      <c r="I6" s="14"/>
    </row>
    <row r="7" spans="1:26" ht="18.75" customHeight="1">
      <c r="B7" s="74" t="s">
        <v>28</v>
      </c>
      <c r="C7" s="6"/>
      <c r="D7" s="47"/>
      <c r="E7" s="47"/>
      <c r="F7" s="47"/>
    </row>
    <row r="8" spans="1:26" ht="18.75" customHeight="1">
      <c r="B8" s="75" t="s">
        <v>29</v>
      </c>
      <c r="C8" s="53"/>
      <c r="D8" s="47"/>
      <c r="E8" s="47"/>
      <c r="F8" s="47"/>
    </row>
    <row r="9" spans="1:26" ht="18.75" customHeight="1">
      <c r="B9" s="76" t="s">
        <v>30</v>
      </c>
      <c r="C9" s="53">
        <f>SUM(C18,C20,C22,C24,C26,C29,C30,C32,C33,C36,C38,C43,C44,C48,C49,C56)</f>
        <v>-60.61</v>
      </c>
      <c r="D9" s="47"/>
      <c r="E9" s="47"/>
      <c r="F9" s="47"/>
    </row>
    <row r="10" spans="1:26" ht="18.75" customHeight="1">
      <c r="B10" s="77" t="s">
        <v>31</v>
      </c>
      <c r="C10" s="53">
        <f>SUM(C39,C35,C46)</f>
        <v>-71.400000000000006</v>
      </c>
      <c r="D10" s="47"/>
      <c r="E10" s="47"/>
      <c r="F10" s="47"/>
    </row>
    <row r="11" spans="1:26" ht="18.75" customHeight="1">
      <c r="B11" s="49" t="s">
        <v>79</v>
      </c>
      <c r="C11" s="53"/>
      <c r="D11" s="47"/>
      <c r="E11" s="47"/>
      <c r="F11" s="47"/>
    </row>
    <row r="12" spans="1:26" ht="18.75" customHeight="1">
      <c r="B12" s="78" t="s">
        <v>80</v>
      </c>
      <c r="C12" s="53">
        <f>SUM(C21,C61,C62)</f>
        <v>-36.96</v>
      </c>
      <c r="D12" s="47"/>
      <c r="E12" s="47"/>
      <c r="F12" s="47"/>
    </row>
    <row r="13" spans="1:26" ht="18.75" customHeight="1">
      <c r="B13" s="79" t="s">
        <v>81</v>
      </c>
      <c r="C13" s="53">
        <f>SUM(C16,C17,C19,C23,C28)</f>
        <v>-125.99</v>
      </c>
      <c r="D13" s="47"/>
      <c r="E13" s="47"/>
      <c r="F13" s="47"/>
    </row>
    <row r="14" spans="1:26" ht="18.75" customHeight="1">
      <c r="B14" s="4" t="s">
        <v>32</v>
      </c>
      <c r="C14" s="53">
        <f>SUM(C31,C37,C47,C60)</f>
        <v>-48.93</v>
      </c>
      <c r="D14" s="47"/>
      <c r="E14" s="47"/>
      <c r="F14" s="47"/>
    </row>
    <row r="15" spans="1:26">
      <c r="A15" s="80"/>
      <c r="B15" s="80"/>
      <c r="C15" s="81"/>
      <c r="D15" s="81"/>
      <c r="E15" s="81"/>
      <c r="F15" s="81"/>
      <c r="G15" s="82"/>
      <c r="H15" s="82"/>
      <c r="I15" s="80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127">
        <v>42614</v>
      </c>
      <c r="B16" s="83" t="s">
        <v>192</v>
      </c>
      <c r="C16" s="67">
        <v>-30</v>
      </c>
      <c r="D16" s="51"/>
      <c r="E16" s="51" t="s">
        <v>193</v>
      </c>
      <c r="F16" s="51">
        <f>1.65</f>
        <v>1.65</v>
      </c>
      <c r="G16" s="52" t="s">
        <v>192</v>
      </c>
      <c r="H16" s="52">
        <v>-30</v>
      </c>
      <c r="I16" s="8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124"/>
      <c r="B17" s="83" t="s">
        <v>192</v>
      </c>
      <c r="C17" s="67">
        <v>-48</v>
      </c>
      <c r="D17" s="51"/>
      <c r="E17" s="51"/>
      <c r="F17" s="51"/>
      <c r="G17" s="55" t="s">
        <v>192</v>
      </c>
      <c r="H17" s="67">
        <v>-48</v>
      </c>
      <c r="I17" s="8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124"/>
      <c r="B18" s="54" t="s">
        <v>174</v>
      </c>
      <c r="C18" s="67">
        <v>-3.29</v>
      </c>
      <c r="D18" s="51"/>
      <c r="E18" s="51"/>
      <c r="F18" s="51"/>
      <c r="G18" s="55"/>
      <c r="H18" s="55"/>
      <c r="I18" s="8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124"/>
      <c r="B19" s="83" t="s">
        <v>192</v>
      </c>
      <c r="C19" s="67">
        <v>-15.99</v>
      </c>
      <c r="D19" s="51"/>
      <c r="E19" s="51"/>
      <c r="F19" s="51"/>
      <c r="G19" s="55" t="s">
        <v>192</v>
      </c>
      <c r="H19" s="55">
        <v>-15.99</v>
      </c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>
      <c r="A20" s="124"/>
      <c r="B20" s="54" t="s">
        <v>158</v>
      </c>
      <c r="C20" s="67">
        <v>-2.69</v>
      </c>
      <c r="D20" s="51"/>
      <c r="E20" s="51"/>
      <c r="F20" s="51"/>
      <c r="G20" s="55"/>
      <c r="H20" s="55"/>
      <c r="I20" s="88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>
      <c r="A21" s="124"/>
      <c r="B21" s="41" t="s">
        <v>194</v>
      </c>
      <c r="C21" s="67">
        <v>-0.2</v>
      </c>
      <c r="D21" s="51"/>
      <c r="E21" s="51"/>
      <c r="F21" s="51"/>
      <c r="G21" s="55"/>
      <c r="H21" s="55"/>
      <c r="I21" s="88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>
      <c r="A22" s="124"/>
      <c r="B22" s="54" t="s">
        <v>195</v>
      </c>
      <c r="C22" s="67">
        <v>-1.99</v>
      </c>
      <c r="D22" s="51"/>
      <c r="E22" s="51"/>
      <c r="F22" s="51"/>
      <c r="G22" s="55"/>
      <c r="H22" s="71"/>
      <c r="I22" s="88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>
      <c r="A23" s="124"/>
      <c r="B23" s="83" t="s">
        <v>192</v>
      </c>
      <c r="C23" s="67">
        <v>-25</v>
      </c>
      <c r="D23" s="51"/>
      <c r="E23" s="51"/>
      <c r="F23" s="51"/>
      <c r="G23" s="55" t="s">
        <v>192</v>
      </c>
      <c r="H23" s="71">
        <v>-25</v>
      </c>
      <c r="I23" s="88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>
      <c r="A24" s="124"/>
      <c r="B24" s="54" t="s">
        <v>196</v>
      </c>
      <c r="C24" s="67">
        <v>-2.14</v>
      </c>
      <c r="D24" s="51"/>
      <c r="E24" s="51"/>
      <c r="F24" s="51"/>
      <c r="G24" s="55"/>
      <c r="H24" s="71"/>
      <c r="I24" s="88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89">
        <v>42615</v>
      </c>
      <c r="B25" s="41"/>
      <c r="C25" s="48"/>
      <c r="D25" s="44"/>
      <c r="E25" s="44" t="s">
        <v>193</v>
      </c>
      <c r="F25" s="44">
        <v>0.5</v>
      </c>
      <c r="H25" s="73"/>
      <c r="I25" s="44"/>
      <c r="J25" s="44"/>
      <c r="K25" s="44"/>
      <c r="L25" s="44"/>
    </row>
    <row r="26" spans="1:26" ht="15.75" customHeight="1">
      <c r="A26" s="91">
        <v>42616</v>
      </c>
      <c r="B26" s="54" t="s">
        <v>110</v>
      </c>
      <c r="C26" s="57">
        <v>-3.5</v>
      </c>
      <c r="D26" s="52"/>
      <c r="E26" s="52"/>
      <c r="F26" s="52"/>
      <c r="G26" s="52"/>
      <c r="H26" s="67"/>
      <c r="I26" s="52"/>
      <c r="J26" s="52"/>
      <c r="K26" s="52"/>
      <c r="L26" s="52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89">
        <v>42617</v>
      </c>
      <c r="B27" s="41"/>
      <c r="C27" s="48"/>
      <c r="D27" s="44"/>
      <c r="E27" s="44" t="s">
        <v>197</v>
      </c>
      <c r="F27" s="44">
        <v>50</v>
      </c>
      <c r="I27" s="44"/>
      <c r="J27" s="44"/>
      <c r="K27" s="44"/>
      <c r="L27" s="44"/>
    </row>
    <row r="28" spans="1:26">
      <c r="A28" s="127">
        <v>42618</v>
      </c>
      <c r="B28" s="83" t="s">
        <v>198</v>
      </c>
      <c r="C28" s="52">
        <v>-7</v>
      </c>
      <c r="D28" s="52"/>
      <c r="E28" s="52"/>
      <c r="F28" s="52"/>
      <c r="G28" s="52"/>
      <c r="H28" s="52"/>
      <c r="I28" s="52"/>
      <c r="J28" s="52"/>
      <c r="K28" s="52"/>
      <c r="L28" s="52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>
      <c r="A29" s="124"/>
      <c r="B29" s="54" t="s">
        <v>158</v>
      </c>
      <c r="C29" s="52">
        <v>-2.5</v>
      </c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>
      <c r="A30" s="124"/>
      <c r="B30" s="54" t="s">
        <v>155</v>
      </c>
      <c r="C30" s="52">
        <v>-4.5</v>
      </c>
      <c r="D30" s="52"/>
      <c r="E30" s="52"/>
      <c r="F30" s="52"/>
      <c r="G30" s="52"/>
      <c r="H30" s="52"/>
      <c r="I30" s="52"/>
      <c r="J30" s="52"/>
      <c r="K30" s="52"/>
      <c r="L30" s="52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>
      <c r="A31" s="124"/>
      <c r="B31" s="41" t="s">
        <v>199</v>
      </c>
      <c r="C31" s="52">
        <v>-9.99</v>
      </c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>
      <c r="A32" s="123">
        <v>42619</v>
      </c>
      <c r="B32" s="54" t="s">
        <v>62</v>
      </c>
      <c r="C32" s="44">
        <v>-6</v>
      </c>
      <c r="D32" s="44"/>
      <c r="E32" s="44"/>
      <c r="F32" s="44"/>
      <c r="G32" s="44"/>
      <c r="H32" s="44"/>
      <c r="I32" s="44"/>
      <c r="J32" s="44"/>
      <c r="K32" s="44"/>
      <c r="L32" s="44"/>
    </row>
    <row r="33" spans="1:26">
      <c r="A33" s="124"/>
      <c r="B33" s="54" t="s">
        <v>200</v>
      </c>
      <c r="C33" s="44">
        <v>-4.0999999999999996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26" ht="15.75" customHeight="1">
      <c r="A34" s="93">
        <v>42620</v>
      </c>
      <c r="B34" s="4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>
      <c r="A35" s="123">
        <v>42621</v>
      </c>
      <c r="B35" s="59" t="s">
        <v>201</v>
      </c>
      <c r="C35" s="44">
        <v>-12</v>
      </c>
      <c r="D35" s="44"/>
      <c r="E35" s="44"/>
      <c r="F35" s="44"/>
      <c r="G35" s="44"/>
      <c r="H35" s="44"/>
      <c r="I35" s="44"/>
      <c r="J35" s="44"/>
      <c r="K35" s="44"/>
      <c r="L35" s="44"/>
    </row>
    <row r="36" spans="1:26">
      <c r="A36" s="124"/>
      <c r="B36" s="54" t="s">
        <v>41</v>
      </c>
      <c r="C36" s="44">
        <v>-2</v>
      </c>
      <c r="D36" s="44"/>
      <c r="E36" s="44"/>
      <c r="F36" s="44"/>
      <c r="H36" s="44"/>
      <c r="I36" s="44"/>
      <c r="J36" s="44"/>
      <c r="K36" s="44"/>
      <c r="L36" s="44"/>
    </row>
    <row r="37" spans="1:26">
      <c r="A37" s="124"/>
      <c r="B37" s="84" t="s">
        <v>202</v>
      </c>
      <c r="C37" s="44">
        <v>-3.95</v>
      </c>
      <c r="D37" s="44"/>
      <c r="E37" s="44"/>
      <c r="F37" s="44"/>
      <c r="H37" s="44"/>
      <c r="I37" s="44"/>
      <c r="J37" s="44"/>
      <c r="K37" s="44"/>
      <c r="L37" s="44"/>
    </row>
    <row r="38" spans="1:26" ht="15.75" customHeight="1">
      <c r="A38" s="93">
        <v>42622</v>
      </c>
      <c r="B38" s="54" t="s">
        <v>203</v>
      </c>
      <c r="C38" s="52">
        <v>-15</v>
      </c>
      <c r="D38" s="52"/>
      <c r="E38" s="52"/>
      <c r="F38" s="52"/>
      <c r="G38" s="88"/>
      <c r="H38" s="52"/>
      <c r="I38" s="52"/>
      <c r="J38" s="52"/>
      <c r="K38" s="52"/>
      <c r="L38" s="52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89">
        <v>42623</v>
      </c>
      <c r="B39" s="59" t="s">
        <v>204</v>
      </c>
      <c r="C39" s="44">
        <v>-10.4</v>
      </c>
      <c r="D39" s="44"/>
      <c r="E39" s="44"/>
      <c r="F39" s="44"/>
      <c r="G39" s="44"/>
      <c r="H39" s="44"/>
      <c r="I39" s="44"/>
      <c r="J39" s="44"/>
      <c r="K39" s="44"/>
      <c r="L39" s="44"/>
    </row>
    <row r="40" spans="1:26" ht="15.75" customHeight="1">
      <c r="A40" s="93">
        <v>42624</v>
      </c>
      <c r="B40" s="4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95">
        <v>42625</v>
      </c>
      <c r="C41" s="73"/>
      <c r="D41" s="44"/>
      <c r="E41" s="44"/>
      <c r="F41" s="44"/>
      <c r="G41" s="44"/>
      <c r="H41" s="44"/>
      <c r="I41" s="44"/>
      <c r="J41" s="44"/>
      <c r="K41" s="44"/>
      <c r="L41" s="44"/>
    </row>
    <row r="42" spans="1:26" ht="15.75" customHeight="1">
      <c r="A42" s="91">
        <v>42626</v>
      </c>
      <c r="B42" s="41"/>
      <c r="C42" s="71"/>
      <c r="D42" s="52"/>
      <c r="E42" s="52"/>
      <c r="F42" s="52"/>
      <c r="G42" s="52"/>
      <c r="H42" s="52"/>
      <c r="I42" s="52"/>
      <c r="J42" s="52"/>
      <c r="K42" s="52"/>
      <c r="L42" s="52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123">
        <v>42627</v>
      </c>
      <c r="B43" s="54" t="s">
        <v>41</v>
      </c>
      <c r="C43" s="44">
        <v>-4.5</v>
      </c>
      <c r="D43" s="44"/>
      <c r="E43" s="44" t="s">
        <v>94</v>
      </c>
      <c r="F43" s="44">
        <v>100</v>
      </c>
      <c r="G43" s="44"/>
      <c r="H43" s="44"/>
      <c r="I43" s="44"/>
      <c r="J43" s="44"/>
      <c r="K43" s="44"/>
      <c r="L43" s="44"/>
    </row>
    <row r="44" spans="1:26">
      <c r="A44" s="124"/>
      <c r="B44" s="54" t="s">
        <v>205</v>
      </c>
      <c r="C44" s="44">
        <v>-3.4</v>
      </c>
      <c r="D44" s="44"/>
      <c r="E44" s="44"/>
      <c r="F44" s="44"/>
      <c r="G44" s="44"/>
      <c r="H44" s="44"/>
      <c r="I44" s="44"/>
      <c r="J44" s="44"/>
      <c r="K44" s="44"/>
      <c r="L44" s="44"/>
    </row>
    <row r="45" spans="1:26" ht="15.75" customHeight="1">
      <c r="A45" s="96">
        <v>42628</v>
      </c>
      <c r="B45" s="4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spans="1:26">
      <c r="A46" s="123">
        <v>42629</v>
      </c>
      <c r="B46" s="59" t="s">
        <v>206</v>
      </c>
      <c r="C46" s="44">
        <v>-49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26">
      <c r="A47" s="124"/>
      <c r="B47" s="41" t="s">
        <v>207</v>
      </c>
      <c r="C47" s="44">
        <v>-4.99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26">
      <c r="A48" s="132">
        <v>42630</v>
      </c>
      <c r="B48" s="54" t="s">
        <v>208</v>
      </c>
      <c r="C48" s="62">
        <v>-1.5</v>
      </c>
      <c r="D48" s="62"/>
      <c r="E48" s="62"/>
      <c r="F48" s="62"/>
      <c r="G48" s="62"/>
      <c r="H48" s="62"/>
      <c r="I48" s="62"/>
      <c r="J48" s="62"/>
      <c r="K48" s="62"/>
      <c r="L48" s="62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spans="1:26">
      <c r="A49" s="124"/>
      <c r="B49" s="54" t="s">
        <v>195</v>
      </c>
      <c r="C49" s="62">
        <v>0.5</v>
      </c>
      <c r="D49" s="62"/>
      <c r="E49" s="62"/>
      <c r="F49" s="62"/>
      <c r="G49" s="62"/>
      <c r="H49" s="62"/>
      <c r="I49" s="62"/>
      <c r="J49" s="62"/>
      <c r="K49" s="62"/>
      <c r="L49" s="62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 ht="15.75" customHeight="1">
      <c r="A50" s="89">
        <v>42631</v>
      </c>
      <c r="B50" s="41"/>
      <c r="C50" s="44"/>
      <c r="D50" s="44"/>
      <c r="E50" s="44"/>
      <c r="F50" s="44"/>
      <c r="G50" s="44"/>
      <c r="H50" s="44"/>
      <c r="I50" s="44"/>
      <c r="J50" s="44"/>
      <c r="K50" s="44"/>
      <c r="L50" s="44"/>
    </row>
    <row r="51" spans="1:26" ht="15.75" customHeight="1">
      <c r="A51" s="91">
        <v>42632</v>
      </c>
      <c r="B51" s="41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95">
        <v>42633</v>
      </c>
      <c r="B52" s="41"/>
      <c r="C52" s="44"/>
      <c r="D52" s="44"/>
      <c r="E52" s="44" t="s">
        <v>197</v>
      </c>
      <c r="F52" s="44">
        <v>100</v>
      </c>
      <c r="G52" s="44"/>
      <c r="H52" s="44"/>
      <c r="I52" s="44"/>
      <c r="J52" s="44"/>
      <c r="K52" s="44"/>
      <c r="L52" s="44"/>
    </row>
    <row r="53" spans="1:26" ht="15.75" customHeight="1">
      <c r="A53" s="93">
        <v>42634</v>
      </c>
      <c r="B53" s="41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>
      <c r="A54" s="130">
        <v>42635</v>
      </c>
      <c r="B54" s="41"/>
      <c r="C54" s="64"/>
      <c r="D54" s="44"/>
      <c r="E54" s="44"/>
      <c r="F54" s="44"/>
      <c r="G54" s="44"/>
      <c r="H54" s="44"/>
      <c r="I54" s="44"/>
      <c r="J54" s="44"/>
      <c r="K54" s="44"/>
      <c r="L54" s="44"/>
    </row>
    <row r="55" spans="1:26">
      <c r="A55" s="124"/>
      <c r="B55" s="41"/>
      <c r="C55" s="44"/>
      <c r="D55" s="44"/>
      <c r="E55" s="44"/>
      <c r="F55" s="44"/>
      <c r="G55" s="44"/>
      <c r="H55" s="44"/>
      <c r="I55" s="44"/>
      <c r="J55" s="44"/>
      <c r="K55" s="44"/>
      <c r="L55" s="44"/>
    </row>
    <row r="56" spans="1:26" ht="15.75" customHeight="1">
      <c r="A56" s="91">
        <v>42636</v>
      </c>
      <c r="B56" s="54" t="s">
        <v>209</v>
      </c>
      <c r="C56" s="65">
        <v>-4</v>
      </c>
      <c r="D56" s="52"/>
      <c r="G56" s="52"/>
      <c r="H56" s="52"/>
      <c r="I56" s="52"/>
      <c r="J56" s="52"/>
      <c r="K56" s="52"/>
      <c r="L56" s="52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89">
        <v>42637</v>
      </c>
      <c r="B57" s="41"/>
      <c r="C57" s="44"/>
      <c r="D57" s="44"/>
      <c r="E57" s="44"/>
      <c r="F57" s="44"/>
      <c r="G57" s="44"/>
      <c r="H57" s="44"/>
      <c r="I57" s="44"/>
      <c r="J57" s="44"/>
      <c r="K57" s="44"/>
      <c r="L57" s="44"/>
    </row>
    <row r="58" spans="1:26" ht="15.75" customHeight="1">
      <c r="A58" s="91">
        <v>42638</v>
      </c>
      <c r="B58" s="41"/>
      <c r="C58" s="52"/>
      <c r="D58" s="52"/>
      <c r="E58" s="52"/>
      <c r="F58" s="52"/>
      <c r="G58" s="52"/>
      <c r="H58" s="67"/>
      <c r="I58" s="52"/>
      <c r="J58" s="52"/>
      <c r="K58" s="52"/>
      <c r="L58" s="52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89">
        <v>42639</v>
      </c>
      <c r="B59" s="41"/>
      <c r="C59" s="44"/>
      <c r="D59" s="44"/>
      <c r="E59" s="44"/>
      <c r="F59" s="44"/>
      <c r="G59" s="44"/>
      <c r="H59" s="43"/>
      <c r="I59" s="44"/>
      <c r="J59" s="44"/>
      <c r="K59" s="44"/>
      <c r="L59" s="44"/>
    </row>
    <row r="60" spans="1:26">
      <c r="A60" s="127">
        <v>42640</v>
      </c>
      <c r="B60" t="s">
        <v>86</v>
      </c>
      <c r="C60" s="52">
        <v>-30</v>
      </c>
      <c r="D60" s="52"/>
      <c r="E60" s="52" t="s">
        <v>94</v>
      </c>
      <c r="F60" s="52">
        <f>50</f>
        <v>50</v>
      </c>
      <c r="G60" s="52"/>
      <c r="H60" s="67"/>
      <c r="I60" s="52"/>
      <c r="J60" s="52"/>
      <c r="K60" s="52"/>
      <c r="L60" s="52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>
      <c r="A61" s="124"/>
      <c r="B61" s="85" t="s">
        <v>210</v>
      </c>
      <c r="C61" s="52">
        <v>-16.760000000000002</v>
      </c>
      <c r="D61" s="52"/>
      <c r="E61" s="52"/>
      <c r="F61" s="52"/>
      <c r="G61" s="52"/>
      <c r="H61" s="67"/>
      <c r="I61" s="52"/>
      <c r="J61" s="52"/>
      <c r="K61" s="52"/>
      <c r="L61" s="52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>
      <c r="A62" s="124"/>
      <c r="B62" s="85" t="s">
        <v>211</v>
      </c>
      <c r="C62" s="52">
        <v>-20</v>
      </c>
      <c r="D62" s="52"/>
      <c r="E62" s="52"/>
      <c r="F62" s="52"/>
      <c r="G62" s="52"/>
      <c r="H62" s="67"/>
      <c r="I62" s="52"/>
      <c r="J62" s="52"/>
      <c r="K62" s="52"/>
      <c r="L62" s="52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89">
        <v>42641</v>
      </c>
      <c r="C63" s="44"/>
      <c r="D63" s="44"/>
      <c r="F63" s="44"/>
      <c r="G63" s="44"/>
      <c r="H63" s="43"/>
      <c r="I63" s="44"/>
      <c r="J63" s="44"/>
      <c r="K63" s="44"/>
      <c r="L63" s="44"/>
    </row>
    <row r="64" spans="1:26">
      <c r="A64" s="127">
        <v>42642</v>
      </c>
      <c r="C64" s="52"/>
      <c r="D64" s="52"/>
      <c r="E64" s="52" t="s">
        <v>212</v>
      </c>
      <c r="F64" s="52">
        <v>35</v>
      </c>
      <c r="G64" s="52"/>
      <c r="H64" s="67"/>
      <c r="I64" s="52"/>
      <c r="J64" s="52"/>
      <c r="K64" s="52"/>
      <c r="L64" s="52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>
      <c r="A65" s="124"/>
      <c r="C65" s="52"/>
      <c r="D65" s="52"/>
      <c r="E65" s="52"/>
      <c r="F65" s="52"/>
      <c r="G65" s="52"/>
      <c r="H65" s="67"/>
      <c r="I65" s="52"/>
      <c r="J65" s="52"/>
      <c r="K65" s="52"/>
      <c r="L65" s="52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>
      <c r="A66" s="123">
        <v>42643</v>
      </c>
      <c r="C66" s="43"/>
      <c r="D66" s="44"/>
      <c r="E66" s="44"/>
      <c r="F66" s="68"/>
      <c r="H66" s="43"/>
      <c r="I66" s="44"/>
      <c r="J66" s="44"/>
      <c r="K66" s="44"/>
      <c r="L66" s="44"/>
    </row>
    <row r="67" spans="1:26">
      <c r="A67" s="124"/>
      <c r="C67" s="43"/>
      <c r="H67" s="43"/>
    </row>
    <row r="68" spans="1:26">
      <c r="A68" s="124"/>
      <c r="C68" s="43"/>
      <c r="H68" s="43"/>
    </row>
    <row r="69" spans="1:26">
      <c r="A69" s="124"/>
      <c r="C69" s="43"/>
      <c r="H69" s="43"/>
    </row>
    <row r="70" spans="1:26">
      <c r="A70" s="133" t="s">
        <v>213</v>
      </c>
      <c r="B70" s="41"/>
      <c r="C70" s="71"/>
      <c r="D70" s="88"/>
      <c r="E70" s="88"/>
      <c r="F70" s="88"/>
      <c r="G70" s="55"/>
      <c r="H70" s="71"/>
      <c r="I70" s="88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>
      <c r="A71" s="124"/>
      <c r="B71" s="41"/>
      <c r="C71" s="71"/>
      <c r="D71" s="88"/>
      <c r="E71" s="88"/>
      <c r="F71" s="88"/>
      <c r="G71" s="55"/>
      <c r="H71" s="71"/>
      <c r="I71" s="88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>
      <c r="B72" s="41"/>
      <c r="C72" s="73"/>
      <c r="H72" s="73"/>
    </row>
    <row r="73" spans="1:26">
      <c r="H73" s="73"/>
    </row>
    <row r="74" spans="1:26">
      <c r="H74" s="73"/>
    </row>
    <row r="75" spans="1:26">
      <c r="B75" t="s">
        <v>214</v>
      </c>
      <c r="C75">
        <v>-210.11</v>
      </c>
      <c r="H75" s="73"/>
    </row>
    <row r="76" spans="1:26">
      <c r="H76" s="73"/>
    </row>
    <row r="77" spans="1:26">
      <c r="H77" s="73"/>
    </row>
  </sheetData>
  <mergeCells count="12">
    <mergeCell ref="A16:A24"/>
    <mergeCell ref="A32:A33"/>
    <mergeCell ref="A64:A65"/>
    <mergeCell ref="A66:A69"/>
    <mergeCell ref="A70:A71"/>
    <mergeCell ref="A60:A62"/>
    <mergeCell ref="A46:A47"/>
    <mergeCell ref="A35:A37"/>
    <mergeCell ref="A43:A44"/>
    <mergeCell ref="A54:A55"/>
    <mergeCell ref="A48:A49"/>
    <mergeCell ref="A28:A3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89"/>
  <sheetViews>
    <sheetView workbookViewId="0">
      <pane ySplit="15" topLeftCell="A16" activePane="bottomLeft" state="frozen"/>
      <selection pane="bottomLeft" activeCell="B17" sqref="B17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215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SUM(C16:C89)</f>
        <v>-331.11</v>
      </c>
      <c r="D5" s="6">
        <f>SUM(C5,F5)</f>
        <v>-130.15</v>
      </c>
      <c r="E5" s="47"/>
      <c r="F5" s="6">
        <f>SUM(F16:F78)</f>
        <v>200.96</v>
      </c>
      <c r="I5" s="7"/>
    </row>
    <row r="6" spans="1:26" ht="18.75" customHeight="1">
      <c r="B6" s="4" t="s">
        <v>27</v>
      </c>
      <c r="C6" s="8">
        <f>QUOTIENT(SUM(C5),COUNT(A16:A76))</f>
        <v>-11</v>
      </c>
      <c r="D6" s="8">
        <f>SUM(C6,F6)</f>
        <v>-9</v>
      </c>
      <c r="E6" s="47"/>
      <c r="F6" s="8">
        <f>QUOTIENT(SUM(F5),COUNT(A16:Z76))</f>
        <v>2</v>
      </c>
      <c r="I6" s="14"/>
    </row>
    <row r="7" spans="1:26" ht="18.75" customHeight="1">
      <c r="B7" s="74" t="s">
        <v>28</v>
      </c>
      <c r="C7" s="6"/>
      <c r="D7" s="47"/>
      <c r="E7" s="47"/>
      <c r="F7" s="47"/>
    </row>
    <row r="8" spans="1:26" ht="18.75" customHeight="1">
      <c r="B8" s="75" t="s">
        <v>29</v>
      </c>
      <c r="C8" s="53">
        <f>SUM(C28,C31,C35,C40,C45,C49,C50,C53,C58,C60,C64,C67,C71,C74,)</f>
        <v>-66.910000000000011</v>
      </c>
      <c r="D8" s="47"/>
      <c r="E8" s="47"/>
      <c r="F8" s="47"/>
    </row>
    <row r="9" spans="1:26" ht="18.75" customHeight="1">
      <c r="B9" s="76" t="s">
        <v>30</v>
      </c>
      <c r="C9" s="53">
        <f>SUM(C23,C24,C26,C29,C30,C32,C34,C36,C38,C39,C41,C42,C47,C52,C54,C56,C68,C69,C70,C73,C76)</f>
        <v>-48.85</v>
      </c>
      <c r="D9" s="47"/>
      <c r="E9" s="47"/>
      <c r="F9" s="47"/>
    </row>
    <row r="10" spans="1:26" ht="18.75" customHeight="1">
      <c r="B10" s="77" t="s">
        <v>31</v>
      </c>
      <c r="C10" s="53">
        <f>SUM(C25,C18,C65,C75)</f>
        <v>-15.05</v>
      </c>
      <c r="D10" s="47"/>
      <c r="E10" s="47"/>
      <c r="F10" s="47"/>
    </row>
    <row r="11" spans="1:26" ht="18.75" customHeight="1">
      <c r="B11" s="49" t="s">
        <v>79</v>
      </c>
      <c r="C11" s="53">
        <f>SUM(C20)</f>
        <v>0</v>
      </c>
      <c r="D11" s="47"/>
      <c r="E11" s="47"/>
      <c r="F11" s="47"/>
    </row>
    <row r="12" spans="1:26" ht="18.75" customHeight="1">
      <c r="B12" s="78" t="s">
        <v>80</v>
      </c>
      <c r="C12" s="53">
        <f>SUM(C55)</f>
        <v>-2.69</v>
      </c>
      <c r="D12" s="47"/>
      <c r="E12" s="47"/>
      <c r="F12" s="47"/>
    </row>
    <row r="13" spans="1:26" ht="18.75" customHeight="1">
      <c r="B13" s="79" t="s">
        <v>81</v>
      </c>
      <c r="C13" s="53">
        <f>SUM(C22,C17,C19)</f>
        <v>-39.519999999999996</v>
      </c>
      <c r="D13" s="47"/>
      <c r="E13" s="47"/>
      <c r="F13" s="47"/>
    </row>
    <row r="14" spans="1:26" ht="18.75" customHeight="1">
      <c r="B14" s="4" t="s">
        <v>32</v>
      </c>
      <c r="C14" s="53">
        <f>SUM(C27,C16,C37,C43,C44,C48,C59,C57,C51,C63,C66,C72)</f>
        <v>-90.990000000000009</v>
      </c>
      <c r="D14" s="47"/>
      <c r="E14" s="47"/>
      <c r="F14" s="47"/>
    </row>
    <row r="15" spans="1:26">
      <c r="A15" s="80"/>
      <c r="B15" s="80"/>
      <c r="C15" s="81"/>
      <c r="D15" s="81"/>
      <c r="E15" s="81"/>
      <c r="F15" s="81"/>
      <c r="G15" s="82"/>
      <c r="H15" s="82"/>
      <c r="I15" s="80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127">
        <v>42644</v>
      </c>
      <c r="B16" s="41" t="s">
        <v>216</v>
      </c>
      <c r="C16" s="67">
        <v>-10.83</v>
      </c>
      <c r="D16" s="51"/>
      <c r="E16" s="51" t="s">
        <v>127</v>
      </c>
      <c r="F16" s="51">
        <v>0.96</v>
      </c>
      <c r="G16" s="52"/>
      <c r="H16" s="52"/>
      <c r="I16" s="8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124"/>
      <c r="B17" s="72" t="s">
        <v>217</v>
      </c>
      <c r="C17" s="67">
        <v>-10</v>
      </c>
      <c r="D17" s="51"/>
      <c r="E17" s="51"/>
      <c r="F17" s="51"/>
      <c r="G17" s="52"/>
      <c r="H17" s="52"/>
      <c r="I17" s="8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124"/>
      <c r="B18" s="59" t="s">
        <v>218</v>
      </c>
      <c r="C18" s="67">
        <v>-4.5</v>
      </c>
      <c r="D18" s="51"/>
      <c r="E18" s="51"/>
      <c r="F18" s="51"/>
      <c r="G18" s="52"/>
      <c r="H18" s="52"/>
      <c r="I18" s="8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124"/>
      <c r="B19" s="72" t="s">
        <v>219</v>
      </c>
      <c r="C19" s="67">
        <v>-21.02</v>
      </c>
      <c r="D19" s="51"/>
      <c r="E19" s="51"/>
      <c r="F19" s="51"/>
      <c r="G19" s="52"/>
      <c r="H19" s="52"/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89">
        <v>42645</v>
      </c>
      <c r="B20" s="41"/>
      <c r="C20" s="48"/>
      <c r="D20" s="44"/>
      <c r="E20" s="44"/>
      <c r="F20" s="44"/>
      <c r="H20" s="73"/>
      <c r="I20" s="44"/>
      <c r="J20" s="44"/>
      <c r="K20" s="44"/>
      <c r="L20" s="44"/>
    </row>
    <row r="21" spans="1:26" ht="15.75" customHeight="1">
      <c r="A21" s="91">
        <v>42616</v>
      </c>
      <c r="B21" s="41"/>
      <c r="C21" s="57"/>
      <c r="D21" s="52"/>
      <c r="E21" s="52"/>
      <c r="F21" s="52"/>
      <c r="G21" s="52"/>
      <c r="H21" s="67"/>
      <c r="I21" s="52"/>
      <c r="J21" s="52"/>
      <c r="K21" s="52"/>
      <c r="L21" s="52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89">
        <v>42617</v>
      </c>
      <c r="B22" s="72" t="s">
        <v>111</v>
      </c>
      <c r="C22" s="48">
        <v>-8.5</v>
      </c>
      <c r="D22" s="44"/>
      <c r="E22" s="44"/>
      <c r="F22" s="44"/>
      <c r="I22" s="44"/>
      <c r="J22" s="44"/>
      <c r="K22" s="44"/>
      <c r="L22" s="44"/>
    </row>
    <row r="23" spans="1:26">
      <c r="A23" s="127">
        <v>42618</v>
      </c>
      <c r="B23" s="54" t="s">
        <v>149</v>
      </c>
      <c r="C23" s="52">
        <v>-1.5</v>
      </c>
      <c r="D23" s="52"/>
      <c r="E23" s="52"/>
      <c r="F23" s="52"/>
      <c r="G23" s="52"/>
      <c r="H23" s="52"/>
      <c r="I23" s="52"/>
      <c r="J23" s="52"/>
      <c r="K23" s="52"/>
      <c r="L23" s="52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>
      <c r="A24" s="124"/>
      <c r="B24" s="54" t="s">
        <v>159</v>
      </c>
      <c r="C24" s="52">
        <v>-2.2999999999999998</v>
      </c>
      <c r="D24" s="52"/>
      <c r="E24" s="52"/>
      <c r="F24" s="52"/>
      <c r="G24" s="52"/>
      <c r="H24" s="52"/>
      <c r="I24" s="52"/>
      <c r="J24" s="52"/>
      <c r="K24" s="52"/>
      <c r="L24" s="52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>
      <c r="A25" s="124"/>
      <c r="B25" s="59" t="s">
        <v>116</v>
      </c>
      <c r="C25" s="52">
        <v>-7.5</v>
      </c>
      <c r="D25" s="52"/>
      <c r="E25" s="52"/>
      <c r="F25" s="52"/>
      <c r="G25" s="52"/>
      <c r="H25" s="52"/>
      <c r="I25" s="52"/>
      <c r="J25" s="52"/>
      <c r="K25" s="52"/>
      <c r="L25" s="52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>
      <c r="A26" s="123">
        <v>42619</v>
      </c>
      <c r="B26" s="54" t="s">
        <v>110</v>
      </c>
      <c r="C26" s="44">
        <v>-5.89</v>
      </c>
      <c r="D26" s="44"/>
      <c r="E26" s="44"/>
      <c r="F26" s="44"/>
      <c r="G26" s="44"/>
      <c r="H26" s="44"/>
      <c r="I26" s="44"/>
      <c r="J26" s="44"/>
      <c r="K26" s="44"/>
      <c r="L26" s="44"/>
    </row>
    <row r="27" spans="1:26">
      <c r="A27" s="124"/>
      <c r="B27" s="41"/>
      <c r="C27" s="44">
        <v>-18.07</v>
      </c>
      <c r="D27" s="44"/>
      <c r="E27" s="44"/>
      <c r="F27" s="44"/>
      <c r="G27" s="44"/>
      <c r="H27" s="44"/>
      <c r="I27" s="44"/>
      <c r="J27" s="44"/>
      <c r="K27" s="44"/>
      <c r="L27" s="44"/>
    </row>
    <row r="28" spans="1:26">
      <c r="A28" s="124"/>
      <c r="B28" s="56" t="s">
        <v>63</v>
      </c>
      <c r="C28" s="44">
        <v>-2.2000000000000002</v>
      </c>
      <c r="D28" s="44"/>
      <c r="E28" s="44"/>
      <c r="F28" s="44"/>
      <c r="G28" s="44"/>
      <c r="H28" s="44"/>
      <c r="I28" s="44"/>
      <c r="J28" s="44"/>
      <c r="K28" s="44"/>
      <c r="L28" s="44"/>
    </row>
    <row r="29" spans="1:26">
      <c r="A29" s="131">
        <v>42620</v>
      </c>
      <c r="B29" s="54" t="s">
        <v>149</v>
      </c>
      <c r="C29" s="52">
        <v>-1.5</v>
      </c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>
      <c r="A30" s="124"/>
      <c r="B30" s="54" t="s">
        <v>164</v>
      </c>
      <c r="C30" s="52">
        <v>-1</v>
      </c>
      <c r="D30" s="52"/>
      <c r="E30" s="52"/>
      <c r="F30" s="52"/>
      <c r="G30" s="52"/>
      <c r="H30" s="52"/>
      <c r="I30" s="52"/>
      <c r="J30" s="52"/>
      <c r="K30" s="52"/>
      <c r="L30" s="52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>
      <c r="A31" s="124"/>
      <c r="B31" s="56" t="s">
        <v>63</v>
      </c>
      <c r="C31" s="52">
        <v>-1.6</v>
      </c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89">
        <v>42621</v>
      </c>
      <c r="B32" s="54" t="s">
        <v>149</v>
      </c>
      <c r="C32" s="44">
        <v>-1.75</v>
      </c>
      <c r="D32" s="44"/>
      <c r="E32" s="44"/>
      <c r="F32" s="44"/>
      <c r="G32" s="44"/>
      <c r="H32" s="44"/>
      <c r="I32" s="44"/>
      <c r="J32" s="44"/>
      <c r="K32" s="44"/>
      <c r="L32" s="44"/>
    </row>
    <row r="33" spans="1:26" ht="15.75" customHeight="1">
      <c r="A33" s="93">
        <v>42622</v>
      </c>
      <c r="B33" s="41"/>
      <c r="C33" s="52"/>
      <c r="D33" s="52"/>
      <c r="E33" s="52" t="s">
        <v>94</v>
      </c>
      <c r="F33" s="52">
        <v>200</v>
      </c>
      <c r="G33" s="88"/>
      <c r="H33" s="52"/>
      <c r="I33" s="52"/>
      <c r="J33" s="52"/>
      <c r="K33" s="52"/>
      <c r="L33" s="52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>
      <c r="A34" s="123">
        <v>42623</v>
      </c>
      <c r="B34" s="54" t="s">
        <v>149</v>
      </c>
      <c r="C34" s="44">
        <v>-4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26">
      <c r="A35" s="124"/>
      <c r="B35" s="56" t="s">
        <v>220</v>
      </c>
      <c r="C35" s="44">
        <v>-6.25</v>
      </c>
      <c r="D35" s="44"/>
      <c r="E35" s="44"/>
      <c r="F35" s="44"/>
      <c r="G35" s="44"/>
      <c r="H35" s="44"/>
      <c r="I35" s="44"/>
      <c r="J35" s="44"/>
      <c r="K35" s="44"/>
      <c r="L35" s="44"/>
    </row>
    <row r="36" spans="1:26">
      <c r="A36" s="131">
        <v>42624</v>
      </c>
      <c r="B36" s="54" t="s">
        <v>149</v>
      </c>
      <c r="C36" s="52">
        <v>-3.7</v>
      </c>
      <c r="D36" s="52"/>
      <c r="E36" s="52"/>
      <c r="F36" s="52"/>
      <c r="G36" s="52"/>
      <c r="H36" s="52"/>
      <c r="I36" s="52"/>
      <c r="J36" s="52"/>
      <c r="K36" s="52"/>
      <c r="L36" s="52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>
      <c r="A37" s="124"/>
      <c r="B37" s="41" t="s">
        <v>221</v>
      </c>
      <c r="C37" s="52">
        <v>-15.99</v>
      </c>
      <c r="D37" s="52"/>
      <c r="E37" s="52"/>
      <c r="F37" s="52"/>
      <c r="G37" s="52"/>
      <c r="H37" s="52"/>
      <c r="I37" s="52"/>
      <c r="J37" s="52"/>
      <c r="K37" s="52"/>
      <c r="L37" s="52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95">
        <v>42625</v>
      </c>
      <c r="B38" s="54" t="s">
        <v>149</v>
      </c>
      <c r="C38" s="73">
        <v>-1.75</v>
      </c>
      <c r="D38" s="44"/>
      <c r="E38" s="44"/>
      <c r="F38" s="44"/>
      <c r="G38" s="44"/>
      <c r="H38" s="44"/>
      <c r="I38" s="44"/>
      <c r="J38" s="44"/>
      <c r="K38" s="44"/>
      <c r="L38" s="44"/>
    </row>
    <row r="39" spans="1:26">
      <c r="A39" s="127">
        <v>42626</v>
      </c>
      <c r="B39" s="54" t="s">
        <v>149</v>
      </c>
      <c r="C39" s="71">
        <v>-3.5</v>
      </c>
      <c r="D39" s="52"/>
      <c r="E39" s="52"/>
      <c r="F39" s="52"/>
      <c r="G39" s="52"/>
      <c r="H39" s="52"/>
      <c r="I39" s="52"/>
      <c r="J39" s="52"/>
      <c r="K39" s="52"/>
      <c r="L39" s="52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>
      <c r="A40" s="124"/>
      <c r="B40" s="56" t="s">
        <v>220</v>
      </c>
      <c r="C40" s="71">
        <v>-13.9</v>
      </c>
      <c r="D40" s="52"/>
      <c r="E40" s="52"/>
      <c r="F40" s="52"/>
      <c r="G40" s="52"/>
      <c r="H40" s="52"/>
      <c r="I40" s="52"/>
      <c r="J40" s="52"/>
      <c r="K40" s="52"/>
      <c r="L40" s="52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>
      <c r="A41" s="123">
        <v>42627</v>
      </c>
      <c r="B41" s="54" t="s">
        <v>149</v>
      </c>
      <c r="C41" s="44">
        <v>-3.1</v>
      </c>
      <c r="D41" s="44"/>
      <c r="E41" s="44"/>
      <c r="F41" s="44"/>
      <c r="G41" s="44"/>
      <c r="H41" s="44"/>
      <c r="I41" s="44"/>
      <c r="J41" s="44"/>
      <c r="K41" s="44"/>
      <c r="L41" s="44"/>
    </row>
    <row r="42" spans="1:26">
      <c r="A42" s="124"/>
      <c r="B42" s="54" t="s">
        <v>222</v>
      </c>
      <c r="C42" s="44">
        <v>-1.31</v>
      </c>
      <c r="D42" s="44"/>
      <c r="E42" s="44"/>
      <c r="F42" s="44"/>
      <c r="G42" s="44"/>
      <c r="H42" s="44"/>
      <c r="I42" s="44"/>
      <c r="J42" s="44"/>
      <c r="K42" s="44"/>
      <c r="L42" s="44"/>
    </row>
    <row r="43" spans="1:26">
      <c r="A43" s="132">
        <v>42628</v>
      </c>
      <c r="B43" s="41" t="s">
        <v>223</v>
      </c>
      <c r="C43" s="62">
        <v>-0.99</v>
      </c>
      <c r="D43" s="62"/>
      <c r="E43" s="62"/>
      <c r="F43" s="62"/>
      <c r="G43" s="62"/>
      <c r="H43" s="62"/>
      <c r="I43" s="62"/>
      <c r="J43" s="62"/>
      <c r="K43" s="62"/>
      <c r="L43" s="62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spans="1:26">
      <c r="A44" s="124"/>
      <c r="B44" s="41" t="s">
        <v>224</v>
      </c>
      <c r="C44" s="62">
        <v>-8.5</v>
      </c>
      <c r="D44" s="62"/>
      <c r="E44" s="62"/>
      <c r="F44" s="62"/>
      <c r="G44" s="62"/>
      <c r="H44" s="62"/>
      <c r="I44" s="62"/>
      <c r="J44" s="62"/>
      <c r="K44" s="62"/>
      <c r="L44" s="62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spans="1:26">
      <c r="A45" s="124"/>
      <c r="B45" s="56" t="s">
        <v>92</v>
      </c>
      <c r="C45" s="62">
        <v>-4.7300000000000004</v>
      </c>
      <c r="D45" s="62"/>
      <c r="E45" s="62"/>
      <c r="F45" s="62"/>
      <c r="G45" s="62"/>
      <c r="H45" s="62"/>
      <c r="I45" s="62"/>
      <c r="J45" s="62"/>
      <c r="K45" s="62"/>
      <c r="L45" s="62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spans="1:26" ht="15.75" customHeight="1">
      <c r="A46" s="89">
        <v>42629</v>
      </c>
      <c r="B46" s="41"/>
      <c r="C46" s="44"/>
      <c r="D46" s="44"/>
      <c r="E46" s="44"/>
      <c r="F46" s="44"/>
      <c r="G46" s="44"/>
      <c r="H46" s="44"/>
      <c r="I46" s="44"/>
      <c r="J46" s="44"/>
      <c r="K46" s="44"/>
      <c r="L46" s="44"/>
    </row>
    <row r="47" spans="1:26">
      <c r="A47" s="132">
        <v>42630</v>
      </c>
      <c r="B47" s="54" t="s">
        <v>149</v>
      </c>
      <c r="C47" s="62">
        <v>-1.1000000000000001</v>
      </c>
      <c r="D47" s="62"/>
      <c r="E47" s="62"/>
      <c r="F47" s="62"/>
      <c r="G47" s="62"/>
      <c r="H47" s="62"/>
      <c r="I47" s="62"/>
      <c r="J47" s="62"/>
      <c r="K47" s="62"/>
      <c r="L47" s="62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spans="1:26">
      <c r="A48" s="124"/>
      <c r="B48" s="41" t="s">
        <v>225</v>
      </c>
      <c r="C48" s="62">
        <v>-9.08</v>
      </c>
      <c r="D48" s="62"/>
      <c r="E48" s="62"/>
      <c r="F48" s="62"/>
      <c r="G48" s="62"/>
      <c r="H48" s="62"/>
      <c r="I48" s="62"/>
      <c r="J48" s="62"/>
      <c r="K48" s="62"/>
      <c r="L48" s="62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spans="1:26">
      <c r="A49" s="124"/>
      <c r="B49" s="56" t="s">
        <v>92</v>
      </c>
      <c r="C49" s="62">
        <v>-2.2999999999999998</v>
      </c>
      <c r="D49" s="62"/>
      <c r="E49" s="62"/>
      <c r="F49" s="62"/>
      <c r="G49" s="62"/>
      <c r="H49" s="62"/>
      <c r="I49" s="62"/>
      <c r="J49" s="62"/>
      <c r="K49" s="62"/>
      <c r="L49" s="62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>
      <c r="A50" s="124"/>
      <c r="B50" s="56" t="s">
        <v>92</v>
      </c>
      <c r="C50" s="62">
        <v>-2.97</v>
      </c>
      <c r="D50" s="62"/>
      <c r="E50" s="62"/>
      <c r="F50" s="62"/>
      <c r="G50" s="62"/>
      <c r="H50" s="62"/>
      <c r="I50" s="62"/>
      <c r="J50" s="62"/>
      <c r="K50" s="62"/>
      <c r="L50" s="62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spans="1:26">
      <c r="A51" s="123">
        <v>42631</v>
      </c>
      <c r="B51" s="41" t="s">
        <v>74</v>
      </c>
      <c r="C51" s="44">
        <v>-0.2</v>
      </c>
      <c r="D51" s="44"/>
      <c r="E51" s="44"/>
      <c r="F51" s="44"/>
      <c r="G51" s="44" t="s">
        <v>226</v>
      </c>
      <c r="H51" s="44">
        <v>-20</v>
      </c>
      <c r="I51" s="44"/>
      <c r="J51" s="44"/>
      <c r="K51" s="44"/>
      <c r="L51" s="44"/>
    </row>
    <row r="52" spans="1:26">
      <c r="A52" s="124"/>
      <c r="B52" s="54" t="s">
        <v>149</v>
      </c>
      <c r="C52" s="44">
        <v>-1.75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26">
      <c r="A53" s="124"/>
      <c r="B53" s="56" t="s">
        <v>92</v>
      </c>
      <c r="C53" s="44">
        <v>-4.46</v>
      </c>
      <c r="D53" s="44"/>
      <c r="E53" s="44"/>
      <c r="F53" s="44"/>
      <c r="G53" s="44"/>
      <c r="H53" s="44"/>
      <c r="I53" s="44"/>
      <c r="J53" s="44"/>
      <c r="K53" s="44"/>
      <c r="L53" s="44"/>
    </row>
    <row r="54" spans="1:26">
      <c r="A54" s="127">
        <v>42632</v>
      </c>
      <c r="B54" s="54" t="s">
        <v>149</v>
      </c>
      <c r="C54" s="52">
        <v>-2.6</v>
      </c>
      <c r="D54" s="52"/>
      <c r="E54" s="52"/>
      <c r="F54" s="52"/>
      <c r="G54" s="52"/>
      <c r="H54" s="52"/>
      <c r="I54" s="52"/>
      <c r="J54" s="52"/>
      <c r="K54" s="52"/>
      <c r="L54" s="52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>
      <c r="A55" s="124"/>
      <c r="B55" s="87" t="s">
        <v>227</v>
      </c>
      <c r="C55" s="52">
        <v>-2.69</v>
      </c>
      <c r="D55" s="52"/>
      <c r="E55" s="52"/>
      <c r="F55" s="52"/>
      <c r="G55" s="52"/>
      <c r="H55" s="52"/>
      <c r="I55" s="52"/>
      <c r="J55" s="52"/>
      <c r="K55" s="52"/>
      <c r="L55" s="52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>
      <c r="A56" s="130">
        <v>42633</v>
      </c>
      <c r="B56" s="54" t="s">
        <v>149</v>
      </c>
      <c r="C56" s="44">
        <v>-2</v>
      </c>
      <c r="D56" s="44"/>
      <c r="E56" s="44"/>
      <c r="F56" s="44"/>
      <c r="G56" s="44"/>
      <c r="H56" s="44"/>
      <c r="I56" s="44"/>
      <c r="J56" s="44"/>
      <c r="K56" s="44"/>
      <c r="L56" s="44"/>
    </row>
    <row r="57" spans="1:26">
      <c r="A57" s="124"/>
      <c r="B57" s="41" t="s">
        <v>74</v>
      </c>
      <c r="C57" s="44">
        <v>-0.3</v>
      </c>
      <c r="D57" s="44"/>
      <c r="E57" s="44"/>
      <c r="F57" s="44"/>
      <c r="G57" s="44"/>
      <c r="H57" s="44"/>
      <c r="I57" s="44"/>
      <c r="J57" s="44"/>
      <c r="K57" s="44"/>
      <c r="L57" s="44"/>
    </row>
    <row r="58" spans="1:26">
      <c r="A58" s="124"/>
      <c r="B58" s="56" t="s">
        <v>93</v>
      </c>
      <c r="C58" s="44">
        <v>-0.75</v>
      </c>
      <c r="D58" s="44"/>
      <c r="E58" s="44"/>
      <c r="F58" s="44"/>
      <c r="G58" s="44"/>
      <c r="H58" s="44"/>
      <c r="I58" s="44"/>
      <c r="J58" s="44"/>
      <c r="K58" s="44"/>
      <c r="L58" s="44"/>
    </row>
    <row r="59" spans="1:26">
      <c r="A59" s="131">
        <v>42634</v>
      </c>
      <c r="B59" s="41" t="s">
        <v>228</v>
      </c>
      <c r="C59" s="52">
        <v>-2.19</v>
      </c>
      <c r="D59" s="52"/>
      <c r="E59" s="52"/>
      <c r="F59" s="52"/>
      <c r="G59" s="52"/>
      <c r="H59" s="52"/>
      <c r="I59" s="52"/>
      <c r="J59" s="52"/>
      <c r="K59" s="52"/>
      <c r="L59" s="52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>
      <c r="A60" s="124"/>
      <c r="B60" s="56" t="s">
        <v>92</v>
      </c>
      <c r="C60" s="52">
        <v>-4.46</v>
      </c>
      <c r="D60" s="52"/>
      <c r="E60" s="52"/>
      <c r="F60" s="52"/>
      <c r="G60" s="52"/>
      <c r="H60" s="52"/>
      <c r="I60" s="52"/>
      <c r="J60" s="52"/>
      <c r="K60" s="52"/>
      <c r="L60" s="52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95">
        <v>42635</v>
      </c>
      <c r="B61" s="41"/>
      <c r="C61" s="64"/>
      <c r="D61" s="44"/>
      <c r="E61" s="44"/>
      <c r="F61" s="44"/>
      <c r="G61" s="44"/>
      <c r="H61" s="44"/>
      <c r="I61" s="44"/>
      <c r="J61" s="44"/>
      <c r="K61" s="44"/>
      <c r="L61" s="44"/>
    </row>
    <row r="62" spans="1:26" ht="15.75" customHeight="1">
      <c r="A62" s="91">
        <v>42636</v>
      </c>
      <c r="B62" s="41"/>
      <c r="C62" s="65"/>
      <c r="D62" s="52"/>
      <c r="G62" s="52"/>
      <c r="H62" s="52"/>
      <c r="I62" s="52"/>
      <c r="J62" s="52"/>
      <c r="K62" s="52"/>
      <c r="L62" s="52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>
      <c r="A63" s="123">
        <v>42637</v>
      </c>
      <c r="B63" s="41" t="s">
        <v>229</v>
      </c>
      <c r="C63" s="44">
        <v>-4.47</v>
      </c>
      <c r="D63" s="44"/>
      <c r="E63" s="44"/>
      <c r="F63" s="44"/>
      <c r="G63" s="44"/>
      <c r="H63" s="44"/>
      <c r="I63" s="44"/>
      <c r="J63" s="44"/>
      <c r="K63" s="44"/>
      <c r="L63" s="44"/>
    </row>
    <row r="64" spans="1:26">
      <c r="A64" s="124"/>
      <c r="B64" s="56" t="s">
        <v>92</v>
      </c>
      <c r="C64" s="44">
        <v>-9.4600000000000009</v>
      </c>
      <c r="D64" s="44"/>
      <c r="E64" s="44"/>
      <c r="F64" s="44"/>
      <c r="G64" s="44"/>
      <c r="H64" s="44"/>
      <c r="I64" s="44"/>
      <c r="J64" s="44"/>
      <c r="K64" s="44"/>
      <c r="L64" s="44"/>
    </row>
    <row r="65" spans="1:26">
      <c r="A65" s="124"/>
      <c r="B65" s="59" t="s">
        <v>230</v>
      </c>
      <c r="C65" s="44">
        <v>-0.05</v>
      </c>
      <c r="D65" s="44"/>
      <c r="E65" s="44"/>
      <c r="F65" s="44"/>
      <c r="G65" s="44"/>
      <c r="H65" s="44"/>
      <c r="I65" s="44"/>
      <c r="J65" s="44"/>
      <c r="K65" s="44"/>
      <c r="L65" s="44"/>
    </row>
    <row r="66" spans="1:26" ht="15.75" customHeight="1">
      <c r="A66" s="91">
        <v>42638</v>
      </c>
      <c r="B66" s="41" t="s">
        <v>74</v>
      </c>
      <c r="C66" s="52">
        <v>-0.37</v>
      </c>
      <c r="D66" s="52"/>
      <c r="E66" s="52"/>
      <c r="F66" s="52"/>
      <c r="G66" s="52"/>
      <c r="H66" s="67"/>
      <c r="I66" s="52"/>
      <c r="J66" s="52"/>
      <c r="K66" s="52"/>
      <c r="L66" s="52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91"/>
      <c r="B67" s="56" t="s">
        <v>92</v>
      </c>
      <c r="C67" s="52">
        <v>-3.47</v>
      </c>
      <c r="D67" s="52"/>
      <c r="E67" s="52"/>
      <c r="F67" s="52"/>
      <c r="G67" s="52"/>
      <c r="H67" s="67"/>
      <c r="I67" s="52"/>
      <c r="J67" s="52"/>
      <c r="K67" s="52"/>
      <c r="L67" s="52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89">
        <v>42639</v>
      </c>
      <c r="B68" s="54" t="s">
        <v>149</v>
      </c>
      <c r="C68" s="44">
        <v>-2</v>
      </c>
      <c r="D68" s="44"/>
      <c r="E68" s="44"/>
      <c r="F68" s="44"/>
      <c r="G68" s="44"/>
      <c r="H68" s="43"/>
      <c r="I68" s="44"/>
      <c r="J68" s="44"/>
      <c r="K68" s="44"/>
      <c r="L68" s="44"/>
    </row>
    <row r="69" spans="1:26">
      <c r="A69" s="127">
        <v>42640</v>
      </c>
      <c r="B69" s="70" t="s">
        <v>149</v>
      </c>
      <c r="C69" s="52">
        <v>-2</v>
      </c>
      <c r="D69" s="52"/>
      <c r="E69" s="52"/>
      <c r="F69" s="52"/>
      <c r="G69" s="52"/>
      <c r="H69" s="67"/>
      <c r="I69" s="52"/>
      <c r="J69" s="52"/>
      <c r="K69" s="52"/>
      <c r="L69" s="52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>
      <c r="A70" s="124"/>
      <c r="B70" s="70" t="s">
        <v>164</v>
      </c>
      <c r="C70" s="52">
        <v>-0.7</v>
      </c>
      <c r="D70" s="52"/>
      <c r="E70" s="52"/>
      <c r="F70" s="52"/>
      <c r="G70" s="52"/>
      <c r="H70" s="67"/>
      <c r="I70" s="52"/>
      <c r="J70" s="52"/>
      <c r="K70" s="52"/>
      <c r="L70" s="52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>
      <c r="A71" s="124"/>
      <c r="B71" s="66" t="s">
        <v>92</v>
      </c>
      <c r="C71" s="52">
        <v>-4.41</v>
      </c>
      <c r="D71" s="52"/>
      <c r="E71" s="52"/>
      <c r="F71" s="52"/>
      <c r="G71" s="52"/>
      <c r="H71" s="67"/>
      <c r="I71" s="52"/>
      <c r="J71" s="52"/>
      <c r="K71" s="52"/>
      <c r="L71" s="52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>
      <c r="A72" s="124"/>
      <c r="B72" t="s">
        <v>231</v>
      </c>
      <c r="C72" s="52">
        <v>-20</v>
      </c>
      <c r="D72" s="52"/>
      <c r="E72" s="52"/>
      <c r="F72" s="52"/>
      <c r="G72" s="52"/>
      <c r="H72" s="67"/>
      <c r="I72" s="52"/>
      <c r="J72" s="52"/>
      <c r="K72" s="52"/>
      <c r="L72" s="52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89">
        <v>42641</v>
      </c>
      <c r="B73" s="70" t="s">
        <v>149</v>
      </c>
      <c r="C73" s="44">
        <v>-3</v>
      </c>
      <c r="D73" s="44"/>
      <c r="F73" s="44"/>
      <c r="G73" s="44"/>
      <c r="H73" s="43"/>
      <c r="I73" s="44"/>
      <c r="J73" s="44"/>
      <c r="K73" s="44"/>
      <c r="L73" s="44"/>
    </row>
    <row r="74" spans="1:26" ht="15.75" customHeight="1">
      <c r="A74" s="89"/>
      <c r="B74" s="66" t="s">
        <v>92</v>
      </c>
      <c r="C74" s="44">
        <v>-5.95</v>
      </c>
      <c r="D74" s="44"/>
      <c r="F74" s="44"/>
      <c r="G74" s="44"/>
      <c r="H74" s="43"/>
      <c r="I74" s="44"/>
      <c r="J74" s="44"/>
      <c r="K74" s="44"/>
      <c r="L74" s="44"/>
    </row>
    <row r="75" spans="1:26" ht="15.75" customHeight="1">
      <c r="A75" s="89"/>
      <c r="B75" s="69" t="s">
        <v>232</v>
      </c>
      <c r="C75" s="44">
        <v>-3</v>
      </c>
      <c r="D75" s="44"/>
      <c r="F75" s="44"/>
      <c r="G75" s="44"/>
      <c r="H75" s="43"/>
      <c r="I75" s="44"/>
      <c r="J75" s="44"/>
      <c r="K75" s="44"/>
      <c r="L75" s="44"/>
    </row>
    <row r="76" spans="1:26">
      <c r="A76" s="127">
        <v>42642</v>
      </c>
      <c r="B76" s="70" t="s">
        <v>71</v>
      </c>
      <c r="C76" s="52">
        <v>-2.4</v>
      </c>
      <c r="D76" s="52"/>
      <c r="E76" s="52"/>
      <c r="F76" s="52"/>
      <c r="G76" s="52"/>
      <c r="H76" s="67"/>
      <c r="I76" s="52"/>
      <c r="J76" s="52"/>
      <c r="K76" s="52"/>
      <c r="L76" s="52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>
      <c r="A77" s="124"/>
      <c r="C77" s="52"/>
      <c r="D77" s="52"/>
      <c r="E77" s="52"/>
      <c r="F77" s="52"/>
      <c r="G77" s="52"/>
      <c r="H77" s="67"/>
      <c r="I77" s="52"/>
      <c r="J77" s="52"/>
      <c r="K77" s="52"/>
      <c r="L77" s="52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>
      <c r="A78" s="123">
        <v>42643</v>
      </c>
      <c r="C78" s="43"/>
      <c r="D78" s="44"/>
      <c r="E78" s="44"/>
      <c r="F78" s="68"/>
      <c r="H78" s="43"/>
      <c r="I78" s="44"/>
      <c r="J78" s="44"/>
      <c r="K78" s="44"/>
      <c r="L78" s="44"/>
    </row>
    <row r="79" spans="1:26">
      <c r="A79" s="124"/>
      <c r="C79" s="43"/>
      <c r="H79" s="43"/>
    </row>
    <row r="80" spans="1:26">
      <c r="A80" s="124"/>
      <c r="C80" s="43"/>
      <c r="H80" s="43"/>
    </row>
    <row r="81" spans="1:26">
      <c r="A81" s="124"/>
      <c r="C81" s="43"/>
      <c r="H81" s="43"/>
    </row>
    <row r="82" spans="1:26">
      <c r="A82" s="133" t="s">
        <v>213</v>
      </c>
      <c r="B82" s="41"/>
      <c r="C82" s="71"/>
      <c r="D82" s="88"/>
      <c r="E82" s="88"/>
      <c r="F82" s="88"/>
      <c r="G82" s="55"/>
      <c r="H82" s="71"/>
      <c r="I82" s="88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>
      <c r="A83" s="124"/>
      <c r="B83" s="41"/>
      <c r="C83" s="71"/>
      <c r="D83" s="88"/>
      <c r="E83" s="88"/>
      <c r="F83" s="88"/>
      <c r="G83" s="55"/>
      <c r="H83" s="71"/>
      <c r="I83" s="88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>
      <c r="B84" s="41"/>
      <c r="C84" s="73"/>
      <c r="H84" s="73"/>
    </row>
    <row r="85" spans="1:26">
      <c r="H85" s="73"/>
    </row>
    <row r="86" spans="1:26">
      <c r="B86" t="s">
        <v>233</v>
      </c>
      <c r="C86" s="43">
        <v>-10</v>
      </c>
      <c r="H86" s="73"/>
    </row>
    <row r="87" spans="1:26">
      <c r="B87" t="s">
        <v>234</v>
      </c>
      <c r="C87" s="43">
        <v>-4.5</v>
      </c>
      <c r="H87" s="73"/>
    </row>
    <row r="88" spans="1:26">
      <c r="B88" t="s">
        <v>235</v>
      </c>
      <c r="C88" s="43">
        <v>-35.1</v>
      </c>
      <c r="H88" s="73"/>
    </row>
    <row r="89" spans="1:26">
      <c r="B89" t="s">
        <v>236</v>
      </c>
      <c r="C89" s="43">
        <v>-17.5</v>
      </c>
      <c r="H89" s="73"/>
    </row>
  </sheetData>
  <mergeCells count="19">
    <mergeCell ref="A23:A25"/>
    <mergeCell ref="A16:A19"/>
    <mergeCell ref="A26:A28"/>
    <mergeCell ref="A29:A31"/>
    <mergeCell ref="A36:A37"/>
    <mergeCell ref="A34:A35"/>
    <mergeCell ref="A41:A42"/>
    <mergeCell ref="A39:A40"/>
    <mergeCell ref="A51:A53"/>
    <mergeCell ref="A47:A50"/>
    <mergeCell ref="A54:A55"/>
    <mergeCell ref="A43:A45"/>
    <mergeCell ref="A56:A58"/>
    <mergeCell ref="A78:A81"/>
    <mergeCell ref="A82:A83"/>
    <mergeCell ref="A59:A60"/>
    <mergeCell ref="A63:A65"/>
    <mergeCell ref="A76:A77"/>
    <mergeCell ref="A69:A7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95"/>
  <sheetViews>
    <sheetView workbookViewId="0"/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237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SUM(C16:C95)</f>
        <v>-265.07000000000005</v>
      </c>
      <c r="D5" s="6">
        <f>SUM(C5,F5)</f>
        <v>684.93</v>
      </c>
      <c r="E5" s="47"/>
      <c r="F5" s="6">
        <f>SUM(F16:F86)</f>
        <v>950</v>
      </c>
      <c r="I5" s="7"/>
    </row>
    <row r="6" spans="1:26" ht="18.75" customHeight="1">
      <c r="B6" s="4" t="s">
        <v>27</v>
      </c>
      <c r="C6" s="8">
        <f>QUOTIENT(SUM(C5),COUNT(A16:A85))</f>
        <v>-9</v>
      </c>
      <c r="D6" s="8">
        <f>SUM(C6,F6)</f>
        <v>0</v>
      </c>
      <c r="E6" s="47"/>
      <c r="F6" s="8">
        <f>QUOTIENT(SUM(F5),COUNT(A16:Z85))</f>
        <v>9</v>
      </c>
      <c r="I6" s="14"/>
    </row>
    <row r="7" spans="1:26" ht="18.75" customHeight="1">
      <c r="B7" s="74" t="s">
        <v>28</v>
      </c>
      <c r="C7" s="6"/>
      <c r="D7" s="47"/>
      <c r="E7" s="47"/>
      <c r="F7" s="47"/>
    </row>
    <row r="8" spans="1:26" ht="18.75" customHeight="1">
      <c r="B8" s="75" t="s">
        <v>29</v>
      </c>
      <c r="C8" s="53">
        <f>SUM(C18,C21,C25,C28,C32,C42,C48,C53,C62,C66,C75,C81,C84,C87,C51,C66,C78)</f>
        <v>-72.94</v>
      </c>
      <c r="D8" s="47"/>
      <c r="E8" s="47"/>
      <c r="F8" s="47"/>
    </row>
    <row r="9" spans="1:26" ht="18.75" customHeight="1">
      <c r="B9" s="76" t="s">
        <v>30</v>
      </c>
      <c r="C9" s="53">
        <f>SUM(C16,C20,C23,C26,C30,C31,C33,C34,C35,C36,C38,C39,C41,C43,C44,C45,C46,C49,C52,C56,C58,C61,C64,C65,C69,C71,C72,C73,C77,C80,C83,C85,C86)</f>
        <v>-86.62</v>
      </c>
      <c r="D9" s="47"/>
      <c r="E9" s="47"/>
      <c r="F9" s="47"/>
    </row>
    <row r="10" spans="1:26" ht="18.75" customHeight="1">
      <c r="B10" s="77" t="s">
        <v>31</v>
      </c>
      <c r="C10" s="53">
        <f>SUM(G16)</f>
        <v>0</v>
      </c>
      <c r="D10" s="47"/>
      <c r="E10" s="47"/>
      <c r="F10" s="47"/>
    </row>
    <row r="11" spans="1:26" ht="18.75" customHeight="1">
      <c r="B11" s="49" t="s">
        <v>79</v>
      </c>
      <c r="C11" s="53">
        <f>SUM(F16)</f>
        <v>0</v>
      </c>
      <c r="D11" s="47"/>
      <c r="E11" s="47"/>
      <c r="F11" s="47"/>
    </row>
    <row r="12" spans="1:26" ht="18.75" customHeight="1">
      <c r="B12" s="78" t="s">
        <v>80</v>
      </c>
      <c r="C12" s="53">
        <f>SUM(F18)</f>
        <v>0</v>
      </c>
      <c r="D12" s="47"/>
      <c r="E12" s="47"/>
      <c r="F12" s="47"/>
    </row>
    <row r="13" spans="1:26" ht="18.75" customHeight="1">
      <c r="B13" s="79" t="s">
        <v>81</v>
      </c>
      <c r="C13" s="53">
        <f>SUM(E16)</f>
        <v>0</v>
      </c>
      <c r="D13" s="47"/>
      <c r="E13" s="47"/>
      <c r="F13" s="47"/>
    </row>
    <row r="14" spans="1:26" ht="18.75" customHeight="1">
      <c r="B14" s="4" t="s">
        <v>32</v>
      </c>
      <c r="C14" s="53">
        <f>SUM(C19,C22,C24,C37,C40,C54,C55,C60,C67,C70,C74,C79)</f>
        <v>-21.2</v>
      </c>
      <c r="D14" s="47"/>
      <c r="E14" s="47"/>
      <c r="F14" s="47"/>
    </row>
    <row r="15" spans="1:26">
      <c r="A15" s="80"/>
      <c r="B15" s="80"/>
      <c r="C15" s="81"/>
      <c r="D15" s="81"/>
      <c r="E15" s="81"/>
      <c r="F15" s="81"/>
      <c r="G15" s="82"/>
      <c r="H15" s="82"/>
      <c r="I15" s="80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127">
        <v>42675</v>
      </c>
      <c r="B16" s="41" t="s">
        <v>40</v>
      </c>
      <c r="C16" s="73">
        <v>-3.5</v>
      </c>
      <c r="D16" s="51"/>
      <c r="E16" s="51"/>
      <c r="F16" s="51"/>
      <c r="G16" s="52"/>
      <c r="H16" s="52"/>
      <c r="I16" s="8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124"/>
      <c r="B17" s="41" t="s">
        <v>74</v>
      </c>
      <c r="C17" s="73">
        <v>-0.4</v>
      </c>
      <c r="D17" s="51"/>
      <c r="E17" s="51"/>
      <c r="F17" s="51"/>
      <c r="G17" s="52"/>
      <c r="H17" s="52"/>
      <c r="I17" s="8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124"/>
      <c r="B18" s="41" t="s">
        <v>92</v>
      </c>
      <c r="C18" s="73">
        <v>-6.21</v>
      </c>
      <c r="D18" s="51"/>
      <c r="E18" s="51"/>
      <c r="F18" s="51"/>
      <c r="G18" s="52"/>
      <c r="H18" s="52"/>
      <c r="I18" s="8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124"/>
      <c r="B19" s="41" t="s">
        <v>238</v>
      </c>
      <c r="C19" s="86">
        <v>-2.79</v>
      </c>
      <c r="D19" s="51"/>
      <c r="E19" s="51"/>
      <c r="F19" s="51"/>
      <c r="G19" s="52"/>
      <c r="H19" s="52"/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>
      <c r="A20" s="123">
        <v>42676</v>
      </c>
      <c r="B20" s="41" t="s">
        <v>40</v>
      </c>
      <c r="C20" s="48">
        <v>-1.5</v>
      </c>
      <c r="D20" s="44"/>
      <c r="E20" s="44" t="s">
        <v>239</v>
      </c>
      <c r="F20" s="44">
        <v>250</v>
      </c>
      <c r="H20" s="73"/>
      <c r="I20" s="44"/>
      <c r="J20" s="44"/>
      <c r="K20" s="44"/>
      <c r="L20" s="44"/>
    </row>
    <row r="21" spans="1:26">
      <c r="A21" s="124"/>
      <c r="B21" s="41" t="s">
        <v>92</v>
      </c>
      <c r="C21" s="48">
        <v>-2.64</v>
      </c>
      <c r="D21" s="44"/>
      <c r="E21" s="44"/>
      <c r="F21" s="44"/>
      <c r="H21" s="73"/>
      <c r="I21" s="44"/>
      <c r="J21" s="44"/>
      <c r="K21" s="44"/>
      <c r="L21" s="44"/>
    </row>
    <row r="22" spans="1:26">
      <c r="A22" s="124"/>
      <c r="B22" s="41" t="s">
        <v>74</v>
      </c>
      <c r="C22" s="48">
        <v>-0.2</v>
      </c>
      <c r="D22" s="44"/>
      <c r="E22" s="44"/>
      <c r="F22" s="44"/>
      <c r="H22" s="73"/>
      <c r="I22" s="44"/>
      <c r="J22" s="44"/>
      <c r="K22" s="44"/>
      <c r="L22" s="44"/>
    </row>
    <row r="23" spans="1:26">
      <c r="A23" s="127">
        <v>42677</v>
      </c>
      <c r="B23" s="41" t="s">
        <v>40</v>
      </c>
      <c r="C23" s="48">
        <v>-3</v>
      </c>
      <c r="D23" s="52"/>
      <c r="E23" s="52"/>
      <c r="F23" s="52"/>
      <c r="G23" s="52"/>
      <c r="H23" s="67"/>
      <c r="I23" s="52"/>
      <c r="J23" s="52"/>
      <c r="K23" s="52"/>
      <c r="L23" s="52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>
      <c r="A24" s="124"/>
      <c r="B24" s="41" t="s">
        <v>240</v>
      </c>
      <c r="C24" s="48">
        <v>-15.8</v>
      </c>
      <c r="D24" s="52"/>
      <c r="E24" s="52"/>
      <c r="F24" s="52"/>
      <c r="G24" s="52"/>
      <c r="H24" s="67">
        <v>-15.8</v>
      </c>
      <c r="I24" s="52"/>
      <c r="J24" s="52"/>
      <c r="K24" s="52"/>
      <c r="L24" s="52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>
      <c r="A25" s="124"/>
      <c r="B25" s="41" t="s">
        <v>92</v>
      </c>
      <c r="C25" s="48">
        <v>-4.1399999999999997</v>
      </c>
      <c r="D25" s="52"/>
      <c r="E25" s="52"/>
      <c r="F25" s="52"/>
      <c r="G25" s="52" t="s">
        <v>226</v>
      </c>
      <c r="H25" s="67">
        <v>-20</v>
      </c>
      <c r="I25" s="52"/>
      <c r="J25" s="52"/>
      <c r="K25" s="52"/>
      <c r="L25" s="52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>
      <c r="A26" s="124"/>
      <c r="B26" s="41" t="s">
        <v>162</v>
      </c>
      <c r="C26" s="48">
        <v>-4.7</v>
      </c>
      <c r="D26" s="52"/>
      <c r="E26" s="52"/>
      <c r="F26" s="52"/>
      <c r="G26" s="52"/>
      <c r="H26" s="67"/>
      <c r="I26" s="52"/>
      <c r="J26" s="52"/>
      <c r="K26" s="52"/>
      <c r="L26" s="52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>
      <c r="A27" s="123">
        <v>42678</v>
      </c>
      <c r="B27" s="41" t="s">
        <v>40</v>
      </c>
      <c r="C27" s="48">
        <v>-2.6</v>
      </c>
      <c r="D27" s="44"/>
      <c r="E27" s="44" t="s">
        <v>49</v>
      </c>
      <c r="F27" s="44">
        <v>500</v>
      </c>
      <c r="I27" s="44"/>
      <c r="J27" s="44"/>
      <c r="K27" s="44"/>
      <c r="L27" s="44"/>
    </row>
    <row r="28" spans="1:26">
      <c r="A28" s="124"/>
      <c r="B28" s="41" t="s">
        <v>92</v>
      </c>
      <c r="C28" s="48">
        <v>-4.47</v>
      </c>
      <c r="D28" s="44"/>
      <c r="E28" s="44"/>
      <c r="F28" s="44"/>
      <c r="I28" s="44"/>
      <c r="J28" s="44"/>
      <c r="K28" s="44"/>
      <c r="L28" s="44"/>
    </row>
    <row r="29" spans="1:26" ht="15.75" customHeight="1">
      <c r="A29" s="91">
        <v>42679</v>
      </c>
      <c r="B29" s="41"/>
      <c r="C29" s="44"/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89">
        <v>42680</v>
      </c>
      <c r="B30" s="41" t="s">
        <v>71</v>
      </c>
      <c r="C30" s="44">
        <v>-2.4</v>
      </c>
      <c r="D30" s="44"/>
      <c r="E30" s="44"/>
      <c r="F30" s="44"/>
      <c r="G30" s="44"/>
      <c r="H30" s="44"/>
      <c r="I30" s="44"/>
      <c r="J30" s="44"/>
      <c r="K30" s="44"/>
      <c r="L30" s="44"/>
    </row>
    <row r="31" spans="1:26">
      <c r="A31" s="131">
        <v>42681</v>
      </c>
      <c r="B31" s="41" t="s">
        <v>59</v>
      </c>
      <c r="C31" s="44">
        <v>-1</v>
      </c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>
      <c r="A32" s="124"/>
      <c r="B32" s="41" t="s">
        <v>92</v>
      </c>
      <c r="C32" s="44">
        <v>-9.5399999999999991</v>
      </c>
      <c r="D32" s="52"/>
      <c r="E32" s="52"/>
      <c r="F32" s="52"/>
      <c r="G32" s="52"/>
      <c r="H32" s="52"/>
      <c r="I32" s="52"/>
      <c r="J32" s="52"/>
      <c r="K32" s="52"/>
      <c r="L32" s="52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>
      <c r="A33" s="123">
        <v>42621</v>
      </c>
      <c r="B33" s="41" t="s">
        <v>40</v>
      </c>
      <c r="C33" s="44">
        <v>-1.5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26">
      <c r="A34" s="124"/>
      <c r="B34" s="41" t="s">
        <v>241</v>
      </c>
      <c r="C34" s="44">
        <v>-3.99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26">
      <c r="A35" s="131">
        <v>42683</v>
      </c>
      <c r="B35" s="41" t="s">
        <v>40</v>
      </c>
      <c r="C35" s="44">
        <v>-1.3</v>
      </c>
      <c r="D35" s="52"/>
      <c r="E35" s="52" t="s">
        <v>94</v>
      </c>
      <c r="F35" s="52">
        <v>200</v>
      </c>
      <c r="G35" s="88"/>
      <c r="H35" s="52"/>
      <c r="I35" s="52"/>
      <c r="J35" s="52"/>
      <c r="K35" s="52"/>
      <c r="L35" s="52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>
      <c r="A36" s="124"/>
      <c r="B36" s="41" t="s">
        <v>242</v>
      </c>
      <c r="C36" s="44">
        <v>-1</v>
      </c>
      <c r="D36" s="52"/>
      <c r="E36" s="52"/>
      <c r="F36" s="52"/>
      <c r="G36" s="88"/>
      <c r="H36" s="52"/>
      <c r="I36" s="52"/>
      <c r="J36" s="52"/>
      <c r="K36" s="52"/>
      <c r="L36" s="52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>
      <c r="A37" s="124"/>
      <c r="B37" s="41" t="s">
        <v>243</v>
      </c>
      <c r="C37" s="44">
        <v>-0.11</v>
      </c>
      <c r="D37" s="52"/>
      <c r="E37" s="52"/>
      <c r="F37" s="52"/>
      <c r="G37" s="88"/>
      <c r="H37" s="52"/>
      <c r="I37" s="52"/>
      <c r="J37" s="52"/>
      <c r="K37" s="52"/>
      <c r="L37" s="52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>
      <c r="A38" s="124"/>
      <c r="B38" s="41" t="s">
        <v>241</v>
      </c>
      <c r="C38" s="44">
        <v>-3.99</v>
      </c>
      <c r="D38" s="52"/>
      <c r="E38" s="52"/>
      <c r="F38" s="52"/>
      <c r="G38" s="88"/>
      <c r="H38" s="52"/>
      <c r="I38" s="52"/>
      <c r="J38" s="52"/>
      <c r="K38" s="52"/>
      <c r="L38" s="52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>
      <c r="A39" s="123">
        <v>42684</v>
      </c>
      <c r="B39" s="41" t="s">
        <v>40</v>
      </c>
      <c r="C39" s="44">
        <v>-2.1</v>
      </c>
      <c r="D39" s="44"/>
      <c r="E39" s="44"/>
      <c r="F39" s="44"/>
      <c r="G39" s="44"/>
      <c r="H39" s="44"/>
      <c r="I39" s="44"/>
      <c r="J39" s="44"/>
      <c r="K39" s="44"/>
      <c r="L39" s="44"/>
    </row>
    <row r="40" spans="1:26">
      <c r="A40" s="124"/>
      <c r="B40" s="41" t="s">
        <v>74</v>
      </c>
      <c r="C40" s="44">
        <v>-0.6</v>
      </c>
      <c r="D40" s="44"/>
      <c r="E40" s="44"/>
      <c r="F40" s="44"/>
      <c r="G40" s="44"/>
      <c r="H40" s="44"/>
      <c r="I40" s="44"/>
      <c r="J40" s="44"/>
      <c r="K40" s="44"/>
      <c r="L40" s="44"/>
    </row>
    <row r="41" spans="1:26">
      <c r="A41" s="131">
        <v>42685</v>
      </c>
      <c r="B41" s="41" t="s">
        <v>40</v>
      </c>
      <c r="C41" s="44">
        <v>-4.75</v>
      </c>
      <c r="D41" s="52"/>
      <c r="E41" s="52"/>
      <c r="F41" s="52"/>
      <c r="G41" s="52"/>
      <c r="H41" s="52"/>
      <c r="I41" s="52"/>
      <c r="J41" s="52"/>
      <c r="K41" s="52"/>
      <c r="L41" s="52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>
      <c r="A42" s="124"/>
      <c r="B42" s="41" t="s">
        <v>92</v>
      </c>
      <c r="C42" s="44">
        <v>-3.26</v>
      </c>
      <c r="D42" s="52"/>
      <c r="E42" s="52"/>
      <c r="F42" s="52"/>
      <c r="G42" s="52"/>
      <c r="H42" s="52"/>
      <c r="I42" s="52"/>
      <c r="J42" s="52"/>
      <c r="K42" s="52"/>
      <c r="L42" s="52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124"/>
      <c r="B43" s="41" t="s">
        <v>244</v>
      </c>
      <c r="C43" s="44">
        <v>-18</v>
      </c>
      <c r="D43" s="52"/>
      <c r="E43" s="52"/>
      <c r="F43" s="52"/>
      <c r="G43" s="52"/>
      <c r="H43" s="52"/>
      <c r="I43" s="52"/>
      <c r="J43" s="52"/>
      <c r="K43" s="52"/>
      <c r="L43" s="52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95">
        <v>42686</v>
      </c>
      <c r="B44" s="41"/>
      <c r="C44" s="73"/>
      <c r="D44" s="44"/>
      <c r="E44" s="44"/>
      <c r="F44" s="44"/>
      <c r="G44" s="44"/>
      <c r="H44" s="44"/>
      <c r="I44" s="44"/>
      <c r="J44" s="44"/>
      <c r="K44" s="44"/>
      <c r="L44" s="44"/>
    </row>
    <row r="45" spans="1:26" ht="15.75" customHeight="1">
      <c r="A45" s="91">
        <v>42687</v>
      </c>
      <c r="B45" s="41" t="s">
        <v>162</v>
      </c>
      <c r="C45" s="73">
        <v>-4</v>
      </c>
      <c r="D45" s="52"/>
      <c r="E45" s="52"/>
      <c r="F45" s="52"/>
      <c r="G45" s="52"/>
      <c r="H45" s="52"/>
      <c r="I45" s="52"/>
      <c r="J45" s="52"/>
      <c r="K45" s="52"/>
      <c r="L45" s="52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>
      <c r="A46" s="123">
        <v>42688</v>
      </c>
      <c r="B46" s="41" t="s">
        <v>164</v>
      </c>
      <c r="C46" s="44">
        <v>-1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26">
      <c r="A47" s="124"/>
      <c r="B47" s="41" t="s">
        <v>245</v>
      </c>
      <c r="C47" s="44">
        <v>-2.99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26">
      <c r="A48" s="124"/>
      <c r="B48" s="41" t="s">
        <v>92</v>
      </c>
      <c r="C48" s="44">
        <v>-4.18</v>
      </c>
      <c r="D48" s="44"/>
      <c r="E48" s="44"/>
      <c r="F48" s="44"/>
      <c r="G48" s="44"/>
      <c r="H48" s="44">
        <v>-4.18</v>
      </c>
      <c r="I48" s="44"/>
      <c r="J48" s="44"/>
      <c r="K48" s="44"/>
      <c r="L48" s="44"/>
    </row>
    <row r="49" spans="1:26">
      <c r="A49" s="132">
        <v>42689</v>
      </c>
      <c r="B49" s="41" t="s">
        <v>40</v>
      </c>
      <c r="C49" s="44">
        <v>-3.5</v>
      </c>
      <c r="D49" s="62"/>
      <c r="E49" s="62"/>
      <c r="F49" s="62"/>
      <c r="G49" s="62"/>
      <c r="H49" s="62"/>
      <c r="I49" s="62"/>
      <c r="J49" s="62"/>
      <c r="K49" s="62"/>
      <c r="L49" s="62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>
      <c r="A50" s="124"/>
      <c r="B50" s="41" t="s">
        <v>246</v>
      </c>
      <c r="C50" s="44">
        <v>-1</v>
      </c>
      <c r="D50" s="62"/>
      <c r="E50" s="62"/>
      <c r="F50" s="62"/>
      <c r="G50" s="62"/>
      <c r="H50" s="62"/>
      <c r="I50" s="62"/>
      <c r="J50" s="62"/>
      <c r="K50" s="62"/>
      <c r="L50" s="62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spans="1:26">
      <c r="A51" s="124"/>
      <c r="B51" s="41" t="s">
        <v>92</v>
      </c>
      <c r="C51" s="44">
        <v>-3.93</v>
      </c>
      <c r="D51" s="62"/>
      <c r="E51" s="62"/>
      <c r="F51" s="62"/>
      <c r="G51" s="62"/>
      <c r="H51" s="62"/>
      <c r="I51" s="62"/>
      <c r="J51" s="62"/>
      <c r="K51" s="62"/>
      <c r="L51" s="62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spans="1:26">
      <c r="A52" s="123">
        <v>42690</v>
      </c>
      <c r="B52" s="41" t="s">
        <v>40</v>
      </c>
      <c r="C52" s="44">
        <v>-1.5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26">
      <c r="A53" s="124"/>
      <c r="B53" s="41" t="s">
        <v>92</v>
      </c>
      <c r="C53" s="44">
        <v>-1.79</v>
      </c>
      <c r="D53" s="44"/>
      <c r="E53" s="44"/>
      <c r="F53" s="44"/>
      <c r="G53" s="44"/>
      <c r="H53" s="44"/>
      <c r="I53" s="44"/>
      <c r="J53" s="44"/>
      <c r="K53" s="44"/>
      <c r="L53" s="44"/>
    </row>
    <row r="54" spans="1:26">
      <c r="A54" s="124"/>
      <c r="B54" s="41" t="s">
        <v>74</v>
      </c>
      <c r="C54" s="44">
        <v>-0.4</v>
      </c>
      <c r="D54" s="44"/>
      <c r="E54" s="44"/>
      <c r="F54" s="44"/>
      <c r="G54" s="44"/>
      <c r="H54" s="44"/>
      <c r="I54" s="44"/>
      <c r="J54" s="44"/>
      <c r="K54" s="44"/>
      <c r="L54" s="44"/>
    </row>
    <row r="55" spans="1:26">
      <c r="A55" s="132">
        <v>42691</v>
      </c>
      <c r="B55" s="41" t="s">
        <v>74</v>
      </c>
      <c r="C55" s="44">
        <v>-0.4</v>
      </c>
      <c r="D55" s="62"/>
      <c r="E55" s="62"/>
      <c r="F55" s="62"/>
      <c r="G55" s="62"/>
      <c r="H55" s="62"/>
      <c r="I55" s="62"/>
      <c r="J55" s="62"/>
      <c r="K55" s="62"/>
      <c r="L55" s="62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spans="1:26">
      <c r="A56" s="124"/>
      <c r="B56" s="41" t="s">
        <v>40</v>
      </c>
      <c r="C56" s="44">
        <v>-1.75</v>
      </c>
      <c r="D56" s="62"/>
      <c r="E56" s="62"/>
      <c r="F56" s="62"/>
      <c r="G56" s="62"/>
      <c r="H56" s="62"/>
      <c r="I56" s="62"/>
      <c r="J56" s="62"/>
      <c r="K56" s="62"/>
      <c r="L56" s="62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spans="1:26">
      <c r="A57" s="124"/>
      <c r="D57" s="62"/>
      <c r="E57" s="62"/>
      <c r="F57" s="62"/>
      <c r="G57" s="55" t="s">
        <v>247</v>
      </c>
      <c r="H57" s="71">
        <v>-20</v>
      </c>
      <c r="I57" s="62"/>
      <c r="J57" s="62"/>
      <c r="K57" s="62"/>
      <c r="L57" s="62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spans="1:26">
      <c r="A58" s="124"/>
      <c r="B58" s="41" t="s">
        <v>162</v>
      </c>
      <c r="C58" s="44"/>
      <c r="D58" s="62"/>
      <c r="E58" s="62"/>
      <c r="F58" s="62"/>
      <c r="G58" s="62"/>
      <c r="H58" s="62"/>
      <c r="I58" s="62"/>
      <c r="J58" s="62"/>
      <c r="K58" s="62"/>
      <c r="L58" s="62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spans="1:26">
      <c r="A59" s="123">
        <v>42692</v>
      </c>
      <c r="B59" s="41" t="s">
        <v>87</v>
      </c>
      <c r="C59" s="44">
        <v>-1</v>
      </c>
      <c r="D59" s="44"/>
      <c r="E59" s="44"/>
      <c r="F59" s="44"/>
      <c r="G59" s="44"/>
      <c r="H59" s="44"/>
      <c r="I59" s="44"/>
      <c r="J59" s="44"/>
      <c r="K59" s="44"/>
      <c r="L59" s="44"/>
    </row>
    <row r="60" spans="1:26">
      <c r="A60" s="124"/>
      <c r="B60" s="41" t="s">
        <v>74</v>
      </c>
      <c r="C60" s="44">
        <v>-0.5</v>
      </c>
      <c r="D60" s="44"/>
      <c r="E60" s="44"/>
      <c r="F60" s="44"/>
      <c r="G60" s="44"/>
      <c r="H60" s="44"/>
      <c r="I60" s="44"/>
      <c r="J60" s="44"/>
      <c r="K60" s="44"/>
      <c r="L60" s="44"/>
    </row>
    <row r="61" spans="1:26">
      <c r="A61" s="124"/>
      <c r="B61" s="41" t="s">
        <v>40</v>
      </c>
      <c r="C61" s="44">
        <v>-1.5</v>
      </c>
      <c r="D61" s="44"/>
      <c r="E61" s="44"/>
      <c r="F61" s="44"/>
      <c r="G61" s="44"/>
      <c r="H61" s="44"/>
      <c r="I61" s="44"/>
      <c r="J61" s="44"/>
      <c r="K61" s="44"/>
      <c r="L61" s="44"/>
    </row>
    <row r="62" spans="1:26">
      <c r="A62" s="124"/>
      <c r="B62" s="41" t="s">
        <v>92</v>
      </c>
      <c r="C62" s="44">
        <v>-5.03</v>
      </c>
      <c r="D62" s="44"/>
      <c r="E62" s="44"/>
      <c r="F62" s="44"/>
      <c r="G62" s="44"/>
      <c r="H62" s="44"/>
      <c r="I62" s="44"/>
      <c r="J62" s="44"/>
      <c r="K62" s="44"/>
      <c r="L62" s="44"/>
    </row>
    <row r="63" spans="1:26" ht="15.75" customHeight="1">
      <c r="A63" s="91">
        <v>42693</v>
      </c>
      <c r="B63" s="41" t="s">
        <v>58</v>
      </c>
      <c r="C63" s="44">
        <v>-6.24</v>
      </c>
      <c r="D63" s="52"/>
      <c r="E63" s="52"/>
      <c r="F63" s="52"/>
      <c r="G63" s="52"/>
      <c r="H63" s="52"/>
      <c r="I63" s="52"/>
      <c r="J63" s="52"/>
      <c r="K63" s="52"/>
      <c r="L63" s="52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95">
        <v>42694</v>
      </c>
      <c r="B64" s="41" t="s">
        <v>71</v>
      </c>
      <c r="C64" s="44">
        <v>-2.4</v>
      </c>
      <c r="D64" s="44"/>
      <c r="E64" s="44"/>
      <c r="F64" s="44"/>
      <c r="G64" s="44"/>
      <c r="H64" s="44"/>
      <c r="I64" s="44"/>
      <c r="J64" s="44"/>
      <c r="K64" s="44"/>
      <c r="L64" s="44"/>
    </row>
    <row r="65" spans="1:26">
      <c r="A65" s="131">
        <v>42695</v>
      </c>
      <c r="B65" s="41" t="s">
        <v>84</v>
      </c>
      <c r="C65" s="44">
        <v>-1</v>
      </c>
      <c r="D65" s="52"/>
      <c r="E65" s="52"/>
      <c r="F65" s="52"/>
      <c r="G65" s="52"/>
      <c r="H65" s="52"/>
      <c r="I65" s="52"/>
      <c r="J65" s="52"/>
      <c r="K65" s="52"/>
      <c r="L65" s="52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>
      <c r="A66" s="124"/>
      <c r="B66" s="41" t="s">
        <v>92</v>
      </c>
      <c r="C66" s="44">
        <v>-1.57</v>
      </c>
      <c r="D66" s="52"/>
      <c r="E66" s="52"/>
      <c r="F66" s="52"/>
      <c r="G66" s="52"/>
      <c r="H66" s="52"/>
      <c r="I66" s="52"/>
      <c r="J66" s="52"/>
      <c r="K66" s="52"/>
      <c r="L66" s="52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>
      <c r="A67" s="124"/>
      <c r="B67" s="41" t="s">
        <v>248</v>
      </c>
      <c r="C67" s="44">
        <v>-0.05</v>
      </c>
      <c r="D67" s="52"/>
      <c r="E67" s="52"/>
      <c r="F67" s="52"/>
      <c r="G67" s="52"/>
      <c r="H67" s="52"/>
      <c r="I67" s="52"/>
      <c r="J67" s="52"/>
      <c r="K67" s="52"/>
      <c r="L67" s="52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>
      <c r="A68" s="130">
        <v>42696</v>
      </c>
      <c r="B68" s="41" t="s">
        <v>87</v>
      </c>
      <c r="C68" s="64">
        <v>-1</v>
      </c>
      <c r="D68" s="44"/>
      <c r="E68" s="44"/>
      <c r="F68" s="44"/>
      <c r="G68" s="44"/>
      <c r="H68" s="44"/>
      <c r="I68" s="44"/>
      <c r="J68" s="44"/>
      <c r="K68" s="44"/>
      <c r="L68" s="44"/>
    </row>
    <row r="69" spans="1:26">
      <c r="A69" s="124"/>
      <c r="B69" s="41" t="s">
        <v>40</v>
      </c>
      <c r="C69" s="64">
        <v>-1.5</v>
      </c>
      <c r="D69" s="44"/>
      <c r="E69" s="44"/>
      <c r="F69" s="44"/>
      <c r="G69" s="44"/>
      <c r="H69" s="44"/>
      <c r="I69" s="44"/>
      <c r="J69" s="44"/>
      <c r="K69" s="44"/>
      <c r="L69" s="44"/>
    </row>
    <row r="70" spans="1:26">
      <c r="A70" s="124"/>
      <c r="B70" s="41" t="s">
        <v>74</v>
      </c>
      <c r="C70" s="64">
        <v>-0.1</v>
      </c>
      <c r="D70" s="44"/>
      <c r="E70" s="44"/>
      <c r="F70" s="44"/>
      <c r="G70" s="44"/>
      <c r="H70" s="44"/>
      <c r="I70" s="44"/>
      <c r="J70" s="44"/>
      <c r="K70" s="44"/>
      <c r="L70" s="44"/>
    </row>
    <row r="71" spans="1:26">
      <c r="A71" s="124"/>
      <c r="B71" s="41" t="s">
        <v>84</v>
      </c>
      <c r="C71" s="64">
        <v>-1</v>
      </c>
      <c r="D71" s="44"/>
      <c r="E71" s="44"/>
      <c r="F71" s="44"/>
      <c r="G71" s="44"/>
      <c r="H71" s="44"/>
      <c r="I71" s="44"/>
      <c r="J71" s="44"/>
      <c r="K71" s="44"/>
      <c r="L71" s="44"/>
    </row>
    <row r="72" spans="1:26">
      <c r="A72" s="124"/>
      <c r="B72" s="41" t="s">
        <v>241</v>
      </c>
      <c r="C72" s="64">
        <v>-3.99</v>
      </c>
      <c r="D72" s="44"/>
      <c r="E72" s="44"/>
      <c r="F72" s="44"/>
      <c r="G72" s="44"/>
      <c r="H72" s="44"/>
      <c r="I72" s="44"/>
      <c r="J72" s="44"/>
      <c r="K72" s="44"/>
      <c r="L72" s="44"/>
    </row>
    <row r="73" spans="1:26">
      <c r="A73" s="127">
        <v>42697</v>
      </c>
      <c r="B73" s="41" t="s">
        <v>40</v>
      </c>
      <c r="C73" s="64">
        <v>-1.5</v>
      </c>
      <c r="D73" s="52"/>
      <c r="G73" s="52"/>
      <c r="H73" s="52"/>
      <c r="I73" s="52"/>
      <c r="J73" s="52"/>
      <c r="K73" s="52"/>
      <c r="L73" s="52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>
      <c r="A74" s="124"/>
      <c r="B74" s="41" t="s">
        <v>74</v>
      </c>
      <c r="C74" s="64">
        <v>-0.15</v>
      </c>
      <c r="D74" s="52"/>
      <c r="G74" s="52"/>
      <c r="H74" s="52"/>
      <c r="I74" s="52"/>
      <c r="J74" s="52"/>
      <c r="K74" s="52"/>
      <c r="L74" s="52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>
      <c r="A75" s="124"/>
      <c r="B75" s="41" t="s">
        <v>92</v>
      </c>
      <c r="C75" s="64">
        <v>-2.33</v>
      </c>
      <c r="D75" s="52"/>
      <c r="G75" s="52"/>
      <c r="H75" s="52"/>
      <c r="I75" s="52"/>
      <c r="J75" s="52"/>
      <c r="K75" s="52"/>
      <c r="L75" s="52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>
      <c r="A76" s="124"/>
      <c r="B76" s="41" t="s">
        <v>249</v>
      </c>
      <c r="C76" s="64">
        <v>-3.55</v>
      </c>
      <c r="D76" s="52"/>
      <c r="G76" s="52"/>
      <c r="H76" s="52"/>
      <c r="I76" s="52"/>
      <c r="J76" s="52"/>
      <c r="K76" s="52"/>
      <c r="L76" s="52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>
      <c r="A77" s="123">
        <v>42698</v>
      </c>
      <c r="B77" s="41" t="s">
        <v>40</v>
      </c>
      <c r="C77" s="44">
        <v>-3.5</v>
      </c>
      <c r="D77" s="44"/>
      <c r="E77" s="44"/>
      <c r="F77" s="44"/>
      <c r="G77" s="44"/>
      <c r="H77" s="44"/>
      <c r="I77" s="44"/>
      <c r="J77" s="44"/>
      <c r="K77" s="44"/>
      <c r="L77" s="44"/>
    </row>
    <row r="78" spans="1:26">
      <c r="A78" s="124"/>
      <c r="B78" s="41" t="s">
        <v>92</v>
      </c>
      <c r="C78" s="44">
        <v>-1.17</v>
      </c>
      <c r="D78" s="44"/>
      <c r="E78" s="44"/>
      <c r="F78" s="44"/>
      <c r="G78" s="44"/>
      <c r="H78" s="44"/>
      <c r="I78" s="44"/>
      <c r="J78" s="44"/>
      <c r="K78" s="44"/>
      <c r="L78" s="44"/>
    </row>
    <row r="79" spans="1:26">
      <c r="A79" s="127">
        <v>42699</v>
      </c>
      <c r="B79" s="41" t="s">
        <v>74</v>
      </c>
      <c r="C79" s="44">
        <v>-0.1</v>
      </c>
      <c r="D79" s="52"/>
      <c r="E79" s="52"/>
      <c r="F79" s="52"/>
      <c r="G79" s="52"/>
      <c r="H79" s="67"/>
      <c r="I79" s="52"/>
      <c r="J79" s="52"/>
      <c r="K79" s="52"/>
      <c r="L79" s="52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>
      <c r="A80" s="124"/>
      <c r="B80" s="41" t="s">
        <v>40</v>
      </c>
      <c r="C80" s="44">
        <v>-1.5</v>
      </c>
      <c r="D80" s="52"/>
      <c r="E80" s="52"/>
      <c r="F80" s="52"/>
      <c r="G80" s="52"/>
      <c r="H80" s="67"/>
      <c r="I80" s="52"/>
      <c r="J80" s="52"/>
      <c r="K80" s="52"/>
      <c r="L80" s="52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89">
        <v>42700</v>
      </c>
      <c r="B81" s="41" t="s">
        <v>58</v>
      </c>
      <c r="C81" s="44">
        <v>-14.4</v>
      </c>
      <c r="D81" s="44"/>
      <c r="E81" s="44"/>
      <c r="F81" s="44"/>
      <c r="G81" s="44"/>
      <c r="H81" s="43">
        <v>-14.4</v>
      </c>
      <c r="I81" s="44"/>
      <c r="J81" s="44"/>
      <c r="K81" s="44"/>
      <c r="L81" s="44"/>
    </row>
    <row r="82" spans="1:26" ht="15.75" customHeight="1">
      <c r="A82" s="91">
        <v>42701</v>
      </c>
      <c r="C82" s="44"/>
      <c r="D82" s="52"/>
      <c r="E82" s="52"/>
      <c r="F82" s="52"/>
      <c r="G82" s="52"/>
      <c r="H82" s="67"/>
      <c r="I82" s="52"/>
      <c r="J82" s="52"/>
      <c r="K82" s="52"/>
      <c r="L82" s="52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>
      <c r="A83" s="123">
        <v>42702</v>
      </c>
      <c r="B83" t="s">
        <v>164</v>
      </c>
      <c r="C83" s="44">
        <v>-1</v>
      </c>
      <c r="D83" s="44"/>
      <c r="F83" s="44"/>
      <c r="G83" s="44"/>
      <c r="H83" s="43"/>
      <c r="I83" s="44"/>
      <c r="J83" s="44"/>
      <c r="K83" s="44"/>
      <c r="L83" s="44"/>
    </row>
    <row r="84" spans="1:26">
      <c r="A84" s="124"/>
      <c r="B84" t="s">
        <v>92</v>
      </c>
      <c r="C84" s="44">
        <v>-3.83</v>
      </c>
      <c r="D84" s="44"/>
      <c r="F84" s="44"/>
      <c r="G84" s="44"/>
      <c r="H84" s="43"/>
      <c r="I84" s="44"/>
      <c r="J84" s="44"/>
      <c r="K84" s="44"/>
      <c r="L84" s="44"/>
    </row>
    <row r="85" spans="1:26" ht="15.75" customHeight="1">
      <c r="A85" s="91">
        <v>42703</v>
      </c>
      <c r="B85" t="s">
        <v>40</v>
      </c>
      <c r="C85" s="44">
        <v>-1.75</v>
      </c>
      <c r="D85" s="52"/>
      <c r="E85" s="52"/>
      <c r="F85" s="52"/>
      <c r="G85" s="52"/>
      <c r="H85" s="67"/>
      <c r="I85" s="52"/>
      <c r="J85" s="52"/>
      <c r="K85" s="52"/>
      <c r="L85" s="52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>
      <c r="A86" s="123">
        <v>42704</v>
      </c>
      <c r="B86" t="s">
        <v>40</v>
      </c>
      <c r="C86" s="43">
        <v>-1.5</v>
      </c>
      <c r="D86" s="44"/>
      <c r="E86" s="44"/>
      <c r="F86" s="68"/>
      <c r="H86" s="43"/>
      <c r="I86" s="44"/>
      <c r="J86" s="44"/>
      <c r="K86" s="44"/>
      <c r="L86" s="44"/>
    </row>
    <row r="87" spans="1:26">
      <c r="A87" s="124"/>
      <c r="B87" t="s">
        <v>92</v>
      </c>
      <c r="C87" s="43">
        <v>-2.88</v>
      </c>
      <c r="H87" s="43">
        <v>-2.88</v>
      </c>
    </row>
    <row r="88" spans="1:26">
      <c r="A88" s="133" t="s">
        <v>250</v>
      </c>
      <c r="B88" s="41"/>
      <c r="C88" s="71"/>
      <c r="D88" s="88"/>
      <c r="E88" s="88"/>
      <c r="F88" s="88"/>
      <c r="G88" s="55"/>
      <c r="H88" s="71"/>
      <c r="I88" s="88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>
      <c r="A89" s="124"/>
      <c r="B89" s="41"/>
      <c r="C89" s="71"/>
      <c r="D89" s="88"/>
      <c r="E89" s="88"/>
      <c r="F89" s="88"/>
      <c r="G89" s="55"/>
      <c r="H89" s="71"/>
      <c r="I89" s="88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>
      <c r="B90" s="41"/>
      <c r="C90" s="73"/>
      <c r="H90" s="73"/>
    </row>
    <row r="91" spans="1:26">
      <c r="H91" s="73"/>
    </row>
    <row r="92" spans="1:26">
      <c r="B92" t="s">
        <v>233</v>
      </c>
      <c r="C92" s="43">
        <v>-10</v>
      </c>
      <c r="H92" s="73"/>
    </row>
    <row r="93" spans="1:26">
      <c r="B93" t="s">
        <v>234</v>
      </c>
      <c r="C93" s="43">
        <v>-4.5</v>
      </c>
      <c r="H93" s="73"/>
    </row>
    <row r="94" spans="1:26">
      <c r="B94" t="s">
        <v>235</v>
      </c>
      <c r="C94" s="43">
        <v>-35.1</v>
      </c>
      <c r="H94" s="73"/>
    </row>
    <row r="95" spans="1:26">
      <c r="B95" t="s">
        <v>236</v>
      </c>
      <c r="C95" s="43">
        <v>-17.5</v>
      </c>
      <c r="H95" s="73"/>
    </row>
  </sheetData>
  <mergeCells count="22">
    <mergeCell ref="A88:A89"/>
    <mergeCell ref="A86:A87"/>
    <mergeCell ref="A79:A80"/>
    <mergeCell ref="A77:A78"/>
    <mergeCell ref="A68:A72"/>
    <mergeCell ref="A59:A62"/>
    <mergeCell ref="A65:A67"/>
    <mergeCell ref="A39:A40"/>
    <mergeCell ref="A73:A76"/>
    <mergeCell ref="A83:A84"/>
    <mergeCell ref="A41:A43"/>
    <mergeCell ref="A55:A58"/>
    <mergeCell ref="A49:A51"/>
    <mergeCell ref="A46:A48"/>
    <mergeCell ref="A52:A54"/>
    <mergeCell ref="A20:A22"/>
    <mergeCell ref="A16:A19"/>
    <mergeCell ref="A35:A38"/>
    <mergeCell ref="A27:A28"/>
    <mergeCell ref="A23:A26"/>
    <mergeCell ref="A31:A32"/>
    <mergeCell ref="A33:A34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7"/>
  <sheetViews>
    <sheetView workbookViewId="0"/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19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SUM(C16:C107)</f>
        <v>-276.95</v>
      </c>
      <c r="D5" s="6">
        <f>SUM(C5,F5)</f>
        <v>773.99</v>
      </c>
      <c r="E5" s="47"/>
      <c r="F5" s="6">
        <f>SUM(F16:F105)</f>
        <v>1050.94</v>
      </c>
      <c r="I5" s="7"/>
    </row>
    <row r="6" spans="1:26" ht="18.75" customHeight="1">
      <c r="B6" s="4" t="s">
        <v>27</v>
      </c>
      <c r="C6" s="8">
        <f>QUOTIENT(SUM(C5),COUNT(A16:A94))</f>
        <v>-9</v>
      </c>
      <c r="D6" s="8">
        <f>SUM(C6,F6)</f>
        <v>2</v>
      </c>
      <c r="E6" s="47"/>
      <c r="F6" s="8">
        <f>QUOTIENT(SUM(F5),COUNT(A16:Z105))</f>
        <v>11</v>
      </c>
      <c r="I6" s="14"/>
    </row>
    <row r="7" spans="1:26" ht="18.75" customHeight="1">
      <c r="B7" s="74" t="s">
        <v>28</v>
      </c>
      <c r="C7" s="6"/>
      <c r="D7" s="47"/>
      <c r="E7" s="47"/>
      <c r="F7" s="47"/>
    </row>
    <row r="8" spans="1:26" ht="18.75" customHeight="1">
      <c r="B8" s="75" t="s">
        <v>29</v>
      </c>
      <c r="C8" s="53">
        <f>SUM(C23,C24,C34,C40,C46,C49,C52,C59,C60,C67,C74)</f>
        <v>-51.86</v>
      </c>
      <c r="D8" s="47"/>
      <c r="E8" s="47"/>
      <c r="F8" s="47"/>
    </row>
    <row r="9" spans="1:26" ht="18.75" customHeight="1">
      <c r="B9" s="76" t="s">
        <v>30</v>
      </c>
      <c r="C9" s="53">
        <f>SUM(C16,C17,C18,C22,C27,C31,C33,C36:C39,C42,C44,C47,C48,C51,C53,C57,C65,C69:C71,C73,C75,C91)</f>
        <v>-66.41</v>
      </c>
      <c r="D9" s="47"/>
      <c r="E9" s="47"/>
      <c r="F9" s="47"/>
    </row>
    <row r="10" spans="1:26" ht="18.75" customHeight="1">
      <c r="B10" s="77" t="s">
        <v>31</v>
      </c>
      <c r="C10" s="53">
        <f>SUM(C78)</f>
        <v>-5.04</v>
      </c>
      <c r="D10" s="47"/>
      <c r="E10" s="47"/>
      <c r="F10" s="47"/>
    </row>
    <row r="11" spans="1:26" ht="18.75" customHeight="1">
      <c r="B11" s="49" t="s">
        <v>79</v>
      </c>
      <c r="C11" s="53" t="s">
        <v>251</v>
      </c>
      <c r="D11" s="47"/>
      <c r="E11" s="47"/>
      <c r="F11" s="47"/>
    </row>
    <row r="12" spans="1:26" ht="18.75" customHeight="1">
      <c r="B12" s="78" t="s">
        <v>80</v>
      </c>
      <c r="C12" s="53">
        <f>SUM(C64,C72)</f>
        <v>-21</v>
      </c>
      <c r="D12" s="47"/>
      <c r="E12" s="47"/>
      <c r="F12" s="47"/>
    </row>
    <row r="13" spans="1:26" ht="18.75" customHeight="1">
      <c r="B13" s="79" t="s">
        <v>81</v>
      </c>
      <c r="C13" s="53">
        <f>SUM(C30)</f>
        <v>-0.3</v>
      </c>
      <c r="D13" s="47"/>
      <c r="E13" s="47"/>
      <c r="F13" s="47"/>
    </row>
    <row r="14" spans="1:26" ht="18.75" customHeight="1">
      <c r="B14" s="4" t="s">
        <v>32</v>
      </c>
      <c r="C14" s="53">
        <f>SUM(C20,C21,C45,C50,C56,C58,C61,C62,C76,C77,C90)</f>
        <v>-61.739999999999995</v>
      </c>
      <c r="D14" s="47"/>
      <c r="E14" s="47"/>
      <c r="F14" s="47"/>
    </row>
    <row r="15" spans="1:26">
      <c r="A15" s="80"/>
      <c r="B15" s="80"/>
      <c r="C15" s="81"/>
      <c r="D15" s="81"/>
      <c r="E15" s="81"/>
      <c r="F15" s="81"/>
      <c r="G15" s="82"/>
      <c r="H15" s="82"/>
      <c r="I15" s="80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127">
        <v>42644</v>
      </c>
      <c r="B16" s="41" t="s">
        <v>40</v>
      </c>
      <c r="C16" s="67">
        <v>-1.75</v>
      </c>
      <c r="E16" s="51" t="s">
        <v>239</v>
      </c>
      <c r="F16" s="51">
        <f>250</f>
        <v>250</v>
      </c>
      <c r="G16" s="52"/>
      <c r="H16" s="52"/>
      <c r="I16" s="8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124"/>
      <c r="B17" s="41" t="s">
        <v>84</v>
      </c>
      <c r="C17" s="67">
        <v>-1</v>
      </c>
      <c r="E17" s="51"/>
      <c r="F17" s="51"/>
      <c r="G17" s="52"/>
      <c r="H17" s="52"/>
      <c r="I17" s="8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124"/>
      <c r="B18" s="41" t="s">
        <v>71</v>
      </c>
      <c r="C18" s="67">
        <v>-2.8</v>
      </c>
      <c r="E18" s="51"/>
      <c r="F18" s="51"/>
      <c r="G18" s="52"/>
      <c r="H18" s="52"/>
      <c r="I18" s="8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124"/>
      <c r="B19" s="41"/>
      <c r="C19" s="67"/>
      <c r="E19" s="51"/>
      <c r="F19" s="51"/>
      <c r="G19" s="52"/>
      <c r="H19" s="52"/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89">
        <v>42645</v>
      </c>
      <c r="B20" s="41" t="s">
        <v>74</v>
      </c>
      <c r="C20" s="48">
        <v>-0.8</v>
      </c>
      <c r="E20" s="44" t="s">
        <v>252</v>
      </c>
      <c r="F20" s="44">
        <v>500</v>
      </c>
      <c r="H20" s="73"/>
      <c r="I20" s="44"/>
      <c r="J20" s="44"/>
      <c r="K20" s="44"/>
      <c r="L20" s="44"/>
    </row>
    <row r="21" spans="1:26" ht="15.75" customHeight="1">
      <c r="A21" s="89"/>
      <c r="B21" s="41" t="s">
        <v>253</v>
      </c>
      <c r="C21" s="48">
        <v>-7</v>
      </c>
      <c r="D21" s="44"/>
      <c r="E21" s="44"/>
      <c r="F21" s="44"/>
      <c r="H21" s="73"/>
      <c r="I21" s="44"/>
      <c r="J21" s="44"/>
      <c r="K21" s="44"/>
      <c r="L21" s="44"/>
    </row>
    <row r="22" spans="1:26" ht="15.75" customHeight="1">
      <c r="A22" s="89"/>
      <c r="B22" s="41" t="s">
        <v>40</v>
      </c>
      <c r="C22" s="48">
        <v>-1.75</v>
      </c>
      <c r="D22" s="44"/>
      <c r="E22" s="44"/>
      <c r="F22" s="44"/>
      <c r="H22" s="73"/>
      <c r="I22" s="44"/>
      <c r="J22" s="44"/>
      <c r="K22" s="44"/>
      <c r="L22" s="44"/>
    </row>
    <row r="23" spans="1:26" ht="15.75" customHeight="1">
      <c r="A23" s="89"/>
      <c r="B23" s="41" t="s">
        <v>92</v>
      </c>
      <c r="C23" s="48">
        <v>-3.71</v>
      </c>
      <c r="D23" s="44"/>
      <c r="E23" s="44"/>
      <c r="F23" s="44"/>
      <c r="H23" s="73"/>
      <c r="I23" s="44"/>
      <c r="J23" s="44"/>
      <c r="K23" s="44"/>
      <c r="L23" s="44"/>
    </row>
    <row r="24" spans="1:26" ht="15.75" customHeight="1">
      <c r="A24" s="91">
        <v>42616</v>
      </c>
      <c r="B24" s="41" t="s">
        <v>92</v>
      </c>
      <c r="C24" s="57">
        <v>-7.52</v>
      </c>
      <c r="D24" s="52"/>
      <c r="E24" s="52"/>
      <c r="F24" s="52"/>
      <c r="G24" s="52"/>
      <c r="H24" s="67"/>
      <c r="I24" s="52"/>
      <c r="J24" s="52"/>
      <c r="K24" s="52"/>
      <c r="L24" s="52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91"/>
      <c r="B25" s="41" t="s">
        <v>254</v>
      </c>
      <c r="C25" s="57">
        <v>-3.5</v>
      </c>
      <c r="D25" s="52"/>
      <c r="E25" s="52"/>
      <c r="F25" s="52"/>
      <c r="G25" s="52"/>
      <c r="H25" s="67"/>
      <c r="I25" s="52"/>
      <c r="J25" s="52"/>
      <c r="K25" s="52"/>
      <c r="L25" s="52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89">
        <v>42617</v>
      </c>
      <c r="B26" s="41"/>
      <c r="C26" s="48"/>
      <c r="D26" s="44"/>
      <c r="E26" s="44"/>
      <c r="F26" s="44"/>
      <c r="I26" s="44"/>
      <c r="J26" s="44"/>
      <c r="K26" s="44"/>
      <c r="L26" s="44"/>
    </row>
    <row r="27" spans="1:26">
      <c r="A27" s="127">
        <v>42618</v>
      </c>
      <c r="B27" s="41" t="s">
        <v>84</v>
      </c>
      <c r="C27" s="52">
        <v>-1</v>
      </c>
      <c r="D27" s="52"/>
      <c r="E27" s="52"/>
      <c r="F27" s="52"/>
      <c r="G27" s="52"/>
      <c r="H27" s="52"/>
      <c r="I27" s="52"/>
      <c r="J27" s="52"/>
      <c r="K27" s="52"/>
      <c r="L27" s="52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>
      <c r="A28" s="124"/>
      <c r="B28" s="4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>
      <c r="A29" s="124"/>
      <c r="B29" s="41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>
      <c r="A30" s="123">
        <v>42619</v>
      </c>
      <c r="B30" s="41" t="s">
        <v>74</v>
      </c>
      <c r="C30" s="44">
        <v>-0.3</v>
      </c>
      <c r="D30" s="44"/>
      <c r="E30" s="44"/>
      <c r="F30" s="44"/>
      <c r="G30" s="44"/>
      <c r="H30" s="44"/>
      <c r="I30" s="44"/>
      <c r="J30" s="44"/>
      <c r="K30" s="44"/>
      <c r="L30" s="44"/>
    </row>
    <row r="31" spans="1:26">
      <c r="A31" s="124"/>
      <c r="B31" s="41" t="s">
        <v>40</v>
      </c>
      <c r="C31" s="44">
        <v>-1.5</v>
      </c>
      <c r="D31" s="44"/>
      <c r="E31" s="44"/>
      <c r="F31" s="44"/>
      <c r="G31" s="44"/>
      <c r="H31" s="44"/>
      <c r="I31" s="44"/>
      <c r="J31" s="44"/>
      <c r="K31" s="44"/>
      <c r="L31" s="44"/>
    </row>
    <row r="32" spans="1:26">
      <c r="A32" s="124"/>
      <c r="B32" s="41"/>
      <c r="C32" s="44"/>
      <c r="D32" s="44"/>
      <c r="E32" s="44"/>
      <c r="F32" s="44"/>
      <c r="G32" s="44"/>
      <c r="H32" s="44"/>
      <c r="I32" s="44"/>
      <c r="J32" s="44"/>
      <c r="K32" s="44"/>
      <c r="L32" s="44"/>
    </row>
    <row r="33" spans="1:26">
      <c r="A33" s="131">
        <v>42620</v>
      </c>
      <c r="B33" s="41" t="s">
        <v>40</v>
      </c>
      <c r="C33" s="52">
        <v>-1.5</v>
      </c>
      <c r="D33" s="52"/>
      <c r="E33" s="52"/>
      <c r="F33" s="52"/>
      <c r="G33" s="52"/>
      <c r="H33" s="52"/>
      <c r="I33" s="52"/>
      <c r="J33" s="52"/>
      <c r="K33" s="52"/>
      <c r="L33" s="52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>
      <c r="A34" s="124"/>
      <c r="B34" s="41" t="s">
        <v>92</v>
      </c>
      <c r="C34" s="52">
        <v>-3.71</v>
      </c>
      <c r="D34" s="52"/>
      <c r="E34" s="52"/>
      <c r="F34" s="52"/>
      <c r="G34" s="52"/>
      <c r="H34" s="52"/>
      <c r="I34" s="52"/>
      <c r="J34" s="52"/>
      <c r="K34" s="52"/>
      <c r="L34" s="52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>
      <c r="A35" s="124"/>
      <c r="B35" s="4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89">
        <v>42621</v>
      </c>
      <c r="B36" s="41" t="s">
        <v>40</v>
      </c>
      <c r="C36" s="44">
        <v>-1.5</v>
      </c>
      <c r="D36" s="44"/>
      <c r="E36" s="44"/>
      <c r="F36" s="44"/>
      <c r="G36" s="44"/>
      <c r="H36" s="44"/>
      <c r="I36" s="44"/>
      <c r="J36" s="44"/>
      <c r="K36" s="44"/>
      <c r="L36" s="44"/>
    </row>
    <row r="37" spans="1:26" ht="15.75" customHeight="1">
      <c r="A37" s="89"/>
      <c r="B37" s="41" t="s">
        <v>255</v>
      </c>
      <c r="C37" s="44">
        <v>-1.2</v>
      </c>
      <c r="D37" s="44"/>
      <c r="E37" s="44"/>
      <c r="F37" s="44"/>
      <c r="G37" s="44"/>
      <c r="H37" s="44"/>
      <c r="I37" s="44"/>
      <c r="J37" s="44"/>
      <c r="K37" s="44"/>
      <c r="L37" s="44"/>
    </row>
    <row r="38" spans="1:26" ht="15.75" customHeight="1">
      <c r="A38" s="93">
        <v>42622</v>
      </c>
      <c r="B38" s="41" t="s">
        <v>40</v>
      </c>
      <c r="C38" s="52">
        <v>-1.75</v>
      </c>
      <c r="D38" s="52"/>
      <c r="E38" s="52"/>
      <c r="F38" s="52"/>
      <c r="G38" s="88"/>
      <c r="H38" s="52"/>
      <c r="I38" s="52"/>
      <c r="J38" s="52"/>
      <c r="K38" s="52"/>
      <c r="L38" s="52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93"/>
      <c r="B39" s="41" t="s">
        <v>92</v>
      </c>
      <c r="C39" s="52">
        <v>-6.13</v>
      </c>
      <c r="D39" s="52"/>
      <c r="E39" s="52"/>
      <c r="F39" s="52"/>
      <c r="G39" s="88"/>
      <c r="H39" s="52"/>
      <c r="I39" s="52"/>
      <c r="J39" s="52"/>
      <c r="K39" s="52"/>
      <c r="L39" s="52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>
      <c r="A40" s="123">
        <v>42623</v>
      </c>
      <c r="B40" s="41" t="s">
        <v>92</v>
      </c>
      <c r="C40" s="44">
        <v>-4.32</v>
      </c>
      <c r="D40" s="44"/>
      <c r="E40" s="44"/>
      <c r="F40" s="44"/>
      <c r="G40" s="44"/>
      <c r="H40" s="44"/>
      <c r="I40" s="44"/>
      <c r="J40" s="44"/>
      <c r="K40" s="44"/>
      <c r="L40" s="44"/>
    </row>
    <row r="41" spans="1:26">
      <c r="A41" s="124"/>
      <c r="B41" s="41"/>
      <c r="C41" s="44"/>
      <c r="D41" s="44"/>
      <c r="E41" s="44"/>
      <c r="F41" s="44"/>
      <c r="G41" s="44"/>
      <c r="H41" s="44"/>
      <c r="I41" s="44"/>
      <c r="J41" s="44"/>
      <c r="K41" s="44"/>
      <c r="L41" s="44"/>
    </row>
    <row r="42" spans="1:26">
      <c r="A42" s="131">
        <v>42624</v>
      </c>
      <c r="B42" s="41" t="s">
        <v>71</v>
      </c>
      <c r="C42" s="52">
        <v>-2.4</v>
      </c>
      <c r="D42" s="52"/>
      <c r="E42" s="52"/>
      <c r="F42" s="52"/>
      <c r="G42" s="52"/>
      <c r="H42" s="52"/>
      <c r="I42" s="52"/>
      <c r="J42" s="52"/>
      <c r="K42" s="52"/>
      <c r="L42" s="52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124"/>
      <c r="B43" s="4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95">
        <v>42625</v>
      </c>
      <c r="B44" s="41" t="s">
        <v>84</v>
      </c>
      <c r="C44" s="73">
        <v>-1</v>
      </c>
      <c r="D44" s="44"/>
      <c r="E44" s="44"/>
      <c r="F44" s="44"/>
      <c r="G44" s="44"/>
      <c r="H44" s="44"/>
      <c r="I44" s="44"/>
      <c r="J44" s="44"/>
      <c r="K44" s="44"/>
      <c r="L44" s="44"/>
    </row>
    <row r="45" spans="1:26" ht="15.75" customHeight="1">
      <c r="A45" s="95"/>
      <c r="B45" s="41" t="s">
        <v>256</v>
      </c>
      <c r="C45" s="73">
        <v>-9.9600000000000009</v>
      </c>
      <c r="D45" s="44"/>
      <c r="E45" s="44"/>
      <c r="F45" s="44"/>
      <c r="G45" s="44"/>
      <c r="H45" s="44"/>
      <c r="I45" s="44"/>
      <c r="J45" s="44"/>
      <c r="K45" s="44"/>
      <c r="L45" s="44"/>
    </row>
    <row r="46" spans="1:26" ht="15.75" customHeight="1">
      <c r="A46" s="95"/>
      <c r="B46" s="41" t="s">
        <v>93</v>
      </c>
      <c r="C46" s="73">
        <v>-0.7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26" ht="15.75" customHeight="1">
      <c r="A47" s="95"/>
      <c r="B47" s="41" t="s">
        <v>254</v>
      </c>
      <c r="C47" s="73">
        <v>-4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26">
      <c r="A48" s="127">
        <v>42626</v>
      </c>
      <c r="B48" s="41" t="s">
        <v>40</v>
      </c>
      <c r="C48" s="71">
        <v>-3.5</v>
      </c>
      <c r="D48" s="52"/>
      <c r="E48" s="52"/>
      <c r="F48" s="52"/>
      <c r="G48" s="52"/>
      <c r="H48" s="52"/>
      <c r="I48" s="52"/>
      <c r="J48" s="52"/>
      <c r="K48" s="52"/>
      <c r="L48" s="52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>
      <c r="A49" s="124"/>
      <c r="B49" s="41" t="s">
        <v>92</v>
      </c>
      <c r="C49" s="71">
        <v>-4.4800000000000004</v>
      </c>
      <c r="D49" s="52"/>
      <c r="E49" s="52"/>
      <c r="F49" s="52"/>
      <c r="G49" s="52"/>
      <c r="H49" s="52"/>
      <c r="I49" s="52"/>
      <c r="J49" s="52"/>
      <c r="K49" s="52"/>
      <c r="L49" s="52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91"/>
      <c r="B50" s="41" t="s">
        <v>257</v>
      </c>
      <c r="C50" s="71">
        <v>-12.99</v>
      </c>
      <c r="D50" s="52"/>
      <c r="E50" s="52"/>
      <c r="F50" s="52"/>
      <c r="G50" s="52"/>
      <c r="H50" s="52"/>
      <c r="I50" s="52"/>
      <c r="J50" s="52"/>
      <c r="K50" s="52"/>
      <c r="L50" s="52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>
      <c r="A51" s="123">
        <v>42627</v>
      </c>
      <c r="B51" s="41" t="s">
        <v>40</v>
      </c>
      <c r="C51" s="44">
        <v>-1.75</v>
      </c>
      <c r="D51" s="44"/>
      <c r="E51" s="44"/>
      <c r="F51" s="44"/>
      <c r="G51" s="44"/>
      <c r="H51" s="44"/>
      <c r="I51" s="44"/>
      <c r="J51" s="44"/>
      <c r="K51" s="44"/>
      <c r="L51" s="44"/>
    </row>
    <row r="52" spans="1:26">
      <c r="A52" s="124"/>
      <c r="B52" s="41" t="s">
        <v>92</v>
      </c>
      <c r="C52" s="44">
        <v>-0.87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26">
      <c r="A53" s="132">
        <v>42628</v>
      </c>
      <c r="B53" s="41" t="s">
        <v>40</v>
      </c>
      <c r="C53" s="62">
        <v>-3.5</v>
      </c>
      <c r="D53" s="62"/>
      <c r="E53" s="62"/>
      <c r="F53" s="62"/>
      <c r="G53" s="62"/>
      <c r="H53" s="62"/>
      <c r="I53" s="62"/>
      <c r="J53" s="62"/>
      <c r="K53" s="62"/>
      <c r="L53" s="62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spans="1:26">
      <c r="A54" s="124"/>
      <c r="B54" s="41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spans="1:26">
      <c r="A55" s="124"/>
      <c r="B55" s="41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spans="1:26" ht="15.75" customHeight="1">
      <c r="A56" s="89">
        <v>42629</v>
      </c>
      <c r="B56" s="41" t="s">
        <v>74</v>
      </c>
      <c r="C56" s="44">
        <v>-0.8</v>
      </c>
      <c r="D56" s="44"/>
      <c r="E56" s="44"/>
      <c r="F56" s="44"/>
      <c r="G56" s="44"/>
      <c r="H56" s="44"/>
      <c r="I56" s="44"/>
      <c r="J56" s="44"/>
      <c r="K56" s="44"/>
      <c r="L56" s="44"/>
    </row>
    <row r="57" spans="1:26" ht="15.75" customHeight="1">
      <c r="A57" s="89"/>
      <c r="B57" s="41" t="s">
        <v>40</v>
      </c>
      <c r="C57" s="44">
        <v>-1.75</v>
      </c>
      <c r="D57" s="44"/>
      <c r="E57" s="44"/>
      <c r="F57" s="44"/>
      <c r="G57" s="44"/>
      <c r="H57" s="44"/>
      <c r="I57" s="44"/>
      <c r="J57" s="44"/>
      <c r="K57" s="44"/>
      <c r="L57" s="44"/>
    </row>
    <row r="58" spans="1:26" ht="15.75" customHeight="1">
      <c r="A58" s="89"/>
      <c r="B58" s="41" t="s">
        <v>64</v>
      </c>
      <c r="C58" s="44">
        <v>-2.99</v>
      </c>
      <c r="D58" s="44"/>
      <c r="E58" s="44"/>
      <c r="F58" s="44"/>
      <c r="G58" s="44"/>
      <c r="H58" s="44"/>
      <c r="I58" s="44"/>
      <c r="J58" s="44"/>
      <c r="K58" s="44"/>
      <c r="L58" s="44"/>
    </row>
    <row r="59" spans="1:26" ht="15.75" customHeight="1">
      <c r="A59" s="89"/>
      <c r="B59" s="41" t="s">
        <v>92</v>
      </c>
      <c r="C59" s="44">
        <v>-6.32</v>
      </c>
      <c r="D59" s="44"/>
      <c r="E59" s="44"/>
      <c r="F59" s="44"/>
      <c r="G59" s="44"/>
      <c r="H59" s="44"/>
      <c r="I59" s="44"/>
      <c r="J59" s="44"/>
      <c r="K59" s="44"/>
      <c r="L59" s="44"/>
    </row>
    <row r="60" spans="1:26">
      <c r="A60" s="132">
        <v>42630</v>
      </c>
      <c r="B60" s="41" t="s">
        <v>92</v>
      </c>
      <c r="C60" s="62">
        <v>-7.45</v>
      </c>
      <c r="D60" s="62"/>
      <c r="E60" s="62"/>
      <c r="F60" s="62"/>
      <c r="G60" s="62"/>
      <c r="H60" s="62"/>
      <c r="I60" s="62"/>
      <c r="J60" s="62"/>
      <c r="K60" s="62"/>
      <c r="L60" s="62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spans="1:26">
      <c r="A61" s="124"/>
      <c r="B61" s="41" t="s">
        <v>258</v>
      </c>
      <c r="C61" s="62">
        <v>-12.95</v>
      </c>
      <c r="D61" s="62"/>
      <c r="E61" s="62"/>
      <c r="F61" s="62"/>
      <c r="G61" s="62"/>
      <c r="H61" s="62"/>
      <c r="I61" s="62"/>
      <c r="J61" s="62"/>
      <c r="K61" s="62"/>
      <c r="L61" s="62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spans="1:26">
      <c r="A62" s="124"/>
      <c r="B62" s="41" t="s">
        <v>259</v>
      </c>
      <c r="C62" s="62">
        <v>-5.67</v>
      </c>
      <c r="D62" s="62"/>
      <c r="E62" s="62"/>
      <c r="F62" s="62"/>
      <c r="G62" s="62"/>
      <c r="H62" s="62"/>
      <c r="I62" s="62"/>
      <c r="J62" s="62"/>
      <c r="K62" s="62"/>
      <c r="L62" s="62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spans="1:26">
      <c r="A63" s="124"/>
      <c r="B63" s="41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spans="1:26">
      <c r="A64" s="123">
        <v>42631</v>
      </c>
      <c r="B64" s="41" t="s">
        <v>260</v>
      </c>
      <c r="C64" s="44">
        <v>-1</v>
      </c>
      <c r="D64" s="44"/>
      <c r="E64" s="44"/>
      <c r="F64" s="44"/>
      <c r="G64" s="44"/>
      <c r="H64" s="44"/>
      <c r="I64" s="44"/>
      <c r="J64" s="44"/>
      <c r="K64" s="44"/>
      <c r="L64" s="44"/>
    </row>
    <row r="65" spans="1:26">
      <c r="A65" s="124"/>
      <c r="B65" s="41" t="s">
        <v>261</v>
      </c>
      <c r="C65" s="44">
        <v>-2.5</v>
      </c>
      <c r="D65" s="44"/>
      <c r="E65" s="44"/>
      <c r="F65" s="44"/>
      <c r="G65" s="44"/>
      <c r="H65" s="44"/>
      <c r="I65" s="44"/>
      <c r="J65" s="44"/>
      <c r="K65" s="44"/>
      <c r="L65" s="44"/>
    </row>
    <row r="66" spans="1:26">
      <c r="A66" s="124"/>
      <c r="B66" s="41"/>
      <c r="C66" s="44"/>
      <c r="D66" s="44"/>
      <c r="E66" s="44"/>
      <c r="F66" s="44"/>
      <c r="G66" s="44"/>
      <c r="H66" s="44"/>
      <c r="I66" s="44"/>
      <c r="J66" s="44"/>
      <c r="K66" s="44"/>
      <c r="L66" s="44"/>
    </row>
    <row r="67" spans="1:26">
      <c r="A67" s="127">
        <v>42632</v>
      </c>
      <c r="B67" s="41" t="s">
        <v>92</v>
      </c>
      <c r="C67" s="52">
        <v>-3.87</v>
      </c>
      <c r="D67" s="52"/>
      <c r="E67" s="52"/>
      <c r="F67" s="52"/>
      <c r="G67" s="52"/>
      <c r="H67" s="52"/>
      <c r="I67" s="52"/>
      <c r="J67" s="52"/>
      <c r="K67" s="52"/>
      <c r="L67" s="52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>
      <c r="A68" s="124"/>
      <c r="B68" s="41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>
      <c r="A69" s="130">
        <v>42633</v>
      </c>
      <c r="B69" s="41" t="s">
        <v>40</v>
      </c>
      <c r="C69" s="44">
        <v>-1.75</v>
      </c>
      <c r="D69" s="44"/>
      <c r="E69" s="44"/>
      <c r="F69" s="44"/>
      <c r="G69" s="44"/>
      <c r="H69" s="44"/>
      <c r="I69" s="44"/>
      <c r="J69" s="44"/>
      <c r="K69" s="44"/>
      <c r="L69" s="44"/>
    </row>
    <row r="70" spans="1:26">
      <c r="A70" s="124"/>
      <c r="B70" s="41" t="s">
        <v>262</v>
      </c>
      <c r="C70" s="44">
        <v>-3.29</v>
      </c>
      <c r="D70" s="44"/>
      <c r="E70" s="44"/>
      <c r="F70" s="44"/>
      <c r="G70" s="44"/>
      <c r="H70" s="44"/>
      <c r="I70" s="44"/>
      <c r="J70" s="44"/>
      <c r="K70" s="44"/>
      <c r="L70" s="44"/>
    </row>
    <row r="71" spans="1:26">
      <c r="A71" s="124"/>
      <c r="B71" s="41" t="s">
        <v>263</v>
      </c>
      <c r="C71" s="44">
        <v>-1.29</v>
      </c>
      <c r="D71" s="44"/>
      <c r="E71" s="44"/>
      <c r="F71" s="44"/>
      <c r="G71" s="44"/>
      <c r="H71" s="44"/>
      <c r="I71" s="44"/>
      <c r="J71" s="44"/>
      <c r="K71" s="44"/>
      <c r="L71" s="44"/>
    </row>
    <row r="72" spans="1:26">
      <c r="A72" s="131">
        <v>42634</v>
      </c>
      <c r="B72" s="41" t="s">
        <v>211</v>
      </c>
      <c r="C72" s="52">
        <v>-20</v>
      </c>
      <c r="D72" s="52"/>
      <c r="E72" s="52"/>
      <c r="F72" s="52"/>
      <c r="G72" s="52"/>
      <c r="H72" s="52"/>
      <c r="I72" s="52"/>
      <c r="J72" s="52"/>
      <c r="K72" s="52"/>
      <c r="L72" s="52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>
      <c r="A73" s="124"/>
      <c r="B73" s="41" t="s">
        <v>40</v>
      </c>
      <c r="C73" s="52">
        <v>-2.7</v>
      </c>
      <c r="D73" s="52"/>
      <c r="E73" s="52"/>
      <c r="F73" s="52"/>
      <c r="G73" s="52"/>
      <c r="H73" s="52"/>
      <c r="I73" s="52"/>
      <c r="J73" s="52"/>
      <c r="K73" s="52"/>
      <c r="L73" s="52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93"/>
      <c r="B74" s="41" t="s">
        <v>92</v>
      </c>
      <c r="C74" s="52">
        <v>-8.91</v>
      </c>
      <c r="D74" s="52"/>
      <c r="E74" s="52"/>
      <c r="F74" s="52"/>
      <c r="G74" s="52"/>
      <c r="H74" s="52"/>
      <c r="I74" s="52"/>
      <c r="J74" s="52"/>
      <c r="K74" s="52"/>
      <c r="L74" s="52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95">
        <v>42635</v>
      </c>
      <c r="B75" s="41" t="s">
        <v>40</v>
      </c>
      <c r="C75" s="64">
        <v>-4</v>
      </c>
      <c r="D75" s="44"/>
      <c r="E75" s="44"/>
      <c r="F75" s="44"/>
      <c r="G75" s="44"/>
      <c r="H75" s="44"/>
      <c r="I75" s="44"/>
      <c r="J75" s="44"/>
      <c r="K75" s="44"/>
      <c r="L75" s="44"/>
    </row>
    <row r="76" spans="1:26" ht="15.75" customHeight="1">
      <c r="A76" s="95"/>
      <c r="B76" s="41" t="s">
        <v>264</v>
      </c>
      <c r="C76" s="64">
        <v>-0.99</v>
      </c>
      <c r="D76" s="44"/>
      <c r="E76" s="44"/>
      <c r="F76" s="44"/>
      <c r="G76" s="44"/>
      <c r="H76" s="44"/>
      <c r="I76" s="44"/>
      <c r="J76" s="44"/>
      <c r="K76" s="44"/>
      <c r="L76" s="44"/>
    </row>
    <row r="77" spans="1:26" ht="15.75" customHeight="1">
      <c r="A77" s="95"/>
      <c r="B77" s="41" t="s">
        <v>265</v>
      </c>
      <c r="C77" s="64">
        <v>-6.59</v>
      </c>
      <c r="D77" s="44"/>
      <c r="E77" s="44"/>
      <c r="F77" s="44"/>
      <c r="G77" s="44"/>
      <c r="H77" s="44"/>
      <c r="I77" s="44"/>
      <c r="J77" s="44"/>
      <c r="K77" s="44"/>
      <c r="L77" s="44"/>
    </row>
    <row r="78" spans="1:26" ht="15.75" customHeight="1">
      <c r="A78" s="95"/>
      <c r="B78" s="41" t="s">
        <v>266</v>
      </c>
      <c r="C78" s="64">
        <v>-5.04</v>
      </c>
      <c r="D78" s="44"/>
      <c r="E78" s="44"/>
      <c r="F78" s="44"/>
      <c r="G78" s="44"/>
      <c r="H78" s="44"/>
      <c r="I78" s="44"/>
      <c r="J78" s="44"/>
      <c r="K78" s="44"/>
      <c r="L78" s="44"/>
    </row>
    <row r="79" spans="1:26" ht="15.75" customHeight="1">
      <c r="A79" s="91">
        <v>42636</v>
      </c>
      <c r="B79" s="41"/>
      <c r="C79" s="65"/>
      <c r="D79" s="52"/>
      <c r="G79" s="52"/>
      <c r="H79" s="52"/>
      <c r="I79" s="52"/>
      <c r="J79" s="52"/>
      <c r="K79" s="52"/>
      <c r="L79" s="52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>
      <c r="A80" s="123">
        <v>42637</v>
      </c>
      <c r="B80" s="41"/>
      <c r="C80" s="44"/>
      <c r="D80" s="44"/>
      <c r="E80" s="44"/>
      <c r="F80" s="44"/>
      <c r="G80" s="44"/>
      <c r="H80" s="44"/>
      <c r="I80" s="44"/>
      <c r="J80" s="44"/>
      <c r="K80" s="44"/>
      <c r="L80" s="44"/>
    </row>
    <row r="81" spans="1:26">
      <c r="A81" s="124"/>
      <c r="B81" s="41"/>
      <c r="C81" s="44"/>
      <c r="D81" s="44"/>
      <c r="E81" s="44"/>
      <c r="F81" s="44"/>
      <c r="G81" s="44"/>
      <c r="H81" s="44"/>
      <c r="I81" s="44"/>
      <c r="J81" s="44"/>
      <c r="K81" s="44"/>
      <c r="L81" s="44"/>
    </row>
    <row r="82" spans="1:26">
      <c r="A82" s="124"/>
      <c r="B82" s="41"/>
      <c r="C82" s="44"/>
      <c r="D82" s="44"/>
      <c r="E82" s="44"/>
      <c r="F82" s="44"/>
      <c r="G82" s="44"/>
      <c r="H82" s="44"/>
      <c r="I82" s="44"/>
      <c r="J82" s="44"/>
      <c r="K82" s="44"/>
      <c r="L82" s="44"/>
    </row>
    <row r="83" spans="1:26" ht="15.75" customHeight="1">
      <c r="A83" s="91">
        <v>42638</v>
      </c>
      <c r="B83" s="41"/>
      <c r="C83" s="52"/>
      <c r="D83" s="52"/>
      <c r="E83" s="52"/>
      <c r="F83" s="52"/>
      <c r="G83" s="52"/>
      <c r="H83" s="67"/>
      <c r="I83" s="52"/>
      <c r="J83" s="52"/>
      <c r="K83" s="52"/>
      <c r="L83" s="52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91"/>
      <c r="B84" s="41"/>
      <c r="C84" s="52"/>
      <c r="D84" s="52"/>
      <c r="E84" s="52"/>
      <c r="F84" s="52"/>
      <c r="G84" s="52"/>
      <c r="H84" s="67"/>
      <c r="I84" s="52"/>
      <c r="J84" s="52"/>
      <c r="K84" s="52"/>
      <c r="L84" s="52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89">
        <v>42639</v>
      </c>
      <c r="B85" s="41"/>
      <c r="C85" s="44"/>
      <c r="D85" s="44"/>
      <c r="E85" s="44"/>
      <c r="F85" s="44"/>
      <c r="G85" s="44"/>
      <c r="H85" s="43"/>
      <c r="I85" s="44"/>
      <c r="J85" s="44"/>
      <c r="K85" s="44"/>
      <c r="L85" s="44"/>
    </row>
    <row r="86" spans="1:26">
      <c r="A86" s="127">
        <v>42640</v>
      </c>
      <c r="C86" s="52"/>
      <c r="D86" s="52"/>
      <c r="E86" s="52"/>
      <c r="F86" s="52"/>
      <c r="G86" s="52"/>
      <c r="H86" s="67"/>
      <c r="I86" s="52"/>
      <c r="J86" s="52"/>
      <c r="K86" s="52"/>
      <c r="L86" s="52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>
      <c r="A87" s="124"/>
      <c r="C87" s="52"/>
      <c r="D87" s="52"/>
      <c r="E87" s="52"/>
      <c r="F87" s="52"/>
      <c r="G87" s="52"/>
      <c r="H87" s="67"/>
      <c r="I87" s="52"/>
      <c r="J87" s="52"/>
      <c r="K87" s="52"/>
      <c r="L87" s="52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>
      <c r="A88" s="124"/>
      <c r="C88" s="52"/>
      <c r="D88" s="52"/>
      <c r="E88" s="52"/>
      <c r="F88" s="52"/>
      <c r="G88" s="52"/>
      <c r="H88" s="67"/>
      <c r="I88" s="52"/>
      <c r="J88" s="52"/>
      <c r="K88" s="52"/>
      <c r="L88" s="52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>
      <c r="A89" s="124"/>
      <c r="C89" s="52"/>
      <c r="D89" s="52"/>
      <c r="E89" s="52"/>
      <c r="F89" s="52"/>
      <c r="G89" s="52"/>
      <c r="H89" s="67"/>
      <c r="I89" s="52"/>
      <c r="J89" s="52"/>
      <c r="K89" s="52"/>
      <c r="L89" s="52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89">
        <v>42641</v>
      </c>
      <c r="B90" t="s">
        <v>267</v>
      </c>
      <c r="C90" s="44">
        <v>-1</v>
      </c>
      <c r="D90" s="44"/>
      <c r="F90" s="44"/>
      <c r="G90" s="44"/>
      <c r="H90" s="43"/>
      <c r="I90" s="44"/>
      <c r="J90" s="44"/>
      <c r="K90" s="44"/>
      <c r="L90" s="44"/>
    </row>
    <row r="91" spans="1:26" ht="15.75" customHeight="1">
      <c r="A91" s="89"/>
      <c r="B91" t="s">
        <v>203</v>
      </c>
      <c r="C91" s="44">
        <v>-11.1</v>
      </c>
      <c r="D91" s="44"/>
      <c r="F91" s="44"/>
      <c r="G91" s="44"/>
      <c r="H91" s="43"/>
      <c r="I91" s="44"/>
      <c r="J91" s="44"/>
      <c r="K91" s="44"/>
      <c r="L91" s="44"/>
    </row>
    <row r="92" spans="1:26" ht="15.75" customHeight="1">
      <c r="A92" s="89"/>
      <c r="C92" s="44"/>
      <c r="D92" s="44"/>
      <c r="F92" s="44"/>
      <c r="G92" s="44"/>
      <c r="H92" s="43"/>
      <c r="I92" s="44"/>
      <c r="J92" s="44"/>
      <c r="K92" s="44"/>
      <c r="L92" s="44"/>
    </row>
    <row r="93" spans="1:26" ht="15.75" customHeight="1">
      <c r="A93" s="89"/>
      <c r="C93" s="44"/>
      <c r="D93" s="44"/>
      <c r="F93" s="44"/>
      <c r="G93" s="44"/>
      <c r="H93" s="43"/>
      <c r="I93" s="44"/>
      <c r="J93" s="44"/>
      <c r="K93" s="44"/>
      <c r="L93" s="44"/>
    </row>
    <row r="94" spans="1:26">
      <c r="A94" s="127">
        <v>42642</v>
      </c>
      <c r="C94" s="52"/>
      <c r="D94" s="52"/>
      <c r="E94" s="52" t="s">
        <v>268</v>
      </c>
      <c r="F94" s="52">
        <v>300</v>
      </c>
      <c r="G94" s="52"/>
      <c r="H94" s="67"/>
      <c r="I94" s="52"/>
      <c r="J94" s="52"/>
      <c r="K94" s="52"/>
      <c r="L94" s="52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>
      <c r="A95" s="124"/>
      <c r="C95" s="52"/>
      <c r="D95" s="52"/>
      <c r="E95" s="52"/>
      <c r="F95" s="52"/>
      <c r="G95" s="52"/>
      <c r="H95" s="67"/>
      <c r="I95" s="52"/>
      <c r="J95" s="52"/>
      <c r="K95" s="52"/>
      <c r="L95" s="52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>
      <c r="A96" s="123">
        <v>42643</v>
      </c>
      <c r="C96" s="43"/>
      <c r="D96" s="44"/>
      <c r="E96" s="44"/>
      <c r="F96" s="68"/>
      <c r="H96" s="43"/>
      <c r="I96" s="44"/>
      <c r="J96" s="44"/>
      <c r="K96" s="44"/>
      <c r="L96" s="44"/>
    </row>
    <row r="97" spans="1:26">
      <c r="A97" s="124"/>
      <c r="C97" s="43"/>
      <c r="H97" s="43"/>
    </row>
    <row r="98" spans="1:26">
      <c r="A98" s="124"/>
      <c r="C98" s="43"/>
      <c r="H98" s="43"/>
    </row>
    <row r="99" spans="1:26">
      <c r="A99" s="124"/>
      <c r="C99" s="43"/>
      <c r="H99" s="43"/>
    </row>
    <row r="100" spans="1:26">
      <c r="A100" s="133" t="s">
        <v>213</v>
      </c>
      <c r="B100" s="41"/>
      <c r="C100" s="71"/>
      <c r="D100" s="88"/>
      <c r="E100" s="88" t="s">
        <v>269</v>
      </c>
      <c r="F100" s="88">
        <v>0.94</v>
      </c>
      <c r="G100" s="55"/>
      <c r="H100" s="71"/>
      <c r="I100" s="88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>
      <c r="A101" s="124"/>
      <c r="B101" s="41"/>
      <c r="C101" s="71"/>
      <c r="D101" s="88"/>
      <c r="E101" s="88"/>
      <c r="F101" s="88"/>
      <c r="G101" s="55"/>
      <c r="H101" s="71"/>
      <c r="I101" s="88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>
      <c r="B102" s="41"/>
      <c r="C102" s="73"/>
      <c r="H102" s="73"/>
    </row>
    <row r="103" spans="1:26">
      <c r="H103" s="73"/>
    </row>
    <row r="104" spans="1:26">
      <c r="B104" t="s">
        <v>233</v>
      </c>
      <c r="C104" s="43">
        <v>-10</v>
      </c>
      <c r="H104" s="73"/>
    </row>
    <row r="105" spans="1:26">
      <c r="B105" t="s">
        <v>234</v>
      </c>
      <c r="C105" s="43">
        <v>-4.5</v>
      </c>
      <c r="H105" s="73"/>
    </row>
    <row r="106" spans="1:26">
      <c r="B106" t="s">
        <v>235</v>
      </c>
      <c r="C106" s="43">
        <v>-35.1</v>
      </c>
      <c r="H106" s="73"/>
    </row>
    <row r="107" spans="1:26">
      <c r="B107" t="s">
        <v>236</v>
      </c>
      <c r="C107" s="43">
        <v>-17.5</v>
      </c>
      <c r="H107" s="73"/>
    </row>
  </sheetData>
  <mergeCells count="19">
    <mergeCell ref="A67:A68"/>
    <mergeCell ref="A51:A52"/>
    <mergeCell ref="A48:A49"/>
    <mergeCell ref="A42:A43"/>
    <mergeCell ref="A53:A55"/>
    <mergeCell ref="A60:A63"/>
    <mergeCell ref="A64:A66"/>
    <mergeCell ref="A40:A41"/>
    <mergeCell ref="A30:A32"/>
    <mergeCell ref="A33:A35"/>
    <mergeCell ref="A27:A29"/>
    <mergeCell ref="A16:A19"/>
    <mergeCell ref="A69:A71"/>
    <mergeCell ref="A86:A89"/>
    <mergeCell ref="A94:A95"/>
    <mergeCell ref="A96:A99"/>
    <mergeCell ref="A100:A101"/>
    <mergeCell ref="A80:A82"/>
    <mergeCell ref="A72:A7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4"/>
  <sheetViews>
    <sheetView workbookViewId="0">
      <pane ySplit="11" topLeftCell="A12" activePane="bottomLeft" state="frozen"/>
      <selection pane="bottomLeft" activeCell="B13" sqref="B13"/>
    </sheetView>
  </sheetViews>
  <sheetFormatPr baseColWidth="10" defaultColWidth="15.140625" defaultRowHeight="15" customHeight="1"/>
  <cols>
    <col min="1" max="1" width="7.5703125" style="90" customWidth="1"/>
    <col min="2" max="2" width="23.85546875" style="90" customWidth="1"/>
    <col min="3" max="3" width="9.5703125" style="90" customWidth="1"/>
    <col min="4" max="4" width="15.85546875" style="90" customWidth="1"/>
    <col min="5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25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5" spans="1:26" ht="18.75" customHeight="1">
      <c r="B5" s="4" t="s">
        <v>26</v>
      </c>
      <c r="C5" s="40">
        <f>SUM(C19:C52)</f>
        <v>0</v>
      </c>
      <c r="D5" s="6"/>
    </row>
    <row r="6" spans="1:26" ht="18.75" customHeight="1">
      <c r="B6" s="4" t="s">
        <v>27</v>
      </c>
      <c r="C6" s="9">
        <f>QUOTIENT(SUM(C5),COUNT(A19:A52))</f>
        <v>0</v>
      </c>
      <c r="D6" s="8"/>
    </row>
    <row r="7" spans="1:26" ht="18.75" customHeight="1">
      <c r="B7" s="4" t="s">
        <v>28</v>
      </c>
      <c r="C7" s="40">
        <f>SUM(C21,C24,C41,C44)</f>
        <v>0</v>
      </c>
    </row>
    <row r="8" spans="1:26" ht="18.75" customHeight="1">
      <c r="B8" s="4" t="s">
        <v>29</v>
      </c>
      <c r="C8" s="40">
        <f>SUM(C45,C46)</f>
        <v>0</v>
      </c>
    </row>
    <row r="9" spans="1:26" ht="18.75" customHeight="1">
      <c r="B9" s="4" t="s">
        <v>30</v>
      </c>
      <c r="C9" s="40">
        <f>SUM(C43)</f>
        <v>0</v>
      </c>
    </row>
    <row r="10" spans="1:26" ht="18.75" customHeight="1">
      <c r="B10" s="4" t="s">
        <v>31</v>
      </c>
      <c r="C10" s="40">
        <f>SUM(C42)</f>
        <v>0</v>
      </c>
    </row>
    <row r="11" spans="1:26" ht="18.75" customHeight="1">
      <c r="B11" s="4" t="s">
        <v>32</v>
      </c>
      <c r="C11" s="40">
        <f>SUM(C40)</f>
        <v>0</v>
      </c>
    </row>
    <row r="19" spans="1:4" ht="15.75" customHeight="1">
      <c r="A19" s="92">
        <v>42370</v>
      </c>
    </row>
    <row r="20" spans="1:4" ht="15.75" customHeight="1">
      <c r="A20" s="92">
        <v>42371</v>
      </c>
    </row>
    <row r="21" spans="1:4" ht="27.75" customHeight="1">
      <c r="A21" s="92">
        <v>42372</v>
      </c>
      <c r="B21" s="45"/>
      <c r="C21" s="14"/>
      <c r="D21" s="14"/>
    </row>
    <row r="22" spans="1:4" ht="15.75" customHeight="1">
      <c r="A22" s="92"/>
      <c r="B22" s="45"/>
      <c r="C22" s="14"/>
      <c r="D22" s="14"/>
    </row>
    <row r="23" spans="1:4" ht="15.75" customHeight="1">
      <c r="A23" s="92">
        <v>42373</v>
      </c>
      <c r="C23" s="14"/>
      <c r="D23" s="14"/>
    </row>
    <row r="24" spans="1:4" ht="15.75" customHeight="1">
      <c r="A24" s="92">
        <v>42374</v>
      </c>
      <c r="C24" s="14"/>
      <c r="D24" s="14"/>
    </row>
    <row r="25" spans="1:4" ht="15.75" customHeight="1">
      <c r="A25" s="92">
        <v>42375</v>
      </c>
      <c r="C25" s="14"/>
      <c r="D25" s="14"/>
    </row>
    <row r="26" spans="1:4" ht="15.75" customHeight="1">
      <c r="A26" s="92">
        <v>42376</v>
      </c>
      <c r="C26" s="14"/>
      <c r="D26" s="14"/>
    </row>
    <row r="27" spans="1:4" ht="15.75" customHeight="1">
      <c r="A27" s="92">
        <v>42377</v>
      </c>
      <c r="C27" s="14"/>
      <c r="D27" s="14"/>
    </row>
    <row r="28" spans="1:4" ht="15.75" customHeight="1">
      <c r="A28" s="92">
        <v>42378</v>
      </c>
      <c r="C28" s="14"/>
      <c r="D28" s="14"/>
    </row>
    <row r="29" spans="1:4" ht="15.75" customHeight="1">
      <c r="A29" s="92">
        <v>42379</v>
      </c>
      <c r="C29" s="14"/>
      <c r="D29" s="14"/>
    </row>
    <row r="30" spans="1:4" ht="15.75" customHeight="1">
      <c r="A30" s="92">
        <v>42380</v>
      </c>
      <c r="C30" s="14"/>
      <c r="D30" s="14"/>
    </row>
    <row r="31" spans="1:4" ht="15.75" customHeight="1">
      <c r="A31" s="92">
        <v>42381</v>
      </c>
      <c r="C31" s="14"/>
      <c r="D31" s="14"/>
    </row>
    <row r="32" spans="1:4" ht="15.75" customHeight="1">
      <c r="A32" s="92">
        <v>42382</v>
      </c>
      <c r="C32" s="14"/>
      <c r="D32" s="14"/>
    </row>
    <row r="33" spans="1:4" ht="15.75" customHeight="1">
      <c r="A33" s="92">
        <v>42383</v>
      </c>
      <c r="C33" s="14"/>
      <c r="D33" s="14"/>
    </row>
    <row r="34" spans="1:4" ht="15.75" customHeight="1">
      <c r="A34" s="92">
        <v>42384</v>
      </c>
      <c r="C34" s="14"/>
      <c r="D34" s="14"/>
    </row>
    <row r="35" spans="1:4" ht="15.75" customHeight="1">
      <c r="A35" s="92">
        <v>42385</v>
      </c>
      <c r="C35" s="14"/>
      <c r="D35" s="14"/>
    </row>
    <row r="36" spans="1:4" ht="15.75" customHeight="1">
      <c r="A36" s="92">
        <v>42386</v>
      </c>
      <c r="C36" s="14"/>
      <c r="D36" s="14"/>
    </row>
    <row r="37" spans="1:4" ht="15.75" customHeight="1">
      <c r="A37" s="92">
        <v>42387</v>
      </c>
      <c r="C37" s="14"/>
      <c r="D37" s="14"/>
    </row>
    <row r="38" spans="1:4" ht="15.75" customHeight="1">
      <c r="A38" s="92">
        <v>42388</v>
      </c>
      <c r="C38" s="14"/>
      <c r="D38" s="14"/>
    </row>
    <row r="39" spans="1:4" ht="15.75" customHeight="1">
      <c r="A39" s="92">
        <v>42389</v>
      </c>
      <c r="C39" s="14"/>
      <c r="D39" s="14"/>
    </row>
    <row r="40" spans="1:4" ht="15.75" customHeight="1">
      <c r="A40" s="92">
        <v>42390</v>
      </c>
      <c r="C40" s="14"/>
      <c r="D40" s="14"/>
    </row>
    <row r="41" spans="1:4" ht="27.75" customHeight="1">
      <c r="A41" s="92">
        <v>42391</v>
      </c>
      <c r="B41" s="45"/>
      <c r="C41" s="14"/>
      <c r="D41" s="14"/>
    </row>
    <row r="42" spans="1:4" ht="15.75" customHeight="1">
      <c r="A42" s="92"/>
      <c r="B42" s="45"/>
      <c r="C42" s="14"/>
      <c r="D42" s="14"/>
    </row>
    <row r="43" spans="1:4" ht="15.75" customHeight="1">
      <c r="A43" s="92"/>
      <c r="B43" s="45"/>
      <c r="C43" s="14"/>
      <c r="D43" s="14"/>
    </row>
    <row r="44" spans="1:4" ht="15.75" customHeight="1">
      <c r="A44" s="92">
        <v>42392</v>
      </c>
      <c r="C44" s="14"/>
      <c r="D44" s="14"/>
    </row>
    <row r="45" spans="1:4" ht="15.75" customHeight="1">
      <c r="A45" s="92">
        <v>42393</v>
      </c>
      <c r="C45" s="14"/>
      <c r="D45" s="14"/>
    </row>
    <row r="46" spans="1:4" ht="15.75" customHeight="1">
      <c r="A46" s="92">
        <v>42394</v>
      </c>
      <c r="C46" s="14"/>
      <c r="D46" s="14"/>
    </row>
    <row r="47" spans="1:4" ht="15.75" customHeight="1">
      <c r="A47" s="92">
        <v>42395</v>
      </c>
      <c r="C47" s="14"/>
      <c r="D47" s="14"/>
    </row>
    <row r="48" spans="1:4" ht="15.75" customHeight="1">
      <c r="A48" s="92">
        <v>42396</v>
      </c>
      <c r="C48" s="14"/>
      <c r="D48" s="14"/>
    </row>
    <row r="49" spans="1:4" ht="15.75" customHeight="1">
      <c r="A49" s="92">
        <v>42397</v>
      </c>
      <c r="C49" s="14"/>
      <c r="D49" s="14"/>
    </row>
    <row r="50" spans="1:4" ht="15.75" customHeight="1">
      <c r="A50" s="92">
        <v>42398</v>
      </c>
    </row>
    <row r="51" spans="1:4" ht="15.75" customHeight="1">
      <c r="A51" s="92">
        <v>42399</v>
      </c>
    </row>
    <row r="52" spans="1:4" ht="15.75" customHeight="1">
      <c r="A52" s="92">
        <v>42400</v>
      </c>
    </row>
    <row r="94" spans="1:1">
      <c r="A94" s="18">
        <f>AVERAGE(A19:F93)</f>
        <v>42385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2"/>
  <sheetViews>
    <sheetView workbookViewId="0">
      <pane ySplit="11" topLeftCell="A12" activePane="bottomLeft" state="frozen"/>
      <selection pane="bottomLeft" activeCell="B13" sqref="B13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9.5703125" style="90" customWidth="1"/>
    <col min="4" max="4" width="16.28515625" style="90" customWidth="1"/>
    <col min="5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33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5" spans="1:26" ht="18.75" customHeight="1">
      <c r="B5" s="4" t="s">
        <v>26</v>
      </c>
      <c r="C5" s="5">
        <v>-726.84</v>
      </c>
      <c r="D5" s="6">
        <v>-431</v>
      </c>
    </row>
    <row r="6" spans="1:26" ht="18.75" customHeight="1">
      <c r="B6" s="4" t="s">
        <v>27</v>
      </c>
      <c r="C6" s="7">
        <f>QUOTIENT(SUM(C5),COUNT(A19:A52))</f>
        <v>-25</v>
      </c>
      <c r="D6" s="8">
        <v>-14.85</v>
      </c>
    </row>
    <row r="7" spans="1:26" ht="18.75" customHeight="1">
      <c r="B7" s="4" t="s">
        <v>28</v>
      </c>
      <c r="C7" s="10">
        <f>SUM(C21,C24,C41,C44)</f>
        <v>0</v>
      </c>
    </row>
    <row r="8" spans="1:26" ht="18.75" customHeight="1">
      <c r="B8" s="4" t="s">
        <v>29</v>
      </c>
      <c r="C8" s="10">
        <f>SUM(C45,C46)</f>
        <v>0</v>
      </c>
    </row>
    <row r="9" spans="1:26" ht="18.75" customHeight="1">
      <c r="B9" s="4" t="s">
        <v>30</v>
      </c>
      <c r="C9" s="10">
        <f>SUM(C43)</f>
        <v>0</v>
      </c>
    </row>
    <row r="10" spans="1:26" ht="18.75" customHeight="1">
      <c r="B10" s="4" t="s">
        <v>31</v>
      </c>
      <c r="C10" s="4">
        <f>SUM(C42)</f>
        <v>0</v>
      </c>
    </row>
    <row r="11" spans="1:26" ht="18.75" customHeight="1">
      <c r="B11" s="4" t="s">
        <v>32</v>
      </c>
      <c r="C11" s="4">
        <f>SUM(C40)</f>
        <v>0</v>
      </c>
    </row>
    <row r="19" spans="1:3" ht="15.75" customHeight="1">
      <c r="A19" s="92">
        <v>42401</v>
      </c>
    </row>
    <row r="20" spans="1:3" ht="15.75" customHeight="1">
      <c r="A20" s="92">
        <v>42402</v>
      </c>
    </row>
    <row r="21" spans="1:3" ht="15.75" customHeight="1">
      <c r="A21" s="92">
        <v>42403</v>
      </c>
      <c r="B21" s="45"/>
      <c r="C21" s="14"/>
    </row>
    <row r="22" spans="1:3" ht="15.75" customHeight="1">
      <c r="A22" s="92"/>
      <c r="B22" s="45"/>
      <c r="C22" s="14"/>
    </row>
    <row r="23" spans="1:3" ht="15.75" customHeight="1">
      <c r="A23" s="92">
        <v>42404</v>
      </c>
    </row>
    <row r="24" spans="1:3" ht="15.75" customHeight="1">
      <c r="A24" s="92">
        <v>42405</v>
      </c>
    </row>
    <row r="25" spans="1:3" ht="15.75" customHeight="1">
      <c r="A25" s="92">
        <v>42406</v>
      </c>
    </row>
    <row r="26" spans="1:3" ht="15.75" customHeight="1">
      <c r="A26" s="92">
        <v>42407</v>
      </c>
    </row>
    <row r="27" spans="1:3" ht="15.75" customHeight="1">
      <c r="A27" s="92">
        <v>42408</v>
      </c>
    </row>
    <row r="28" spans="1:3" ht="15.75" customHeight="1">
      <c r="A28" s="92">
        <v>42409</v>
      </c>
    </row>
    <row r="29" spans="1:3" ht="15.75" customHeight="1">
      <c r="A29" s="92">
        <v>42410</v>
      </c>
    </row>
    <row r="30" spans="1:3" ht="15.75" customHeight="1">
      <c r="A30" s="92">
        <v>42411</v>
      </c>
    </row>
    <row r="31" spans="1:3" ht="15.75" customHeight="1">
      <c r="A31" s="92">
        <v>42412</v>
      </c>
    </row>
    <row r="32" spans="1:3" ht="15.75" customHeight="1">
      <c r="A32" s="92">
        <v>42413</v>
      </c>
    </row>
    <row r="33" spans="1:2" ht="15.75" customHeight="1">
      <c r="A33" s="92">
        <v>42414</v>
      </c>
    </row>
    <row r="34" spans="1:2" ht="15.75" customHeight="1">
      <c r="A34" s="92">
        <v>42415</v>
      </c>
    </row>
    <row r="35" spans="1:2" ht="15.75" customHeight="1">
      <c r="A35" s="92">
        <v>42416</v>
      </c>
    </row>
    <row r="36" spans="1:2" ht="15.75" customHeight="1">
      <c r="A36" s="92">
        <v>42417</v>
      </c>
    </row>
    <row r="37" spans="1:2" ht="15.75" customHeight="1">
      <c r="A37" s="92">
        <v>42418</v>
      </c>
    </row>
    <row r="38" spans="1:2" ht="15.75" customHeight="1">
      <c r="A38" s="92">
        <v>42419</v>
      </c>
    </row>
    <row r="39" spans="1:2" ht="15.75" customHeight="1">
      <c r="A39" s="92">
        <v>42420</v>
      </c>
    </row>
    <row r="40" spans="1:2" ht="15.75" customHeight="1">
      <c r="A40" s="92">
        <v>42421</v>
      </c>
    </row>
    <row r="41" spans="1:2" ht="15.75" customHeight="1">
      <c r="A41" s="92">
        <v>42422</v>
      </c>
      <c r="B41" s="45"/>
    </row>
    <row r="42" spans="1:2" ht="15.75" customHeight="1">
      <c r="A42" s="92"/>
      <c r="B42" s="45"/>
    </row>
    <row r="43" spans="1:2" ht="15.75" customHeight="1">
      <c r="A43" s="92"/>
      <c r="B43" s="45"/>
    </row>
    <row r="44" spans="1:2" ht="15.75" customHeight="1">
      <c r="A44" s="92">
        <v>42423</v>
      </c>
    </row>
    <row r="45" spans="1:2" ht="15.75" customHeight="1">
      <c r="A45" s="92">
        <v>42424</v>
      </c>
    </row>
    <row r="46" spans="1:2" ht="15.75" customHeight="1">
      <c r="A46" s="92">
        <v>42425</v>
      </c>
    </row>
    <row r="47" spans="1:2" ht="15.75" customHeight="1">
      <c r="A47" s="92">
        <v>42426</v>
      </c>
    </row>
    <row r="48" spans="1:2" ht="15.75" customHeight="1">
      <c r="A48" s="92">
        <v>42427</v>
      </c>
    </row>
    <row r="49" spans="1:1" ht="15.75" customHeight="1">
      <c r="A49" s="92">
        <v>42428</v>
      </c>
    </row>
    <row r="50" spans="1:1" ht="15.75" customHeight="1">
      <c r="A50" s="92">
        <v>42429</v>
      </c>
    </row>
    <row r="51" spans="1:1" ht="15.75" customHeight="1">
      <c r="A51" s="92"/>
    </row>
    <row r="52" spans="1:1" ht="15.75" customHeight="1">
      <c r="A52" s="9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3"/>
  <sheetViews>
    <sheetView workbookViewId="0">
      <pane ySplit="11" topLeftCell="A12" activePane="bottomLeft" state="frozen"/>
      <selection pane="bottomLeft" activeCell="B13" sqref="B13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9.5703125" style="90" customWidth="1"/>
    <col min="4" max="4" width="15.85546875" style="90" customWidth="1"/>
    <col min="5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34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5" spans="1:26" ht="18.75" customHeight="1">
      <c r="B5" s="4" t="s">
        <v>26</v>
      </c>
      <c r="C5" s="5">
        <f>SUM(C19:C53)</f>
        <v>-190.38</v>
      </c>
      <c r="D5" s="6">
        <v>-113.14</v>
      </c>
    </row>
    <row r="6" spans="1:26" ht="18.75" customHeight="1">
      <c r="B6" s="4" t="s">
        <v>27</v>
      </c>
      <c r="C6" s="7">
        <f>QUOTIENT(SUM(C5),COUNT(A19:A53))</f>
        <v>-6</v>
      </c>
      <c r="D6" s="8">
        <v>-3.56</v>
      </c>
    </row>
    <row r="7" spans="1:26" ht="18.75" customHeight="1">
      <c r="B7" s="4" t="s">
        <v>28</v>
      </c>
      <c r="C7" s="10"/>
      <c r="D7" s="14"/>
    </row>
    <row r="8" spans="1:26" ht="18.75" customHeight="1">
      <c r="B8" s="4" t="s">
        <v>29</v>
      </c>
      <c r="C8" s="10">
        <f>SUM(C19,C21,C24,C25,C28,C30,C31,)</f>
        <v>-92.919999999999987</v>
      </c>
      <c r="D8" s="14"/>
    </row>
    <row r="9" spans="1:26" ht="18.75" customHeight="1">
      <c r="B9" s="4" t="s">
        <v>30</v>
      </c>
      <c r="C9" s="10">
        <f>SUM(C44)</f>
        <v>0</v>
      </c>
      <c r="D9" s="14"/>
    </row>
    <row r="10" spans="1:26" ht="18.75" customHeight="1">
      <c r="B10" s="4" t="s">
        <v>31</v>
      </c>
      <c r="C10" s="10">
        <f>SUM(C43)</f>
        <v>0</v>
      </c>
      <c r="D10" s="14"/>
    </row>
    <row r="11" spans="1:26" ht="18.75" customHeight="1">
      <c r="B11" s="4" t="s">
        <v>32</v>
      </c>
      <c r="C11" s="10">
        <f>SUM(C39,C20)</f>
        <v>-97.46</v>
      </c>
      <c r="D11" s="14"/>
    </row>
    <row r="12" spans="1:26">
      <c r="C12" s="14"/>
      <c r="D12" s="14"/>
    </row>
    <row r="13" spans="1:26">
      <c r="C13" s="14"/>
      <c r="D13" s="14"/>
    </row>
    <row r="14" spans="1:26">
      <c r="C14" s="14"/>
      <c r="D14" s="14"/>
    </row>
    <row r="15" spans="1:26">
      <c r="C15" s="14"/>
      <c r="D15" s="14"/>
    </row>
    <row r="16" spans="1:26">
      <c r="C16" s="14"/>
      <c r="D16" s="14"/>
    </row>
    <row r="17" spans="1:4">
      <c r="C17" s="14"/>
      <c r="D17" s="14"/>
    </row>
    <row r="18" spans="1:4">
      <c r="C18" s="14"/>
      <c r="D18" s="14"/>
    </row>
    <row r="19" spans="1:4">
      <c r="A19" s="123">
        <v>42430</v>
      </c>
      <c r="B19" t="s">
        <v>35</v>
      </c>
      <c r="C19" s="14">
        <v>-30.55</v>
      </c>
      <c r="D19" s="14"/>
    </row>
    <row r="20" spans="1:4">
      <c r="A20" s="124"/>
      <c r="B20" t="s">
        <v>36</v>
      </c>
      <c r="C20" s="14">
        <v>-20</v>
      </c>
      <c r="D20" s="14"/>
    </row>
    <row r="21" spans="1:4" ht="15.75" customHeight="1">
      <c r="A21" s="92">
        <v>42431</v>
      </c>
      <c r="B21" t="s">
        <v>35</v>
      </c>
      <c r="C21" s="14">
        <v>-3.5</v>
      </c>
      <c r="D21" s="14"/>
    </row>
    <row r="22" spans="1:4" ht="15.75" customHeight="1">
      <c r="A22" s="92">
        <v>42432</v>
      </c>
      <c r="B22" s="45"/>
      <c r="C22" s="14"/>
      <c r="D22" s="14"/>
    </row>
    <row r="23" spans="1:4" ht="15.75" customHeight="1">
      <c r="A23" s="92"/>
      <c r="B23" s="45"/>
      <c r="C23" s="14"/>
      <c r="D23" s="14"/>
    </row>
    <row r="24" spans="1:4" ht="15.75" customHeight="1">
      <c r="A24" s="92">
        <v>42433</v>
      </c>
      <c r="B24" t="s">
        <v>35</v>
      </c>
      <c r="C24" s="14">
        <v>-16.8</v>
      </c>
      <c r="D24" s="14"/>
    </row>
    <row r="25" spans="1:4" ht="15.75" customHeight="1">
      <c r="A25" s="92">
        <v>42434</v>
      </c>
      <c r="B25" t="s">
        <v>35</v>
      </c>
      <c r="C25" s="14">
        <v>-9.1</v>
      </c>
      <c r="D25" s="14"/>
    </row>
    <row r="26" spans="1:4" ht="15.75" customHeight="1">
      <c r="A26" s="92">
        <v>42435</v>
      </c>
      <c r="C26" s="14"/>
      <c r="D26" s="14"/>
    </row>
    <row r="27" spans="1:4" ht="15.75" customHeight="1">
      <c r="A27" s="92">
        <v>42436</v>
      </c>
      <c r="C27" s="14"/>
      <c r="D27" s="14"/>
    </row>
    <row r="28" spans="1:4" ht="15.75" customHeight="1">
      <c r="A28" s="92">
        <v>42437</v>
      </c>
      <c r="B28" t="s">
        <v>35</v>
      </c>
      <c r="C28" s="14">
        <v>-14.67</v>
      </c>
      <c r="D28" s="14"/>
    </row>
    <row r="29" spans="1:4" ht="15.75" customHeight="1">
      <c r="A29" s="92">
        <v>42438</v>
      </c>
      <c r="C29" s="14"/>
      <c r="D29" s="14"/>
    </row>
    <row r="30" spans="1:4" ht="15.75" customHeight="1">
      <c r="A30" s="92">
        <v>42439</v>
      </c>
      <c r="B30" t="s">
        <v>35</v>
      </c>
      <c r="C30" s="14">
        <v>-3.8</v>
      </c>
      <c r="D30" s="14"/>
    </row>
    <row r="31" spans="1:4" ht="15.75" customHeight="1">
      <c r="A31" s="92">
        <v>42440</v>
      </c>
      <c r="B31" t="s">
        <v>35</v>
      </c>
      <c r="C31" s="14">
        <v>-14.5</v>
      </c>
      <c r="D31" s="14"/>
    </row>
    <row r="32" spans="1:4" ht="15.75" customHeight="1">
      <c r="A32" s="92">
        <v>42441</v>
      </c>
      <c r="C32" s="14"/>
      <c r="D32" s="14"/>
    </row>
    <row r="33" spans="1:4" ht="15.75" customHeight="1">
      <c r="A33" s="92">
        <v>42442</v>
      </c>
      <c r="C33" s="14"/>
      <c r="D33" s="14"/>
    </row>
    <row r="34" spans="1:4" ht="15.75" customHeight="1">
      <c r="A34" s="92">
        <v>42443</v>
      </c>
      <c r="C34" s="14"/>
      <c r="D34" s="14"/>
    </row>
    <row r="35" spans="1:4" ht="15.75" customHeight="1">
      <c r="A35" s="92">
        <v>42444</v>
      </c>
      <c r="C35" s="14"/>
      <c r="D35" s="14"/>
    </row>
    <row r="36" spans="1:4" ht="15.75" customHeight="1">
      <c r="A36" s="92">
        <v>42445</v>
      </c>
      <c r="C36" s="14"/>
      <c r="D36" s="14"/>
    </row>
    <row r="37" spans="1:4" ht="15.75" customHeight="1">
      <c r="A37" s="92">
        <v>42446</v>
      </c>
      <c r="C37" s="14"/>
      <c r="D37" s="14"/>
    </row>
    <row r="38" spans="1:4" ht="15.75" customHeight="1">
      <c r="A38" s="92">
        <v>42447</v>
      </c>
      <c r="C38" s="14"/>
      <c r="D38" s="14"/>
    </row>
    <row r="39" spans="1:4" ht="15.75" customHeight="1">
      <c r="A39" s="92">
        <v>42448</v>
      </c>
      <c r="B39" t="s">
        <v>37</v>
      </c>
      <c r="C39" s="14">
        <v>-77.459999999999994</v>
      </c>
      <c r="D39" s="14"/>
    </row>
    <row r="40" spans="1:4" ht="15.75" customHeight="1">
      <c r="A40" s="92">
        <v>42449</v>
      </c>
      <c r="C40" s="14"/>
      <c r="D40" s="14"/>
    </row>
    <row r="41" spans="1:4" ht="15.75" customHeight="1">
      <c r="A41" s="92">
        <v>42450</v>
      </c>
      <c r="C41" s="14"/>
      <c r="D41" s="14"/>
    </row>
    <row r="42" spans="1:4" ht="15.75" customHeight="1">
      <c r="A42" s="92">
        <v>42451</v>
      </c>
      <c r="B42" s="45"/>
      <c r="C42" s="14"/>
      <c r="D42" s="14"/>
    </row>
    <row r="43" spans="1:4" ht="15.75" customHeight="1">
      <c r="A43" s="92"/>
      <c r="B43" s="45"/>
    </row>
    <row r="44" spans="1:4" ht="15.75" customHeight="1">
      <c r="A44" s="92"/>
      <c r="B44" s="45"/>
    </row>
    <row r="45" spans="1:4" ht="15.75" customHeight="1">
      <c r="A45" s="92">
        <v>42452</v>
      </c>
    </row>
    <row r="46" spans="1:4" ht="15.75" customHeight="1">
      <c r="A46" s="92">
        <v>42453</v>
      </c>
    </row>
    <row r="47" spans="1:4" ht="15.75" customHeight="1">
      <c r="A47" s="92">
        <v>42454</v>
      </c>
    </row>
    <row r="48" spans="1:4" ht="15.75" customHeight="1">
      <c r="A48" s="92">
        <v>42455</v>
      </c>
    </row>
    <row r="49" spans="1:1" ht="15.75" customHeight="1">
      <c r="A49" s="92">
        <v>42456</v>
      </c>
    </row>
    <row r="50" spans="1:1" ht="15.75" customHeight="1">
      <c r="A50" s="92">
        <v>42457</v>
      </c>
    </row>
    <row r="51" spans="1:1" ht="15.75" customHeight="1">
      <c r="A51" s="92">
        <v>42458</v>
      </c>
    </row>
    <row r="52" spans="1:1" ht="15.75" customHeight="1">
      <c r="A52" s="92">
        <v>42459</v>
      </c>
    </row>
    <row r="53" spans="1:1" ht="15.75" customHeight="1">
      <c r="A53" s="92">
        <v>42460</v>
      </c>
    </row>
  </sheetData>
  <mergeCells count="1">
    <mergeCell ref="A19:A20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2"/>
  <sheetViews>
    <sheetView workbookViewId="0">
      <pane ySplit="11" topLeftCell="A12" activePane="bottomLeft" state="frozen"/>
      <selection pane="bottomLeft" activeCell="B13" sqref="B13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38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C4" s="37">
        <f>SUM(C7:C11)</f>
        <v>-591.27</v>
      </c>
      <c r="D4" s="38">
        <f>QUOTIENT(SUM(C5)+226,COUNT(A19:A89))</f>
        <v>-12</v>
      </c>
      <c r="I4" s="39"/>
    </row>
    <row r="5" spans="1:26" ht="18.75" customHeight="1">
      <c r="B5" s="4" t="s">
        <v>26</v>
      </c>
      <c r="C5" s="40">
        <f>SUM(C19:C92)</f>
        <v>-591.27000000000021</v>
      </c>
      <c r="D5" s="6">
        <f>SUM(C5, F5)</f>
        <v>159.67999999999984</v>
      </c>
      <c r="F5" s="43">
        <f>SUM(F19:F89)</f>
        <v>750.95</v>
      </c>
      <c r="I5" s="7"/>
    </row>
    <row r="6" spans="1:26" ht="18.75" customHeight="1">
      <c r="B6" s="4" t="s">
        <v>27</v>
      </c>
      <c r="C6" s="9">
        <f>QUOTIENT(SUM(C5),COUNT(A19:A89))</f>
        <v>-19</v>
      </c>
      <c r="F6" s="9"/>
      <c r="I6" s="14"/>
    </row>
    <row r="7" spans="1:26" ht="18.75" customHeight="1">
      <c r="B7" s="4" t="s">
        <v>28</v>
      </c>
      <c r="C7" s="40">
        <f>SUM(C91)</f>
        <v>-226</v>
      </c>
      <c r="D7" s="43"/>
    </row>
    <row r="8" spans="1:26" ht="18.75" customHeight="1">
      <c r="B8" s="4" t="s">
        <v>29</v>
      </c>
      <c r="C8" s="40">
        <f>SUM(C22,C27,C28,C35,C38,C48,C51,C62,C64,C71,C74,C78,C83,C88)</f>
        <v>-100.15999999999998</v>
      </c>
      <c r="D8" s="43"/>
    </row>
    <row r="9" spans="1:26" ht="18.75" customHeight="1">
      <c r="B9" s="4" t="s">
        <v>30</v>
      </c>
      <c r="C9" s="40">
        <f>SUM(C20,C21,C24,C26,C30,C32,C33,C39,C43,C45,C47,C34,C50,C53,C54,C57,C58,C61,C63,C65,C69,C75,C76,C77,C79,C81,C82,C85)</f>
        <v>-64.19</v>
      </c>
      <c r="D9" s="43"/>
    </row>
    <row r="10" spans="1:26" ht="18.75" customHeight="1">
      <c r="B10" s="4" t="s">
        <v>31</v>
      </c>
      <c r="C10" s="40">
        <f>SUM(C31,C44,C56)</f>
        <v>-28</v>
      </c>
      <c r="D10" s="43"/>
    </row>
    <row r="11" spans="1:26" ht="18.75" customHeight="1">
      <c r="B11" s="4" t="s">
        <v>32</v>
      </c>
      <c r="C11" s="40">
        <f>SUM(C19,C23,C25,C36,C37,C46,C70,C72,C73,C80,C84,C87,C89,C92)</f>
        <v>-172.92</v>
      </c>
      <c r="D11" s="43"/>
    </row>
    <row r="12" spans="1:26">
      <c r="C12" s="14"/>
    </row>
    <row r="13" spans="1:26">
      <c r="C13" s="14"/>
    </row>
    <row r="14" spans="1:26">
      <c r="C14" s="14"/>
    </row>
    <row r="15" spans="1:26">
      <c r="C15" s="14"/>
    </row>
    <row r="16" spans="1:26">
      <c r="C16" s="14"/>
    </row>
    <row r="17" spans="1:6">
      <c r="C17" s="14"/>
    </row>
    <row r="18" spans="1:6">
      <c r="C18" s="14"/>
    </row>
    <row r="19" spans="1:6" ht="14.25" customHeight="1">
      <c r="A19" s="92">
        <v>42826</v>
      </c>
      <c r="B19" s="43" t="s">
        <v>39</v>
      </c>
      <c r="C19" s="43">
        <v>-20</v>
      </c>
      <c r="D19" s="43"/>
      <c r="E19" s="43"/>
    </row>
    <row r="20" spans="1:6" ht="14.25" customHeight="1">
      <c r="A20" s="92"/>
      <c r="B20" s="43" t="s">
        <v>40</v>
      </c>
      <c r="C20" s="43">
        <v>-2.6</v>
      </c>
      <c r="D20" s="43"/>
      <c r="E20" s="43"/>
    </row>
    <row r="21" spans="1:6" ht="14.25" customHeight="1">
      <c r="A21" s="92"/>
      <c r="B21" s="43" t="s">
        <v>41</v>
      </c>
      <c r="C21" s="43">
        <v>-1.5</v>
      </c>
      <c r="D21" s="43"/>
      <c r="E21" s="43"/>
    </row>
    <row r="22" spans="1:6" ht="14.25" customHeight="1">
      <c r="A22" s="92"/>
      <c r="B22" s="43" t="s">
        <v>42</v>
      </c>
      <c r="C22" s="43">
        <v>-8.59</v>
      </c>
      <c r="D22" s="43"/>
      <c r="E22" s="43"/>
    </row>
    <row r="23" spans="1:6" ht="15.75" customHeight="1">
      <c r="A23" s="92">
        <v>42827</v>
      </c>
      <c r="B23" s="41" t="s">
        <v>43</v>
      </c>
      <c r="C23" s="73">
        <v>-1</v>
      </c>
      <c r="D23" s="43"/>
      <c r="E23" s="43" t="s">
        <v>44</v>
      </c>
      <c r="F23" s="73">
        <v>0.95</v>
      </c>
    </row>
    <row r="24" spans="1:6" ht="15.75" customHeight="1">
      <c r="A24" s="92">
        <v>42828</v>
      </c>
      <c r="B24" s="42" t="s">
        <v>40</v>
      </c>
      <c r="C24" s="43">
        <v>-1.75</v>
      </c>
      <c r="D24" s="43"/>
      <c r="E24" s="43" t="s">
        <v>45</v>
      </c>
      <c r="F24" s="73">
        <v>250</v>
      </c>
    </row>
    <row r="25" spans="1:6" ht="15.75" customHeight="1">
      <c r="A25" s="92"/>
      <c r="B25" s="42" t="s">
        <v>46</v>
      </c>
      <c r="C25" s="43">
        <v>-11.66</v>
      </c>
      <c r="D25" s="43"/>
      <c r="E25" s="43"/>
      <c r="F25" s="73"/>
    </row>
    <row r="26" spans="1:6">
      <c r="A26" s="123">
        <v>42829</v>
      </c>
      <c r="B26" s="43" t="s">
        <v>40</v>
      </c>
      <c r="C26" s="43">
        <v>-1.75</v>
      </c>
      <c r="D26" s="43"/>
      <c r="E26" s="43"/>
    </row>
    <row r="27" spans="1:6">
      <c r="A27" s="124"/>
      <c r="B27" s="43" t="s">
        <v>47</v>
      </c>
      <c r="C27" s="43">
        <v>-10.55</v>
      </c>
      <c r="D27" s="43"/>
      <c r="E27" s="43"/>
    </row>
    <row r="28" spans="1:6" ht="15.75" customHeight="1">
      <c r="A28" s="89"/>
      <c r="B28" s="43" t="s">
        <v>48</v>
      </c>
      <c r="C28" s="43">
        <v>-2.4500000000000002</v>
      </c>
      <c r="D28" s="43"/>
      <c r="E28" s="43"/>
    </row>
    <row r="29" spans="1:6" ht="15.75" customHeight="1">
      <c r="A29" s="92">
        <v>42830</v>
      </c>
      <c r="B29" s="43"/>
      <c r="C29" s="43"/>
      <c r="D29" s="43"/>
      <c r="E29" s="43" t="s">
        <v>49</v>
      </c>
      <c r="F29" s="73">
        <v>500</v>
      </c>
    </row>
    <row r="30" spans="1:6">
      <c r="A30" s="123">
        <v>42831</v>
      </c>
      <c r="B30" s="43" t="s">
        <v>50</v>
      </c>
      <c r="C30" s="43">
        <v>-1.75</v>
      </c>
      <c r="D30" s="43"/>
      <c r="E30" s="43"/>
    </row>
    <row r="31" spans="1:6">
      <c r="A31" s="124"/>
      <c r="B31" s="43" t="s">
        <v>51</v>
      </c>
      <c r="C31" s="43">
        <v>-5.5</v>
      </c>
      <c r="D31" s="43"/>
      <c r="E31" s="43"/>
    </row>
    <row r="32" spans="1:6">
      <c r="A32" s="124"/>
      <c r="B32" s="43" t="s">
        <v>52</v>
      </c>
      <c r="C32" s="43">
        <v>-4</v>
      </c>
      <c r="D32" s="43"/>
      <c r="E32" s="43"/>
    </row>
    <row r="33" spans="1:5">
      <c r="A33" s="123">
        <v>42832</v>
      </c>
      <c r="B33" s="43" t="s">
        <v>50</v>
      </c>
      <c r="C33" s="43">
        <v>-2.6</v>
      </c>
      <c r="D33" s="43"/>
      <c r="E33" s="43"/>
    </row>
    <row r="34" spans="1:5">
      <c r="A34" s="124"/>
      <c r="B34" s="43" t="s">
        <v>53</v>
      </c>
      <c r="C34" s="43">
        <v>-1.25</v>
      </c>
      <c r="D34" s="43"/>
      <c r="E34" s="43"/>
    </row>
    <row r="35" spans="1:5">
      <c r="A35" s="124"/>
      <c r="B35" s="43" t="s">
        <v>42</v>
      </c>
      <c r="C35" s="43">
        <v>-6.57</v>
      </c>
      <c r="D35" s="43"/>
      <c r="E35" s="43"/>
    </row>
    <row r="36" spans="1:5">
      <c r="A36" s="123">
        <v>42833</v>
      </c>
      <c r="B36" s="43" t="s">
        <v>54</v>
      </c>
      <c r="C36" s="43">
        <v>-1.2</v>
      </c>
      <c r="D36" s="43"/>
      <c r="E36" s="43"/>
    </row>
    <row r="37" spans="1:5">
      <c r="A37" s="124"/>
      <c r="B37" s="43" t="s">
        <v>55</v>
      </c>
      <c r="C37" s="43">
        <v>-16.989999999999998</v>
      </c>
      <c r="D37" s="43"/>
      <c r="E37" s="43"/>
    </row>
    <row r="38" spans="1:5">
      <c r="A38" s="124"/>
      <c r="B38" s="43" t="s">
        <v>47</v>
      </c>
      <c r="C38" s="43">
        <v>-1.77</v>
      </c>
      <c r="D38" s="43"/>
      <c r="E38" s="43"/>
    </row>
    <row r="39" spans="1:5">
      <c r="A39" s="123">
        <v>42834</v>
      </c>
      <c r="B39" s="43" t="s">
        <v>41</v>
      </c>
      <c r="C39" s="43">
        <v>-2.2000000000000002</v>
      </c>
      <c r="D39" s="43"/>
      <c r="E39" s="43"/>
    </row>
    <row r="40" spans="1:5">
      <c r="A40" s="124"/>
      <c r="B40" s="43"/>
      <c r="C40" s="43"/>
      <c r="D40" s="43"/>
      <c r="E40" s="43"/>
    </row>
    <row r="41" spans="1:5">
      <c r="A41" s="124"/>
      <c r="B41" s="43"/>
      <c r="C41" s="43"/>
      <c r="D41" s="43"/>
      <c r="E41" s="43"/>
    </row>
    <row r="42" spans="1:5">
      <c r="A42" s="124"/>
      <c r="B42" s="43"/>
      <c r="C42" s="43"/>
      <c r="D42" s="43"/>
      <c r="E42" s="43"/>
    </row>
    <row r="43" spans="1:5" ht="15.75" customHeight="1">
      <c r="A43" s="92">
        <v>42835</v>
      </c>
      <c r="B43" s="43" t="s">
        <v>40</v>
      </c>
      <c r="C43" s="43">
        <v>-2.2999999999999998</v>
      </c>
      <c r="D43" s="43"/>
      <c r="E43" s="43"/>
    </row>
    <row r="44" spans="1:5" ht="15.75" customHeight="1">
      <c r="A44" s="92"/>
      <c r="B44" s="43" t="s">
        <v>56</v>
      </c>
      <c r="C44" s="43">
        <v>-11</v>
      </c>
      <c r="D44" s="43"/>
      <c r="E44" s="43"/>
    </row>
    <row r="45" spans="1:5" ht="15.75" customHeight="1">
      <c r="A45" s="92"/>
      <c r="B45" s="43" t="s">
        <v>40</v>
      </c>
      <c r="C45" s="43">
        <v>-0.65</v>
      </c>
      <c r="D45" s="43"/>
      <c r="E45" s="43"/>
    </row>
    <row r="46" spans="1:5" ht="15.75" customHeight="1">
      <c r="A46" s="92"/>
      <c r="B46" s="43" t="s">
        <v>57</v>
      </c>
      <c r="C46" s="43">
        <v>-0.89</v>
      </c>
      <c r="D46" s="43"/>
      <c r="E46" s="43"/>
    </row>
    <row r="47" spans="1:5">
      <c r="A47" s="123">
        <v>42836</v>
      </c>
      <c r="B47" s="43" t="s">
        <v>40</v>
      </c>
      <c r="C47" s="73">
        <v>-1.5</v>
      </c>
      <c r="D47" s="43"/>
      <c r="E47" s="43"/>
    </row>
    <row r="48" spans="1:5">
      <c r="A48" s="124"/>
      <c r="B48" s="43" t="s">
        <v>58</v>
      </c>
      <c r="C48" s="43">
        <v>-12.87</v>
      </c>
      <c r="D48" s="43"/>
      <c r="E48" s="43"/>
    </row>
    <row r="49" spans="1:6">
      <c r="A49" s="124"/>
      <c r="B49" s="43"/>
      <c r="C49" s="43"/>
      <c r="D49" s="43"/>
      <c r="E49" s="43"/>
    </row>
    <row r="50" spans="1:6">
      <c r="A50" s="123">
        <v>42837</v>
      </c>
      <c r="B50" s="43" t="s">
        <v>50</v>
      </c>
      <c r="C50" s="43">
        <v>-1.5</v>
      </c>
      <c r="D50" s="43"/>
      <c r="E50" s="43"/>
    </row>
    <row r="51" spans="1:6">
      <c r="A51" s="124"/>
      <c r="B51" s="43" t="s">
        <v>47</v>
      </c>
      <c r="C51" s="43">
        <v>-0.92</v>
      </c>
      <c r="D51" s="43"/>
      <c r="E51" s="43"/>
    </row>
    <row r="52" spans="1:6">
      <c r="A52" s="124"/>
      <c r="B52" s="43"/>
      <c r="C52" s="43"/>
      <c r="D52" s="43"/>
      <c r="E52" s="43"/>
    </row>
    <row r="53" spans="1:6" ht="15.75" customHeight="1">
      <c r="A53" s="92">
        <v>42838</v>
      </c>
      <c r="B53" s="43" t="s">
        <v>50</v>
      </c>
      <c r="C53" s="43">
        <v>-3</v>
      </c>
      <c r="D53" s="43"/>
      <c r="E53" s="43"/>
    </row>
    <row r="54" spans="1:6" ht="15.75" customHeight="1">
      <c r="A54" s="92"/>
      <c r="B54" s="43" t="s">
        <v>59</v>
      </c>
      <c r="C54" s="43">
        <v>-1.79</v>
      </c>
      <c r="D54" s="43"/>
      <c r="E54" s="43"/>
    </row>
    <row r="55" spans="1:6" ht="15.75" customHeight="1">
      <c r="A55" s="92">
        <v>42839</v>
      </c>
      <c r="B55" s="43"/>
      <c r="C55" s="43"/>
      <c r="D55" s="43"/>
      <c r="E55" s="43"/>
    </row>
    <row r="56" spans="1:6" ht="15.75" customHeight="1">
      <c r="A56" s="92">
        <v>42840</v>
      </c>
      <c r="B56" s="43" t="s">
        <v>60</v>
      </c>
      <c r="C56" s="43">
        <v>-11.5</v>
      </c>
      <c r="D56" s="43"/>
      <c r="E56" s="43"/>
    </row>
    <row r="57" spans="1:6" ht="15.75" customHeight="1">
      <c r="A57" s="92"/>
      <c r="B57" s="43" t="s">
        <v>61</v>
      </c>
      <c r="C57" s="43">
        <v>-6.3</v>
      </c>
      <c r="D57" s="43"/>
      <c r="E57" s="43"/>
    </row>
    <row r="58" spans="1:6" ht="15.75" customHeight="1">
      <c r="A58" s="92"/>
      <c r="B58" s="43" t="s">
        <v>62</v>
      </c>
      <c r="C58" s="43">
        <v>-3.3</v>
      </c>
      <c r="D58" s="43"/>
      <c r="E58" s="43"/>
    </row>
    <row r="59" spans="1:6" ht="15.75" customHeight="1">
      <c r="A59" s="92">
        <v>42841</v>
      </c>
      <c r="B59" s="43"/>
      <c r="C59" s="43"/>
      <c r="D59" s="43"/>
      <c r="E59" s="43"/>
    </row>
    <row r="60" spans="1:6" ht="15.75" customHeight="1">
      <c r="A60" s="92">
        <v>42842</v>
      </c>
      <c r="B60" s="43"/>
      <c r="C60" s="43"/>
      <c r="D60" s="43"/>
      <c r="E60" s="43"/>
      <c r="F60" s="14"/>
    </row>
    <row r="61" spans="1:6" ht="15.75" customHeight="1">
      <c r="A61" s="92">
        <v>42843</v>
      </c>
      <c r="B61" s="43" t="s">
        <v>59</v>
      </c>
      <c r="C61" s="43">
        <v>-1</v>
      </c>
      <c r="D61" s="43"/>
      <c r="E61" s="43"/>
    </row>
    <row r="62" spans="1:6" ht="15.75" customHeight="1">
      <c r="A62" s="92"/>
      <c r="B62" s="43" t="s">
        <v>47</v>
      </c>
      <c r="C62" s="43">
        <v>-6.82</v>
      </c>
      <c r="D62" s="43"/>
      <c r="E62" s="43"/>
    </row>
    <row r="63" spans="1:6" ht="15.75" customHeight="1">
      <c r="A63" s="92">
        <v>42844</v>
      </c>
      <c r="B63" s="43" t="s">
        <v>40</v>
      </c>
      <c r="C63" s="43">
        <v>-1.5</v>
      </c>
      <c r="D63" s="43"/>
      <c r="E63" s="43"/>
    </row>
    <row r="64" spans="1:6" ht="15.75" customHeight="1">
      <c r="A64" s="92"/>
      <c r="B64" s="43" t="s">
        <v>63</v>
      </c>
      <c r="C64" s="43">
        <v>-3.25</v>
      </c>
      <c r="D64" s="43"/>
      <c r="E64" s="43"/>
    </row>
    <row r="65" spans="1:5">
      <c r="A65" s="123">
        <v>42845</v>
      </c>
      <c r="B65" s="41" t="s">
        <v>40</v>
      </c>
      <c r="C65" s="43">
        <v>-2.6</v>
      </c>
      <c r="D65" s="43"/>
      <c r="E65" s="43"/>
    </row>
    <row r="66" spans="1:5">
      <c r="A66" s="124"/>
      <c r="B66" s="43"/>
      <c r="C66" s="43"/>
      <c r="D66" s="43"/>
      <c r="E66" s="43"/>
    </row>
    <row r="67" spans="1:5">
      <c r="A67" s="124"/>
      <c r="B67" s="43"/>
      <c r="C67" s="43"/>
      <c r="D67" s="43"/>
      <c r="E67" s="43"/>
    </row>
    <row r="68" spans="1:5">
      <c r="A68" s="124"/>
      <c r="B68" s="43"/>
      <c r="C68" s="43"/>
      <c r="D68" s="43"/>
      <c r="E68" s="43"/>
    </row>
    <row r="69" spans="1:5">
      <c r="A69" s="123">
        <v>42846</v>
      </c>
      <c r="B69" s="43" t="s">
        <v>50</v>
      </c>
      <c r="C69" s="43">
        <v>-3.5</v>
      </c>
      <c r="D69" s="43"/>
      <c r="E69" s="43"/>
    </row>
    <row r="70" spans="1:5">
      <c r="A70" s="124"/>
      <c r="B70" s="43" t="s">
        <v>64</v>
      </c>
      <c r="C70" s="43">
        <v>-1.79</v>
      </c>
      <c r="D70" s="43"/>
      <c r="E70" s="43"/>
    </row>
    <row r="71" spans="1:5" ht="15.75" customHeight="1">
      <c r="A71" s="89"/>
      <c r="B71" s="43" t="s">
        <v>65</v>
      </c>
      <c r="C71" s="43">
        <v>-16.7</v>
      </c>
      <c r="D71" s="43"/>
      <c r="E71" s="43"/>
    </row>
    <row r="72" spans="1:5">
      <c r="A72" s="123">
        <v>42847</v>
      </c>
      <c r="B72" s="42" t="s">
        <v>66</v>
      </c>
      <c r="C72" s="43">
        <v>-0.36</v>
      </c>
      <c r="D72" s="43"/>
      <c r="E72" s="43"/>
    </row>
    <row r="73" spans="1:5">
      <c r="A73" s="124"/>
      <c r="B73" s="42" t="s">
        <v>67</v>
      </c>
      <c r="C73" s="43">
        <v>-70.400000000000006</v>
      </c>
      <c r="D73" s="43"/>
      <c r="E73" s="43"/>
    </row>
    <row r="74" spans="1:5" ht="15.75" customHeight="1">
      <c r="A74" s="89"/>
      <c r="B74" s="42" t="s">
        <v>68</v>
      </c>
      <c r="C74" s="43">
        <v>-2</v>
      </c>
      <c r="D74" s="43"/>
      <c r="E74" s="43"/>
    </row>
    <row r="75" spans="1:5" ht="15.75" customHeight="1">
      <c r="A75" s="92">
        <v>42848</v>
      </c>
      <c r="B75" s="43" t="s">
        <v>69</v>
      </c>
      <c r="C75" s="43">
        <v>-3</v>
      </c>
      <c r="D75" s="43"/>
      <c r="E75" s="43"/>
    </row>
    <row r="76" spans="1:5" ht="15.75" customHeight="1">
      <c r="A76" s="92">
        <v>42849</v>
      </c>
      <c r="B76" s="43" t="s">
        <v>50</v>
      </c>
      <c r="C76" s="43">
        <v>-2.2999999999999998</v>
      </c>
      <c r="D76" s="43"/>
      <c r="E76" s="43"/>
    </row>
    <row r="77" spans="1:5" ht="15.75" customHeight="1">
      <c r="A77" s="92">
        <v>42850</v>
      </c>
      <c r="B77" s="43" t="s">
        <v>40</v>
      </c>
      <c r="C77" s="43">
        <v>-1.5</v>
      </c>
      <c r="D77" s="43"/>
      <c r="E77" s="43"/>
    </row>
    <row r="78" spans="1:5" ht="15.75" customHeight="1">
      <c r="A78" s="92"/>
      <c r="B78" s="43" t="s">
        <v>47</v>
      </c>
      <c r="C78" s="43">
        <v>-3.32</v>
      </c>
      <c r="D78" s="43"/>
      <c r="E78" s="43"/>
    </row>
    <row r="79" spans="1:5" ht="15.75" customHeight="1">
      <c r="A79" s="92">
        <v>42851</v>
      </c>
      <c r="B79" s="43" t="s">
        <v>50</v>
      </c>
      <c r="C79" s="43">
        <v>-2.6</v>
      </c>
      <c r="D79" s="43"/>
      <c r="E79" s="43"/>
    </row>
    <row r="80" spans="1:5" ht="15.75" customHeight="1">
      <c r="A80" s="92"/>
      <c r="B80" s="43" t="s">
        <v>70</v>
      </c>
      <c r="C80" s="43">
        <v>-0.5</v>
      </c>
      <c r="D80" s="43"/>
      <c r="E80" s="43"/>
    </row>
    <row r="81" spans="1:6" ht="15.75" customHeight="1">
      <c r="A81" s="92">
        <v>42852</v>
      </c>
      <c r="B81" s="43" t="s">
        <v>50</v>
      </c>
      <c r="C81" s="43">
        <v>-1.75</v>
      </c>
      <c r="D81" s="43"/>
      <c r="E81" s="43"/>
    </row>
    <row r="82" spans="1:6" ht="15.75" customHeight="1">
      <c r="A82" s="92"/>
      <c r="B82" s="43" t="s">
        <v>71</v>
      </c>
      <c r="C82" s="43">
        <v>-2.1</v>
      </c>
      <c r="D82" s="43"/>
      <c r="E82" s="43"/>
    </row>
    <row r="83" spans="1:6" ht="15.75" customHeight="1">
      <c r="A83" s="92"/>
      <c r="B83" s="43" t="s">
        <v>72</v>
      </c>
      <c r="C83" s="43">
        <v>-8.11</v>
      </c>
      <c r="D83" s="43"/>
      <c r="E83" s="43"/>
    </row>
    <row r="84" spans="1:6" ht="15.75" customHeight="1">
      <c r="A84" s="92"/>
      <c r="B84" s="43" t="s">
        <v>73</v>
      </c>
      <c r="C84" s="43">
        <v>-23.92</v>
      </c>
      <c r="D84" s="43"/>
      <c r="E84" s="43"/>
    </row>
    <row r="85" spans="1:6">
      <c r="A85" s="123">
        <v>42853</v>
      </c>
      <c r="B85" s="43" t="s">
        <v>50</v>
      </c>
      <c r="C85" s="43">
        <v>-2.6</v>
      </c>
      <c r="D85" s="43"/>
      <c r="E85" s="43"/>
    </row>
    <row r="86" spans="1:6">
      <c r="A86" s="124"/>
      <c r="B86" s="43"/>
      <c r="C86" s="43"/>
      <c r="D86" s="43"/>
      <c r="E86" s="43"/>
      <c r="F86" s="44"/>
    </row>
    <row r="87" spans="1:6" ht="15.75" customHeight="1">
      <c r="A87" s="92">
        <v>42854</v>
      </c>
      <c r="B87" s="43" t="s">
        <v>74</v>
      </c>
      <c r="C87" s="43">
        <v>-0.22</v>
      </c>
      <c r="D87" s="43"/>
      <c r="E87" s="43"/>
      <c r="F87" s="44"/>
    </row>
    <row r="88" spans="1:6" ht="15.75" customHeight="1">
      <c r="A88" s="92"/>
      <c r="B88" s="43" t="s">
        <v>42</v>
      </c>
      <c r="C88" s="43">
        <v>-16.239999999999998</v>
      </c>
      <c r="D88" s="43"/>
      <c r="E88" s="43"/>
      <c r="F88" s="44"/>
    </row>
    <row r="89" spans="1:6" ht="15.75" customHeight="1">
      <c r="A89" s="92">
        <v>42855</v>
      </c>
      <c r="B89" s="43" t="s">
        <v>75</v>
      </c>
      <c r="C89" s="43">
        <v>-13.99</v>
      </c>
      <c r="D89" s="43"/>
      <c r="E89" s="43"/>
      <c r="F89" s="44"/>
    </row>
    <row r="91" spans="1:6">
      <c r="B91" t="s">
        <v>76</v>
      </c>
      <c r="C91" s="43">
        <v>-226</v>
      </c>
    </row>
    <row r="92" spans="1:6">
      <c r="B92" t="s">
        <v>77</v>
      </c>
      <c r="C92" s="43">
        <v>-10</v>
      </c>
    </row>
  </sheetData>
  <mergeCells count="11">
    <mergeCell ref="A85:A86"/>
    <mergeCell ref="A30:A32"/>
    <mergeCell ref="A26:A27"/>
    <mergeCell ref="A69:A70"/>
    <mergeCell ref="A65:A68"/>
    <mergeCell ref="A72:A73"/>
    <mergeCell ref="A47:A49"/>
    <mergeCell ref="A50:A52"/>
    <mergeCell ref="A36:A38"/>
    <mergeCell ref="A39:A42"/>
    <mergeCell ref="A33:A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"/>
  <sheetViews>
    <sheetView workbookViewId="0">
      <pane ySplit="14" topLeftCell="A15" activePane="bottomLeft" state="frozen"/>
      <selection pane="bottomLeft" activeCell="B16" sqref="B16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78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C4" s="47" t="e">
        <f>SUM(C7:C14)</f>
        <v>#NAME?</v>
      </c>
      <c r="D4">
        <f>QUOTIENT(SUM(C5)+226,COUNT(A19:A108))</f>
        <v>-6</v>
      </c>
      <c r="I4" s="39"/>
    </row>
    <row r="5" spans="1:26" ht="18.75" customHeight="1">
      <c r="B5" s="4" t="s">
        <v>26</v>
      </c>
      <c r="C5" s="6">
        <f>SUM(C22:C109)</f>
        <v>-438.09</v>
      </c>
      <c r="D5" s="6">
        <f>SUM(C5,F5)</f>
        <v>311.92</v>
      </c>
      <c r="E5" s="47"/>
      <c r="F5" s="6">
        <f>SUM(F23:F96)</f>
        <v>750.01</v>
      </c>
      <c r="I5" s="7"/>
    </row>
    <row r="6" spans="1:26" ht="18.75" customHeight="1">
      <c r="B6" s="4" t="s">
        <v>27</v>
      </c>
      <c r="C6" s="8">
        <f>QUOTIENT(SUM(C5),COUNT(A22:A95))</f>
        <v>-14</v>
      </c>
      <c r="D6" s="8">
        <f>SUM(C6,F6)</f>
        <v>11</v>
      </c>
      <c r="E6" s="47"/>
      <c r="F6" s="8">
        <f>QUOTIENT(SUM(F5),COUNT(A22:A95))</f>
        <v>25</v>
      </c>
      <c r="I6" s="14"/>
    </row>
    <row r="7" spans="1:26" ht="18.75" customHeight="1">
      <c r="B7" s="74" t="s">
        <v>28</v>
      </c>
      <c r="C7" s="6">
        <f>SUM(C98)</f>
        <v>-226</v>
      </c>
      <c r="D7" s="47"/>
      <c r="E7" s="47"/>
      <c r="F7" s="47"/>
    </row>
    <row r="8" spans="1:26" ht="18.75" customHeight="1">
      <c r="B8" s="75" t="s">
        <v>29</v>
      </c>
      <c r="C8" s="53">
        <f>SUM(C24,C26,C35,C43,C46,C48,C51,C59,C63,C69,C71,C76,C77,C79,C88,C93)</f>
        <v>-94.47</v>
      </c>
      <c r="D8" s="47"/>
      <c r="E8" s="47"/>
      <c r="F8" s="47"/>
    </row>
    <row r="9" spans="1:26" ht="18.75" customHeight="1">
      <c r="B9" s="76" t="s">
        <v>30</v>
      </c>
      <c r="C9" s="53" t="e">
        <f>SUM (C23,C29,C30,C34,C32,C41,C44,C45,C47,C49,C52,C58,C62,C65,C66,C67,C70,C75,C78,C80,C81,C86,C91,C96)</f>
        <v>#NAME?</v>
      </c>
      <c r="D9" s="47"/>
      <c r="E9" s="47"/>
      <c r="F9" s="47"/>
    </row>
    <row r="10" spans="1:26" ht="18.75" customHeight="1">
      <c r="B10" s="77" t="s">
        <v>31</v>
      </c>
      <c r="C10" s="53" t="e">
        <f>SUM (C25,C50,C82,C83,C84)</f>
        <v>#NAME?</v>
      </c>
      <c r="D10" s="47"/>
      <c r="E10" s="47"/>
      <c r="F10" s="47"/>
    </row>
    <row r="11" spans="1:26" ht="18.75" customHeight="1">
      <c r="B11" s="4" t="s">
        <v>79</v>
      </c>
      <c r="C11" s="53" t="e">
        <f>SUM (C15)</f>
        <v>#NAME?</v>
      </c>
      <c r="D11" s="47"/>
      <c r="E11" s="47"/>
      <c r="F11" s="47"/>
    </row>
    <row r="12" spans="1:26" ht="18.75" customHeight="1">
      <c r="B12" s="78" t="s">
        <v>80</v>
      </c>
      <c r="C12" s="53">
        <f>SUM(C60,C97)</f>
        <v>-2</v>
      </c>
      <c r="D12" s="47"/>
      <c r="E12" s="47"/>
      <c r="F12" s="47"/>
    </row>
    <row r="13" spans="1:26" ht="18.75" customHeight="1">
      <c r="B13" s="79" t="s">
        <v>81</v>
      </c>
      <c r="C13" s="53">
        <f>SUM(C99)</f>
        <v>-10</v>
      </c>
      <c r="D13" s="47"/>
      <c r="E13" s="47"/>
      <c r="F13" s="47"/>
    </row>
    <row r="14" spans="1:26" ht="18.75" customHeight="1">
      <c r="B14" s="4" t="s">
        <v>32</v>
      </c>
      <c r="C14" s="53" t="e">
        <f>SUM (C15,C33,C42,C31,C53,C61,C68)</f>
        <v>#NAME?</v>
      </c>
      <c r="D14" s="47"/>
      <c r="E14" s="47"/>
      <c r="F14" s="47"/>
    </row>
    <row r="15" spans="1:26">
      <c r="C15" s="47"/>
      <c r="D15" s="47"/>
      <c r="E15" s="47"/>
      <c r="F15" s="47"/>
    </row>
    <row r="16" spans="1:26">
      <c r="C16" s="47"/>
      <c r="D16" s="47"/>
      <c r="E16" s="47"/>
      <c r="F16" s="47"/>
    </row>
    <row r="17" spans="1:12">
      <c r="C17" s="47"/>
      <c r="D17" s="47"/>
      <c r="E17" s="47"/>
      <c r="F17" s="47"/>
    </row>
    <row r="18" spans="1:12">
      <c r="C18" s="47"/>
      <c r="D18" s="47"/>
      <c r="E18" s="47"/>
      <c r="F18" s="47"/>
    </row>
    <row r="19" spans="1:12">
      <c r="C19" s="47"/>
      <c r="D19" s="47"/>
      <c r="E19" s="47"/>
      <c r="F19" s="47"/>
    </row>
    <row r="20" spans="1:12">
      <c r="C20" s="47"/>
      <c r="D20" s="47"/>
      <c r="E20" s="47"/>
      <c r="F20" s="47"/>
    </row>
    <row r="21" spans="1:12">
      <c r="C21" s="47"/>
      <c r="D21" s="47"/>
      <c r="E21" s="47"/>
      <c r="F21" s="47"/>
    </row>
    <row r="22" spans="1:12" ht="15.75" customHeight="1">
      <c r="A22" s="92">
        <v>42856</v>
      </c>
      <c r="C22" s="47"/>
      <c r="D22" s="47"/>
      <c r="E22" s="47"/>
      <c r="F22" s="47"/>
    </row>
    <row r="23" spans="1:12">
      <c r="A23" s="123">
        <v>42857</v>
      </c>
      <c r="B23" t="s">
        <v>50</v>
      </c>
      <c r="C23" s="44">
        <v>-1.5</v>
      </c>
      <c r="D23" s="44"/>
      <c r="E23" s="44" t="s">
        <v>82</v>
      </c>
      <c r="F23" s="44">
        <v>250</v>
      </c>
      <c r="G23" s="44"/>
      <c r="H23" s="44"/>
      <c r="I23" s="44"/>
      <c r="J23" s="44"/>
      <c r="K23" s="44"/>
      <c r="L23" s="44"/>
    </row>
    <row r="24" spans="1:12">
      <c r="A24" s="124"/>
      <c r="B24" t="s">
        <v>47</v>
      </c>
      <c r="C24" s="44">
        <v>-7.41</v>
      </c>
      <c r="D24" s="44"/>
      <c r="E24" s="44"/>
      <c r="F24" s="44"/>
      <c r="G24" s="44"/>
      <c r="H24" s="44"/>
      <c r="I24" s="44"/>
      <c r="J24" s="44"/>
      <c r="K24" s="44"/>
      <c r="L24" s="44"/>
    </row>
    <row r="25" spans="1:12">
      <c r="A25" s="124"/>
      <c r="B25" t="s">
        <v>83</v>
      </c>
      <c r="C25" s="44">
        <v>-1</v>
      </c>
      <c r="D25" s="44"/>
      <c r="E25" s="44"/>
      <c r="F25" s="44"/>
      <c r="G25" s="44"/>
      <c r="H25" s="44"/>
      <c r="I25" s="44"/>
      <c r="J25" s="44"/>
      <c r="K25" s="44"/>
      <c r="L25" s="44"/>
    </row>
    <row r="26" spans="1:12">
      <c r="A26" s="124"/>
      <c r="B26" t="s">
        <v>68</v>
      </c>
      <c r="C26" s="44">
        <v>-3.25</v>
      </c>
      <c r="D26" s="44"/>
      <c r="E26" s="44"/>
      <c r="F26" s="44"/>
      <c r="G26" s="44"/>
      <c r="H26" s="44"/>
      <c r="I26" s="44"/>
      <c r="J26" s="44"/>
      <c r="K26" s="44"/>
      <c r="L26" s="44"/>
    </row>
    <row r="27" spans="1:12">
      <c r="A27" s="124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12">
      <c r="A28" s="124"/>
      <c r="C28" s="44"/>
      <c r="D28" s="44"/>
      <c r="E28" s="44"/>
      <c r="F28" s="44"/>
      <c r="G28" s="44"/>
      <c r="H28" s="44"/>
      <c r="I28" s="44"/>
      <c r="J28" s="44"/>
      <c r="K28" s="44"/>
      <c r="L28" s="44"/>
    </row>
    <row r="29" spans="1:12" ht="15.75" customHeight="1">
      <c r="A29" s="92">
        <v>42858</v>
      </c>
      <c r="B29" s="45" t="s">
        <v>50</v>
      </c>
      <c r="C29" s="44">
        <v>-3.5</v>
      </c>
      <c r="D29" s="44"/>
      <c r="E29" s="44"/>
      <c r="F29" s="44"/>
      <c r="G29" s="44"/>
      <c r="H29" s="44"/>
      <c r="I29" s="44"/>
      <c r="J29" s="44"/>
      <c r="K29" s="44"/>
      <c r="L29" s="44"/>
    </row>
    <row r="30" spans="1:12" ht="15.75" customHeight="1">
      <c r="A30" s="92"/>
      <c r="B30" s="45" t="s">
        <v>84</v>
      </c>
      <c r="C30" s="44">
        <v>-1</v>
      </c>
      <c r="D30" s="44"/>
      <c r="E30" s="44"/>
      <c r="F30" s="44"/>
      <c r="G30" s="44"/>
      <c r="H30" s="44"/>
      <c r="I30" s="44"/>
      <c r="J30" s="44"/>
      <c r="K30" s="44"/>
      <c r="L30" s="44"/>
    </row>
    <row r="31" spans="1:12" ht="15.75" customHeight="1">
      <c r="A31" s="92"/>
      <c r="B31" s="45" t="s">
        <v>85</v>
      </c>
      <c r="C31" s="44">
        <v>0.95</v>
      </c>
      <c r="D31" s="44"/>
      <c r="E31" s="44"/>
      <c r="F31" s="44"/>
      <c r="G31" s="44"/>
      <c r="H31" s="44"/>
      <c r="I31" s="44"/>
      <c r="J31" s="44"/>
      <c r="K31" s="44"/>
      <c r="L31" s="44"/>
    </row>
    <row r="32" spans="1:12">
      <c r="A32" s="123">
        <v>42859</v>
      </c>
      <c r="B32" t="s">
        <v>40</v>
      </c>
      <c r="C32" s="44">
        <v>-1.5</v>
      </c>
      <c r="D32" s="44"/>
      <c r="E32" s="44"/>
      <c r="F32" s="44"/>
      <c r="G32" s="44"/>
      <c r="H32" s="44"/>
      <c r="I32" s="44"/>
      <c r="J32" s="44"/>
      <c r="K32" s="44"/>
      <c r="L32" s="44"/>
    </row>
    <row r="33" spans="1:12">
      <c r="A33" s="124"/>
      <c r="B33" t="s">
        <v>86</v>
      </c>
      <c r="C33" s="44">
        <v>-5.08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12" ht="15.75" customHeight="1">
      <c r="A34" s="92">
        <v>-632839</v>
      </c>
      <c r="B34" t="s">
        <v>50</v>
      </c>
      <c r="C34" s="44">
        <v>-2.2999999999999998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12" ht="15.75" customHeight="1">
      <c r="A35" s="92"/>
      <c r="B35" t="s">
        <v>65</v>
      </c>
      <c r="C35" s="44">
        <v>-10.68</v>
      </c>
      <c r="D35" s="44"/>
      <c r="E35" s="44"/>
      <c r="F35" s="44"/>
      <c r="G35" s="44"/>
      <c r="H35" s="44"/>
      <c r="I35" s="44"/>
      <c r="J35" s="44"/>
      <c r="K35" s="44"/>
      <c r="L35" s="44"/>
    </row>
    <row r="36" spans="1:12">
      <c r="A36" s="123">
        <v>42861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</row>
    <row r="37" spans="1:12">
      <c r="A37" s="124"/>
      <c r="C37" s="44"/>
      <c r="D37" s="44"/>
      <c r="E37" s="44"/>
      <c r="F37" s="44"/>
      <c r="G37" s="44"/>
      <c r="H37" s="44"/>
      <c r="I37" s="44"/>
      <c r="J37" s="44"/>
      <c r="K37" s="44"/>
      <c r="L37" s="44"/>
    </row>
    <row r="38" spans="1:12">
      <c r="A38" s="124"/>
      <c r="C38" s="44"/>
      <c r="D38" s="44"/>
      <c r="E38" s="44"/>
      <c r="F38" s="44"/>
      <c r="G38" s="44"/>
      <c r="H38" s="44"/>
      <c r="I38" s="44"/>
      <c r="J38" s="44"/>
      <c r="K38" s="44"/>
      <c r="L38" s="44"/>
    </row>
    <row r="39" spans="1:12">
      <c r="A39" s="124"/>
      <c r="C39" s="44"/>
      <c r="D39" s="44"/>
      <c r="E39" s="44"/>
      <c r="F39" s="44"/>
      <c r="G39" s="44"/>
      <c r="H39" s="44"/>
      <c r="I39" s="44"/>
      <c r="J39" s="44"/>
      <c r="K39" s="44"/>
      <c r="L39" s="44"/>
    </row>
    <row r="40" spans="1:12" ht="15.75" customHeight="1">
      <c r="A40" s="95">
        <v>42862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</row>
    <row r="41" spans="1:12" ht="15.75" customHeight="1">
      <c r="A41" s="95">
        <v>42863</v>
      </c>
      <c r="B41" t="s">
        <v>40</v>
      </c>
      <c r="C41" s="44">
        <v>-1.75</v>
      </c>
      <c r="D41" s="44"/>
      <c r="E41" s="44"/>
      <c r="F41" s="44"/>
      <c r="G41" s="44"/>
      <c r="H41" s="44"/>
      <c r="I41" s="44"/>
      <c r="J41" s="44"/>
      <c r="K41" s="44"/>
      <c r="L41" s="44"/>
    </row>
    <row r="42" spans="1:12" ht="15.75" customHeight="1">
      <c r="A42" s="95"/>
      <c r="B42" t="s">
        <v>85</v>
      </c>
      <c r="C42" s="44">
        <v>-0.11</v>
      </c>
      <c r="D42" s="44"/>
      <c r="E42" s="44"/>
      <c r="F42" s="44"/>
      <c r="G42" s="44"/>
      <c r="H42" s="44"/>
      <c r="I42" s="44"/>
      <c r="J42" s="44"/>
      <c r="K42" s="44"/>
      <c r="L42" s="44"/>
    </row>
    <row r="43" spans="1:12" ht="15.75" customHeight="1">
      <c r="A43" s="95"/>
      <c r="B43" t="s">
        <v>42</v>
      </c>
      <c r="C43" s="44">
        <v>-7.83</v>
      </c>
      <c r="D43" s="44"/>
      <c r="E43" s="44"/>
      <c r="F43" s="44"/>
      <c r="G43" s="44"/>
      <c r="H43" s="44"/>
      <c r="I43" s="44"/>
      <c r="J43" s="44"/>
      <c r="K43" s="44"/>
      <c r="L43" s="44"/>
    </row>
    <row r="44" spans="1:12" ht="15.75" customHeight="1">
      <c r="A44" s="95">
        <v>42864</v>
      </c>
      <c r="B44" t="s">
        <v>40</v>
      </c>
      <c r="C44" s="44">
        <v>-1.75</v>
      </c>
      <c r="D44" s="44"/>
      <c r="E44" s="44"/>
      <c r="F44" s="44"/>
      <c r="G44" s="44"/>
      <c r="H44" s="44"/>
      <c r="I44" s="44"/>
      <c r="J44" s="44"/>
      <c r="K44" s="44"/>
      <c r="L44" s="44"/>
    </row>
    <row r="45" spans="1:12" ht="15.75" customHeight="1">
      <c r="A45" s="95"/>
      <c r="B45" t="s">
        <v>87</v>
      </c>
      <c r="C45" s="44">
        <v>-0.6</v>
      </c>
      <c r="D45" s="44"/>
      <c r="E45" s="44"/>
      <c r="F45" s="44"/>
      <c r="G45" s="44"/>
      <c r="H45" s="44"/>
      <c r="I45" s="44"/>
      <c r="J45" s="44"/>
      <c r="K45" s="44"/>
      <c r="L45" s="44"/>
    </row>
    <row r="46" spans="1:12" ht="15.75" customHeight="1">
      <c r="A46" s="95"/>
      <c r="B46" t="s">
        <v>68</v>
      </c>
      <c r="C46" s="44">
        <v>-2.4500000000000002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12" ht="15.75" customHeight="1">
      <c r="A47" s="92">
        <v>42865</v>
      </c>
      <c r="B47" t="s">
        <v>50</v>
      </c>
      <c r="C47" s="44">
        <v>-2.6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12" ht="15.75" customHeight="1">
      <c r="A48" s="92"/>
      <c r="B48" t="s">
        <v>47</v>
      </c>
      <c r="C48" s="44">
        <v>-2.79</v>
      </c>
      <c r="D48" s="44"/>
      <c r="E48" s="44"/>
      <c r="F48" s="44"/>
      <c r="G48" s="44"/>
      <c r="H48" s="44"/>
      <c r="I48" s="44"/>
      <c r="J48" s="44"/>
      <c r="K48" s="44"/>
      <c r="L48" s="44"/>
    </row>
    <row r="49" spans="1:12" ht="15.75" customHeight="1">
      <c r="A49" s="95">
        <v>42866</v>
      </c>
      <c r="B49" t="s">
        <v>40</v>
      </c>
      <c r="C49" s="44">
        <v>-4.4000000000000004</v>
      </c>
      <c r="D49" s="44"/>
      <c r="E49" s="44"/>
      <c r="F49" s="44"/>
      <c r="G49" s="44"/>
      <c r="H49" s="44"/>
      <c r="I49" s="44"/>
      <c r="J49" s="44"/>
      <c r="K49" s="44"/>
      <c r="L49" s="44"/>
    </row>
    <row r="50" spans="1:12" ht="15.75" customHeight="1">
      <c r="A50" s="95"/>
      <c r="B50" t="s">
        <v>88</v>
      </c>
      <c r="C50" s="44">
        <v>-8</v>
      </c>
      <c r="D50" s="44"/>
      <c r="E50" s="44"/>
      <c r="F50" s="44"/>
      <c r="G50" s="44"/>
      <c r="H50" s="44"/>
      <c r="I50" s="44"/>
      <c r="J50" s="44"/>
      <c r="K50" s="44"/>
      <c r="L50" s="44"/>
    </row>
    <row r="51" spans="1:12" ht="15.75" customHeight="1">
      <c r="A51" s="95"/>
      <c r="B51" t="s">
        <v>89</v>
      </c>
      <c r="C51" s="44">
        <v>1.5</v>
      </c>
      <c r="D51" s="44"/>
      <c r="E51" s="44"/>
      <c r="F51" s="44"/>
      <c r="G51" s="44"/>
      <c r="H51" s="44"/>
      <c r="I51" s="44"/>
      <c r="J51" s="44"/>
      <c r="K51" s="44"/>
      <c r="L51" s="44"/>
    </row>
    <row r="52" spans="1:12" ht="15.75" customHeight="1">
      <c r="A52" s="95">
        <v>42867</v>
      </c>
      <c r="B52" t="s">
        <v>50</v>
      </c>
      <c r="C52" s="44">
        <v>-2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12">
      <c r="A53" s="123">
        <v>42868</v>
      </c>
      <c r="B53" t="s">
        <v>85</v>
      </c>
      <c r="C53" s="44">
        <v>-0.7</v>
      </c>
      <c r="D53" s="44"/>
      <c r="E53" s="44"/>
      <c r="F53" s="44"/>
      <c r="G53" s="44"/>
      <c r="H53" s="44"/>
      <c r="I53" s="44"/>
      <c r="J53" s="44"/>
      <c r="K53" s="44"/>
      <c r="L53" s="44"/>
    </row>
    <row r="54" spans="1:12">
      <c r="A54" s="124"/>
      <c r="C54" s="44"/>
      <c r="D54" s="44"/>
      <c r="E54" s="44"/>
      <c r="F54" s="44"/>
      <c r="G54" s="44"/>
      <c r="H54" s="44"/>
      <c r="I54" s="44"/>
      <c r="J54" s="44"/>
      <c r="K54" s="44"/>
      <c r="L54" s="44"/>
    </row>
    <row r="55" spans="1:12">
      <c r="A55" s="124"/>
      <c r="C55" s="44"/>
      <c r="D55" s="44"/>
      <c r="E55" s="44"/>
      <c r="F55" s="44"/>
      <c r="G55" s="44"/>
      <c r="H55" s="44"/>
      <c r="I55" s="44"/>
      <c r="J55" s="44"/>
      <c r="K55" s="44"/>
      <c r="L55" s="44"/>
    </row>
    <row r="56" spans="1:12" ht="15.75" customHeight="1">
      <c r="A56" s="92">
        <v>42869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</row>
    <row r="57" spans="1:12" ht="15.75" customHeight="1">
      <c r="A57" s="92"/>
      <c r="C57" s="44"/>
      <c r="D57" s="44"/>
      <c r="E57" s="44"/>
      <c r="F57" s="44"/>
      <c r="G57" s="44"/>
      <c r="H57" s="44"/>
      <c r="I57" s="44"/>
      <c r="J57" s="44"/>
      <c r="K57" s="44"/>
      <c r="L57" s="44"/>
    </row>
    <row r="58" spans="1:12" ht="15.75" customHeight="1">
      <c r="A58" s="92">
        <v>42870</v>
      </c>
      <c r="B58" t="s">
        <v>50</v>
      </c>
      <c r="C58" s="44">
        <v>-2.2999999999999998</v>
      </c>
      <c r="D58" s="44"/>
      <c r="E58" s="44"/>
      <c r="F58" s="44"/>
      <c r="G58" s="44"/>
      <c r="H58" s="44"/>
      <c r="I58" s="44"/>
      <c r="J58" s="44"/>
      <c r="K58" s="44"/>
      <c r="L58" s="44"/>
    </row>
    <row r="59" spans="1:12" ht="15.75" customHeight="1">
      <c r="A59" s="92"/>
      <c r="B59" t="s">
        <v>42</v>
      </c>
      <c r="C59" s="44">
        <v>-11.3</v>
      </c>
      <c r="D59" s="44"/>
      <c r="E59" s="44"/>
      <c r="F59" s="44"/>
      <c r="G59" s="44"/>
      <c r="H59" s="44"/>
      <c r="I59" s="44"/>
      <c r="J59" s="44"/>
      <c r="K59" s="44"/>
      <c r="L59" s="44"/>
    </row>
    <row r="60" spans="1:12" ht="15.75" customHeight="1">
      <c r="A60" s="92"/>
      <c r="B60" t="s">
        <v>43</v>
      </c>
      <c r="C60" s="44">
        <v>-1</v>
      </c>
      <c r="D60" s="44"/>
      <c r="E60" s="44"/>
      <c r="F60" s="44"/>
      <c r="G60" s="44"/>
      <c r="H60" s="44"/>
      <c r="I60" s="44"/>
      <c r="J60" s="44"/>
      <c r="K60" s="44"/>
      <c r="L60" s="44"/>
    </row>
    <row r="61" spans="1:12" ht="15.75" customHeight="1">
      <c r="A61" s="92"/>
      <c r="B61" t="s">
        <v>90</v>
      </c>
      <c r="C61" s="44">
        <v>-6.79</v>
      </c>
      <c r="D61" s="44"/>
      <c r="E61" s="44"/>
      <c r="F61" s="44"/>
      <c r="G61" s="44"/>
      <c r="H61" s="44"/>
      <c r="I61" s="44"/>
      <c r="J61" s="44"/>
      <c r="K61" s="44"/>
      <c r="L61" s="44"/>
    </row>
    <row r="62" spans="1:12">
      <c r="A62" s="123">
        <v>42871</v>
      </c>
      <c r="B62" t="s">
        <v>40</v>
      </c>
      <c r="C62" s="44">
        <v>-3.5</v>
      </c>
      <c r="D62" s="44"/>
      <c r="E62" s="44"/>
      <c r="F62" s="44"/>
      <c r="G62" s="44"/>
      <c r="H62" s="44"/>
      <c r="I62" s="44"/>
      <c r="J62" s="44"/>
      <c r="K62" s="44"/>
      <c r="L62" s="44"/>
    </row>
    <row r="63" spans="1:12">
      <c r="A63" s="124"/>
      <c r="B63" t="s">
        <v>91</v>
      </c>
      <c r="C63" s="44">
        <v>-2.25</v>
      </c>
      <c r="D63" s="44"/>
      <c r="E63" s="44"/>
      <c r="F63" s="44"/>
      <c r="G63" s="44"/>
      <c r="H63" s="44"/>
      <c r="I63" s="44"/>
      <c r="J63" s="44"/>
      <c r="K63" s="44"/>
      <c r="L63" s="44"/>
    </row>
    <row r="64" spans="1:12">
      <c r="A64" s="124"/>
      <c r="C64" s="44"/>
      <c r="D64" s="44"/>
      <c r="E64" s="44"/>
      <c r="F64" s="44"/>
      <c r="G64" s="44"/>
      <c r="H64" s="44"/>
      <c r="I64" s="44"/>
      <c r="J64" s="44"/>
      <c r="K64" s="44"/>
      <c r="L64" s="44"/>
    </row>
    <row r="65" spans="1:12" ht="15.75" customHeight="1">
      <c r="A65" s="92">
        <v>42872</v>
      </c>
      <c r="B65" t="s">
        <v>50</v>
      </c>
      <c r="C65" s="44">
        <v>-3</v>
      </c>
      <c r="D65" s="44"/>
      <c r="E65" s="44"/>
      <c r="F65" s="44"/>
      <c r="G65" s="44"/>
      <c r="H65" s="44"/>
      <c r="I65" s="44"/>
      <c r="J65" s="44"/>
      <c r="K65" s="44"/>
      <c r="L65" s="44"/>
    </row>
    <row r="66" spans="1:12" ht="15.75" customHeight="1">
      <c r="A66" s="92"/>
      <c r="B66" t="s">
        <v>59</v>
      </c>
      <c r="C66" s="44">
        <v>-1</v>
      </c>
      <c r="D66" s="44"/>
      <c r="E66" s="44"/>
      <c r="F66" s="44"/>
      <c r="G66" s="44"/>
      <c r="H66" s="44"/>
      <c r="I66" s="44"/>
      <c r="J66" s="44"/>
      <c r="K66" s="44"/>
      <c r="L66" s="44"/>
    </row>
    <row r="67" spans="1:12" ht="15.75" customHeight="1">
      <c r="A67" s="92">
        <v>42873</v>
      </c>
      <c r="B67" t="s">
        <v>50</v>
      </c>
      <c r="C67" s="44">
        <v>-1.5</v>
      </c>
      <c r="D67" s="44"/>
      <c r="E67" s="44"/>
      <c r="F67" s="44"/>
      <c r="G67" s="44"/>
      <c r="H67" s="44"/>
      <c r="I67" s="44"/>
      <c r="J67" s="44"/>
      <c r="K67" s="44"/>
      <c r="L67" s="44"/>
    </row>
    <row r="68" spans="1:12" ht="15.75" customHeight="1">
      <c r="A68" s="92"/>
      <c r="B68" t="s">
        <v>57</v>
      </c>
      <c r="C68" s="44">
        <v>-2.99</v>
      </c>
      <c r="D68" s="44"/>
      <c r="E68" s="44"/>
      <c r="F68" s="44"/>
      <c r="G68" s="44"/>
      <c r="H68" s="44"/>
      <c r="I68" s="44"/>
      <c r="J68" s="44"/>
      <c r="K68" s="44"/>
      <c r="L68" s="44"/>
    </row>
    <row r="69" spans="1:12">
      <c r="B69" t="s">
        <v>47</v>
      </c>
      <c r="C69" s="44">
        <v>-13.08</v>
      </c>
      <c r="F69" s="44"/>
      <c r="G69" s="44"/>
      <c r="H69" s="44"/>
      <c r="I69" s="44"/>
      <c r="J69" s="44"/>
      <c r="K69" s="44"/>
      <c r="L69" s="44"/>
    </row>
    <row r="70" spans="1:12" ht="15.75" customHeight="1">
      <c r="A70" s="92">
        <v>42874</v>
      </c>
      <c r="B70" s="41" t="s">
        <v>50</v>
      </c>
      <c r="C70" s="41">
        <v>-1.5</v>
      </c>
      <c r="D70" s="44"/>
      <c r="E70" s="44"/>
      <c r="F70" s="44"/>
      <c r="G70" s="44"/>
      <c r="H70" s="44"/>
      <c r="I70" s="44"/>
      <c r="J70" s="44"/>
      <c r="K70" s="44"/>
      <c r="L70" s="44"/>
    </row>
    <row r="71" spans="1:12">
      <c r="A71" s="123">
        <v>42875</v>
      </c>
      <c r="B71" t="s">
        <v>58</v>
      </c>
      <c r="C71" s="44">
        <v>-6.65</v>
      </c>
      <c r="D71" s="44"/>
      <c r="E71" s="44"/>
      <c r="F71" s="46"/>
      <c r="G71" s="44"/>
      <c r="H71" s="44"/>
      <c r="I71" s="44"/>
      <c r="J71" s="44"/>
      <c r="K71" s="44"/>
      <c r="L71" s="44"/>
    </row>
    <row r="72" spans="1:12">
      <c r="A72" s="124"/>
      <c r="C72" s="44"/>
      <c r="D72" s="44"/>
      <c r="E72" s="44"/>
      <c r="F72" s="44"/>
      <c r="G72" s="44"/>
      <c r="H72" s="44"/>
      <c r="I72" s="44"/>
      <c r="J72" s="44"/>
      <c r="K72" s="44"/>
      <c r="L72" s="44"/>
    </row>
    <row r="73" spans="1:12">
      <c r="A73" s="123">
        <v>42876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</row>
    <row r="74" spans="1:12">
      <c r="A74" s="124"/>
      <c r="C74" s="44"/>
      <c r="D74" s="44"/>
      <c r="E74" s="44"/>
      <c r="F74" s="44"/>
      <c r="G74" s="44"/>
      <c r="H74" s="44"/>
      <c r="I74" s="44"/>
      <c r="J74" s="44"/>
      <c r="K74" s="44"/>
      <c r="L74" s="44"/>
    </row>
    <row r="75" spans="1:12" ht="15.75" customHeight="1">
      <c r="A75" s="95">
        <v>42877</v>
      </c>
      <c r="B75" s="45" t="s">
        <v>50</v>
      </c>
      <c r="C75" s="44">
        <v>-1.75</v>
      </c>
      <c r="D75" s="44"/>
      <c r="E75" s="44"/>
      <c r="F75" s="44"/>
      <c r="G75" s="44"/>
      <c r="H75" s="44"/>
      <c r="I75" s="44"/>
      <c r="J75" s="44"/>
      <c r="K75" s="44"/>
      <c r="L75" s="44"/>
    </row>
    <row r="76" spans="1:12" ht="15.75" customHeight="1">
      <c r="A76" s="95"/>
      <c r="B76" s="45" t="s">
        <v>92</v>
      </c>
      <c r="C76" s="44">
        <v>-9.25</v>
      </c>
      <c r="D76" s="44"/>
      <c r="E76" s="44"/>
      <c r="F76" s="44"/>
      <c r="G76" s="44"/>
      <c r="H76" s="44"/>
      <c r="I76" s="44"/>
      <c r="J76" s="44"/>
      <c r="K76" s="44"/>
      <c r="L76" s="44"/>
    </row>
    <row r="77" spans="1:12" ht="15.75" customHeight="1">
      <c r="A77" s="95"/>
      <c r="B77" s="45" t="s">
        <v>93</v>
      </c>
      <c r="C77" s="44">
        <v>-1.1000000000000001</v>
      </c>
      <c r="D77" s="44"/>
      <c r="E77" s="44"/>
      <c r="F77" s="44"/>
      <c r="G77" s="44"/>
      <c r="H77" s="44"/>
      <c r="I77" s="44"/>
      <c r="J77" s="44"/>
      <c r="K77" s="44"/>
      <c r="L77" s="44"/>
    </row>
    <row r="78" spans="1:12" ht="15.75" customHeight="1">
      <c r="A78" s="92">
        <v>42878</v>
      </c>
      <c r="B78" t="s">
        <v>50</v>
      </c>
      <c r="C78" s="44">
        <v>-1.75</v>
      </c>
      <c r="D78" s="44"/>
      <c r="E78" s="44"/>
      <c r="F78" s="44"/>
      <c r="G78" s="44"/>
      <c r="H78" s="44"/>
      <c r="I78" s="44"/>
      <c r="J78" s="44"/>
      <c r="K78" s="44"/>
      <c r="L78" s="44"/>
    </row>
    <row r="79" spans="1:12" ht="15.75" customHeight="1">
      <c r="A79" s="92"/>
      <c r="B79" t="s">
        <v>68</v>
      </c>
      <c r="C79" s="44">
        <v>-1.48</v>
      </c>
      <c r="D79" s="44"/>
      <c r="E79" s="44" t="s">
        <v>94</v>
      </c>
      <c r="F79" s="44">
        <v>500</v>
      </c>
      <c r="G79" s="44"/>
      <c r="H79" s="44"/>
      <c r="I79" s="44"/>
      <c r="J79" s="44"/>
      <c r="K79" s="44"/>
      <c r="L79" s="44"/>
    </row>
    <row r="80" spans="1:12" ht="15.75" customHeight="1">
      <c r="A80" s="92">
        <v>42879</v>
      </c>
      <c r="B80" t="s">
        <v>50</v>
      </c>
      <c r="C80" s="44">
        <v>-2.6</v>
      </c>
      <c r="D80" s="44"/>
      <c r="E80" s="44"/>
      <c r="F80" s="44"/>
      <c r="G80" s="44"/>
      <c r="H80" s="44"/>
      <c r="I80" s="44"/>
      <c r="J80" s="44"/>
      <c r="K80" s="44"/>
      <c r="L80" s="44"/>
    </row>
    <row r="81" spans="1:12" ht="15.75" customHeight="1">
      <c r="A81" s="92"/>
      <c r="B81" t="s">
        <v>95</v>
      </c>
      <c r="C81" s="44">
        <v>-1</v>
      </c>
      <c r="D81" s="44"/>
      <c r="E81" s="44"/>
      <c r="F81" s="44"/>
      <c r="G81" s="44"/>
      <c r="H81" s="44"/>
      <c r="I81" s="44"/>
      <c r="J81" s="44"/>
      <c r="K81" s="44"/>
      <c r="L81" s="44"/>
    </row>
    <row r="82" spans="1:12">
      <c r="A82" s="123">
        <v>42880</v>
      </c>
      <c r="B82" t="s">
        <v>96</v>
      </c>
      <c r="C82" s="44">
        <v>-20</v>
      </c>
      <c r="D82" s="44"/>
      <c r="E82" s="44"/>
      <c r="F82" s="44"/>
      <c r="G82" s="44"/>
      <c r="H82" s="44"/>
      <c r="I82" s="44"/>
      <c r="J82" s="44"/>
      <c r="K82" s="44"/>
      <c r="L82" s="44"/>
    </row>
    <row r="83" spans="1:12">
      <c r="A83" s="124"/>
      <c r="B83" t="s">
        <v>97</v>
      </c>
      <c r="C83" s="44">
        <v>-5.5</v>
      </c>
      <c r="D83" s="44"/>
      <c r="E83" s="44"/>
      <c r="F83" s="44"/>
      <c r="G83" s="44"/>
      <c r="H83" s="44"/>
      <c r="I83" s="44"/>
      <c r="J83" s="44"/>
      <c r="K83" s="44"/>
      <c r="L83" s="44"/>
    </row>
    <row r="84" spans="1:12">
      <c r="A84" s="124"/>
      <c r="B84" t="s">
        <v>98</v>
      </c>
      <c r="C84" s="44">
        <v>-6</v>
      </c>
      <c r="D84" s="44"/>
      <c r="E84" s="44" t="s">
        <v>99</v>
      </c>
      <c r="F84" s="44">
        <v>0.01</v>
      </c>
      <c r="G84" s="44"/>
      <c r="H84" s="44"/>
      <c r="I84" s="44"/>
      <c r="J84" s="44"/>
      <c r="K84" s="44"/>
      <c r="L84" s="44"/>
    </row>
    <row r="85" spans="1:12">
      <c r="A85" s="124"/>
      <c r="C85" s="44"/>
      <c r="D85" s="44"/>
      <c r="E85" s="44"/>
      <c r="F85" s="44"/>
      <c r="G85" s="44"/>
      <c r="H85" s="44"/>
      <c r="I85" s="44"/>
      <c r="J85" s="44"/>
      <c r="K85" s="44"/>
      <c r="L85" s="44"/>
    </row>
    <row r="86" spans="1:12" ht="15.75" customHeight="1">
      <c r="A86" s="92">
        <v>42881</v>
      </c>
      <c r="B86" t="s">
        <v>40</v>
      </c>
      <c r="C86" s="44">
        <v>-3.5</v>
      </c>
      <c r="D86" s="44"/>
      <c r="E86" s="44"/>
      <c r="F86" s="44"/>
      <c r="G86" s="44"/>
      <c r="H86" s="44"/>
      <c r="I86" s="44"/>
      <c r="J86" s="44"/>
      <c r="K86" s="44"/>
      <c r="L86" s="44"/>
    </row>
    <row r="87" spans="1:12" ht="15.75" customHeight="1">
      <c r="A87" s="92"/>
      <c r="C87" s="44"/>
      <c r="D87" s="44"/>
      <c r="E87" s="44"/>
      <c r="F87" s="44"/>
      <c r="G87" s="44"/>
      <c r="H87" s="44"/>
      <c r="I87" s="44"/>
      <c r="J87" s="44"/>
      <c r="K87" s="44"/>
      <c r="L87" s="44"/>
    </row>
    <row r="88" spans="1:12" ht="15.75" customHeight="1">
      <c r="A88" s="92">
        <v>42882</v>
      </c>
      <c r="B88" t="s">
        <v>58</v>
      </c>
      <c r="C88" s="44">
        <v>-9.07</v>
      </c>
      <c r="D88" s="44"/>
      <c r="E88" s="44"/>
      <c r="F88" s="44"/>
      <c r="G88" s="44"/>
      <c r="H88" s="44"/>
      <c r="I88" s="44"/>
      <c r="J88" s="44"/>
      <c r="K88" s="44"/>
      <c r="L88" s="44"/>
    </row>
    <row r="89" spans="1:12" ht="15.75" customHeight="1">
      <c r="A89" s="95">
        <v>42883</v>
      </c>
      <c r="C89" s="44"/>
      <c r="D89" s="44"/>
      <c r="E89" s="44"/>
      <c r="F89" s="44"/>
      <c r="G89" s="44"/>
      <c r="H89" s="44"/>
      <c r="I89" s="44"/>
      <c r="J89" s="44"/>
      <c r="K89" s="44"/>
      <c r="L89" s="44"/>
    </row>
    <row r="90" spans="1:12">
      <c r="A90" s="123">
        <v>42884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</row>
    <row r="91" spans="1:12">
      <c r="A91" s="124"/>
      <c r="B91" t="s">
        <v>40</v>
      </c>
      <c r="C91" s="44">
        <v>-1.5</v>
      </c>
      <c r="D91" s="44"/>
      <c r="E91" s="44"/>
      <c r="F91" s="44"/>
      <c r="G91" s="44"/>
      <c r="H91" s="44"/>
      <c r="I91" s="44"/>
      <c r="J91" s="44"/>
      <c r="K91" s="44"/>
      <c r="L91" s="44"/>
    </row>
    <row r="92" spans="1:12">
      <c r="A92" s="124"/>
      <c r="C92" s="44"/>
      <c r="D92" s="44"/>
      <c r="E92" s="44"/>
      <c r="F92" s="44"/>
      <c r="G92" s="44"/>
      <c r="H92" s="44"/>
      <c r="I92" s="44"/>
      <c r="J92" s="44"/>
      <c r="K92" s="44"/>
      <c r="L92" s="44"/>
    </row>
    <row r="93" spans="1:12">
      <c r="A93" s="123">
        <v>42885</v>
      </c>
      <c r="B93" t="s">
        <v>92</v>
      </c>
      <c r="C93" s="44">
        <v>-7.38</v>
      </c>
      <c r="D93" s="44"/>
      <c r="E93" s="44"/>
      <c r="F93" s="44"/>
      <c r="G93" s="44"/>
      <c r="H93" s="44"/>
      <c r="I93" s="44"/>
      <c r="J93" s="44"/>
      <c r="K93" s="44"/>
      <c r="L93" s="44"/>
    </row>
    <row r="94" spans="1:12">
      <c r="A94" s="124"/>
      <c r="C94" s="44"/>
      <c r="D94" s="44"/>
      <c r="E94" s="44"/>
      <c r="F94" s="44"/>
      <c r="G94" s="44"/>
      <c r="H94" s="44"/>
      <c r="I94" s="44"/>
      <c r="J94" s="44"/>
      <c r="K94" s="44"/>
      <c r="L94" s="44"/>
    </row>
    <row r="95" spans="1:12">
      <c r="A95" s="124"/>
      <c r="C95" s="44"/>
      <c r="D95" s="44"/>
      <c r="E95" s="44"/>
      <c r="F95" s="44"/>
      <c r="G95" s="44"/>
      <c r="H95" s="44"/>
      <c r="I95" s="44"/>
      <c r="J95" s="44"/>
      <c r="K95" s="44"/>
      <c r="L95" s="44"/>
    </row>
    <row r="96" spans="1:12" ht="15.75" customHeight="1">
      <c r="A96" s="92">
        <v>42886</v>
      </c>
      <c r="B96" t="s">
        <v>40</v>
      </c>
      <c r="C96" s="48">
        <v>-2.6</v>
      </c>
      <c r="D96" s="47"/>
      <c r="E96" s="47"/>
      <c r="F96" s="47"/>
    </row>
    <row r="97" spans="2:3">
      <c r="B97" t="s">
        <v>100</v>
      </c>
      <c r="C97">
        <v>-1</v>
      </c>
    </row>
    <row r="98" spans="2:3">
      <c r="B98" t="s">
        <v>101</v>
      </c>
      <c r="C98" s="43">
        <v>-226</v>
      </c>
    </row>
    <row r="99" spans="2:3">
      <c r="B99" t="s">
        <v>77</v>
      </c>
      <c r="C99" s="43">
        <v>-10</v>
      </c>
    </row>
  </sheetData>
  <mergeCells count="10">
    <mergeCell ref="A93:A95"/>
    <mergeCell ref="A32:A33"/>
    <mergeCell ref="A23:A28"/>
    <mergeCell ref="A36:A39"/>
    <mergeCell ref="A53:A55"/>
    <mergeCell ref="A71:A72"/>
    <mergeCell ref="A62:A64"/>
    <mergeCell ref="A73:A74"/>
    <mergeCell ref="A90:A92"/>
    <mergeCell ref="A82:A8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1"/>
  <sheetViews>
    <sheetView tabSelected="1" workbookViewId="0">
      <pane ySplit="14" topLeftCell="A15" activePane="bottomLeft" state="frozen"/>
      <selection pane="bottomLeft" activeCell="B7" sqref="B7"/>
    </sheetView>
  </sheetViews>
  <sheetFormatPr baseColWidth="10" defaultColWidth="15.140625" defaultRowHeight="15" customHeight="1"/>
  <cols>
    <col min="1" max="1" width="8.140625" style="98" customWidth="1"/>
    <col min="2" max="2" width="23.85546875" style="98" customWidth="1"/>
    <col min="3" max="3" width="13.42578125" style="98" customWidth="1"/>
    <col min="4" max="4" width="16" style="98" customWidth="1"/>
    <col min="5" max="5" width="24.140625" style="98" customWidth="1"/>
    <col min="6" max="6" width="16.28515625" style="98" customWidth="1"/>
    <col min="7" max="8" width="7.5703125" style="98" customWidth="1"/>
    <col min="9" max="9" width="9.42578125" style="98" customWidth="1"/>
    <col min="10" max="26" width="7.5703125" style="98" customWidth="1"/>
    <col min="27" max="16384" width="15.140625" style="98"/>
  </cols>
  <sheetData>
    <row r="1" spans="1:26" ht="9" customHeight="1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spans="1:26" ht="27.75" customHeight="1">
      <c r="A2" s="99" t="s">
        <v>102</v>
      </c>
      <c r="B2" s="100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0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4" spans="1:26">
      <c r="C4" s="102">
        <f>SUM(C7:C14)</f>
        <v>0</v>
      </c>
      <c r="D4" s="102">
        <f>SUM(C5,F5)</f>
        <v>406.12000000000012</v>
      </c>
      <c r="I4" s="103"/>
    </row>
    <row r="5" spans="1:26" ht="18.75" customHeight="1">
      <c r="B5" s="104" t="s">
        <v>26</v>
      </c>
      <c r="C5" s="105">
        <f>SUM(C19:C101)</f>
        <v>-466.53999999999996</v>
      </c>
      <c r="D5" s="105">
        <f>SUM(E10)</f>
        <v>0</v>
      </c>
      <c r="E5" s="102"/>
      <c r="F5" s="105">
        <f>SUM(F19:F101)</f>
        <v>872.66000000000008</v>
      </c>
      <c r="I5" s="106"/>
    </row>
    <row r="6" spans="1:26" ht="18.75" customHeight="1">
      <c r="B6" s="104" t="s">
        <v>27</v>
      </c>
      <c r="C6" s="107">
        <f>QUOTIENT(SUM(C5),COUNT(A19:A100))</f>
        <v>-15</v>
      </c>
      <c r="D6" s="107">
        <f>SUM(C6,F6)</f>
        <v>-6</v>
      </c>
      <c r="E6" s="102"/>
      <c r="F6" s="107">
        <f>QUOTIENT(SUM(F5),COUNT(A19:Z100))</f>
        <v>9</v>
      </c>
      <c r="I6" s="108"/>
    </row>
    <row r="7" spans="1:26" ht="18.75" customHeight="1">
      <c r="B7" s="109" t="s">
        <v>28</v>
      </c>
      <c r="C7" s="105"/>
      <c r="D7" s="102"/>
      <c r="E7" s="102"/>
      <c r="F7" s="102"/>
    </row>
    <row r="8" spans="1:26" ht="18.75" customHeight="1">
      <c r="B8" s="110" t="s">
        <v>29</v>
      </c>
      <c r="C8" s="111"/>
      <c r="D8" s="102"/>
      <c r="E8" s="102"/>
      <c r="F8" s="102"/>
    </row>
    <row r="9" spans="1:26" ht="18.75" customHeight="1">
      <c r="B9" s="112" t="s">
        <v>30</v>
      </c>
      <c r="C9" s="111"/>
      <c r="D9" s="102"/>
      <c r="E9" s="102"/>
      <c r="F9" s="102"/>
    </row>
    <row r="10" spans="1:26" ht="18.75" customHeight="1">
      <c r="B10" s="113" t="s">
        <v>31</v>
      </c>
      <c r="C10" s="111"/>
      <c r="D10" s="102"/>
      <c r="E10" s="102"/>
      <c r="F10" s="102"/>
    </row>
    <row r="11" spans="1:26" ht="18.75" customHeight="1">
      <c r="B11" s="104" t="s">
        <v>79</v>
      </c>
      <c r="C11" s="111"/>
      <c r="D11" s="102"/>
      <c r="E11" s="102"/>
      <c r="F11" s="102"/>
    </row>
    <row r="12" spans="1:26" ht="18.75" customHeight="1">
      <c r="B12" s="114" t="s">
        <v>80</v>
      </c>
      <c r="C12" s="111"/>
      <c r="D12" s="102"/>
      <c r="E12" s="102"/>
      <c r="F12" s="102"/>
    </row>
    <row r="13" spans="1:26" ht="18.75" customHeight="1">
      <c r="B13" s="115" t="s">
        <v>81</v>
      </c>
      <c r="C13" s="111"/>
      <c r="D13" s="102"/>
      <c r="E13" s="102"/>
      <c r="F13" s="102"/>
    </row>
    <row r="14" spans="1:26" ht="18.75" customHeight="1">
      <c r="B14" s="104" t="s">
        <v>32</v>
      </c>
      <c r="C14" s="111"/>
      <c r="D14" s="102"/>
      <c r="E14" s="102"/>
      <c r="F14" s="102"/>
    </row>
    <row r="15" spans="1:26">
      <c r="C15" s="102"/>
      <c r="D15" s="102"/>
      <c r="E15" s="102"/>
      <c r="F15" s="102"/>
    </row>
    <row r="16" spans="1:26">
      <c r="C16" s="102"/>
      <c r="D16" s="102"/>
      <c r="E16" s="102"/>
      <c r="F16" s="102"/>
    </row>
    <row r="17" spans="1:12">
      <c r="C17" s="102"/>
      <c r="D17" s="102"/>
      <c r="E17" s="102"/>
      <c r="F17" s="102"/>
    </row>
    <row r="18" spans="1:12">
      <c r="C18" s="102"/>
      <c r="D18" s="102"/>
      <c r="E18" s="102"/>
      <c r="F18" s="102"/>
    </row>
    <row r="19" spans="1:12">
      <c r="A19" s="125">
        <v>42522</v>
      </c>
      <c r="B19" s="98" t="s">
        <v>92</v>
      </c>
      <c r="C19" s="116">
        <v>-4.7300000000000004</v>
      </c>
      <c r="D19" s="102" t="s">
        <v>103</v>
      </c>
      <c r="E19" s="102" t="s">
        <v>104</v>
      </c>
      <c r="F19" s="102">
        <v>250</v>
      </c>
    </row>
    <row r="20" spans="1:12">
      <c r="A20" s="126"/>
      <c r="C20" s="116"/>
      <c r="D20" s="102"/>
      <c r="E20" s="102"/>
      <c r="F20" s="102"/>
    </row>
    <row r="21" spans="1:12">
      <c r="A21" s="126"/>
      <c r="C21" s="116"/>
      <c r="D21" s="102"/>
      <c r="E21" s="102"/>
      <c r="F21" s="102"/>
    </row>
    <row r="22" spans="1:12">
      <c r="A22" s="125">
        <v>42523</v>
      </c>
      <c r="B22" s="98" t="s">
        <v>50</v>
      </c>
      <c r="C22" s="116">
        <v>-1.5</v>
      </c>
      <c r="D22" s="117" t="s">
        <v>105</v>
      </c>
      <c r="E22" s="117"/>
      <c r="F22" s="117"/>
      <c r="G22" s="117"/>
      <c r="H22" s="117"/>
      <c r="I22" s="117"/>
      <c r="J22" s="117"/>
      <c r="K22" s="117"/>
      <c r="L22" s="117"/>
    </row>
    <row r="23" spans="1:12">
      <c r="A23" s="126"/>
      <c r="B23" s="98" t="s">
        <v>106</v>
      </c>
      <c r="C23" s="116">
        <v>-1</v>
      </c>
      <c r="D23" s="117" t="s">
        <v>107</v>
      </c>
      <c r="E23" s="117"/>
      <c r="F23" s="117"/>
      <c r="G23" s="117"/>
      <c r="H23" s="117"/>
      <c r="I23" s="117"/>
      <c r="J23" s="117"/>
      <c r="K23" s="117"/>
      <c r="L23" s="117"/>
    </row>
    <row r="24" spans="1:12">
      <c r="A24" s="126"/>
      <c r="C24" s="116">
        <v>-22</v>
      </c>
      <c r="D24" s="117"/>
      <c r="E24" s="117"/>
      <c r="F24" s="117"/>
      <c r="G24" s="117"/>
      <c r="H24" s="117"/>
      <c r="I24" s="117"/>
      <c r="J24" s="117"/>
      <c r="K24" s="117"/>
      <c r="L24" s="117"/>
    </row>
    <row r="25" spans="1:12" ht="15.75" customHeight="1">
      <c r="A25" s="118"/>
      <c r="C25" s="116">
        <v>-2.4500000000000002</v>
      </c>
      <c r="D25" s="117"/>
      <c r="E25" s="117"/>
      <c r="F25" s="117"/>
      <c r="G25" s="117"/>
      <c r="H25" s="117"/>
      <c r="I25" s="117"/>
      <c r="J25" s="117"/>
      <c r="K25" s="117"/>
      <c r="L25" s="117"/>
    </row>
    <row r="26" spans="1:12" ht="15.75" customHeight="1">
      <c r="A26" s="119">
        <v>42524</v>
      </c>
      <c r="B26" s="120" t="s">
        <v>108</v>
      </c>
      <c r="C26" s="116">
        <v>0.22</v>
      </c>
      <c r="D26" s="117" t="s">
        <v>107</v>
      </c>
      <c r="E26" s="117"/>
      <c r="F26" s="117"/>
      <c r="G26" s="117"/>
      <c r="H26" s="117"/>
      <c r="I26" s="117"/>
      <c r="J26" s="117"/>
      <c r="K26" s="117"/>
      <c r="L26" s="117"/>
    </row>
    <row r="27" spans="1:12" ht="15.75" customHeight="1">
      <c r="A27" s="119"/>
      <c r="B27" s="120" t="s">
        <v>109</v>
      </c>
      <c r="C27" s="116">
        <v>-3</v>
      </c>
      <c r="D27" s="117" t="s">
        <v>105</v>
      </c>
      <c r="E27" s="117"/>
      <c r="F27" s="117"/>
      <c r="G27" s="117"/>
      <c r="H27" s="117"/>
      <c r="I27" s="117"/>
      <c r="J27" s="117"/>
      <c r="K27" s="117"/>
      <c r="L27" s="117"/>
    </row>
    <row r="28" spans="1:12" ht="15.75" customHeight="1">
      <c r="A28" s="119"/>
      <c r="B28" s="120"/>
      <c r="C28" s="116">
        <v>-3.5</v>
      </c>
      <c r="D28" s="117"/>
      <c r="E28" s="117"/>
      <c r="F28" s="117"/>
      <c r="G28" s="117"/>
      <c r="H28" s="117"/>
      <c r="I28" s="117"/>
      <c r="J28" s="117"/>
      <c r="K28" s="117"/>
      <c r="L28" s="117"/>
    </row>
    <row r="29" spans="1:12">
      <c r="A29" s="125">
        <v>42525</v>
      </c>
      <c r="C29" s="116"/>
      <c r="D29" s="117"/>
      <c r="E29" s="117"/>
      <c r="F29" s="117"/>
      <c r="G29" s="117"/>
      <c r="H29" s="117"/>
      <c r="I29" s="117"/>
      <c r="J29" s="117"/>
      <c r="K29" s="117"/>
      <c r="L29" s="117"/>
    </row>
    <row r="30" spans="1:12">
      <c r="A30" s="126"/>
      <c r="C30" s="116"/>
      <c r="D30" s="117"/>
      <c r="E30" s="117"/>
      <c r="F30" s="117"/>
      <c r="G30" s="117"/>
      <c r="H30" s="117"/>
      <c r="I30" s="117"/>
      <c r="J30" s="117"/>
      <c r="K30" s="117"/>
      <c r="L30" s="117"/>
    </row>
    <row r="31" spans="1:12">
      <c r="A31" s="126"/>
      <c r="C31" s="116"/>
      <c r="D31" s="117"/>
      <c r="E31" s="117"/>
      <c r="F31" s="117"/>
      <c r="G31" s="117"/>
      <c r="H31" s="117"/>
      <c r="I31" s="117"/>
      <c r="J31" s="117"/>
      <c r="K31" s="117"/>
      <c r="L31" s="117"/>
    </row>
    <row r="32" spans="1:12" ht="15.75" customHeight="1">
      <c r="A32" s="119">
        <v>42526</v>
      </c>
      <c r="D32" s="117"/>
      <c r="E32" s="117"/>
      <c r="F32" s="117"/>
      <c r="G32" s="117"/>
      <c r="H32" s="117"/>
      <c r="I32" s="117"/>
      <c r="J32" s="117"/>
      <c r="K32" s="117"/>
      <c r="L32" s="117"/>
    </row>
    <row r="33" spans="1:12">
      <c r="A33" s="125">
        <v>42527</v>
      </c>
      <c r="B33" s="98" t="s">
        <v>110</v>
      </c>
      <c r="C33" s="117">
        <v>-4.6500000000000004</v>
      </c>
      <c r="D33" s="117" t="s">
        <v>105</v>
      </c>
      <c r="E33" s="117"/>
      <c r="F33" s="117"/>
      <c r="G33" s="117"/>
      <c r="H33" s="117"/>
      <c r="I33" s="117"/>
      <c r="J33" s="117"/>
      <c r="K33" s="117"/>
      <c r="L33" s="117"/>
    </row>
    <row r="34" spans="1:12">
      <c r="A34" s="126"/>
      <c r="B34" s="98" t="s">
        <v>111</v>
      </c>
      <c r="C34" s="117">
        <v>-6</v>
      </c>
      <c r="D34" s="117" t="s">
        <v>112</v>
      </c>
      <c r="E34" s="117"/>
      <c r="F34" s="117"/>
      <c r="G34" s="117"/>
      <c r="H34" s="117"/>
      <c r="I34" s="117"/>
      <c r="J34" s="117"/>
      <c r="K34" s="117"/>
      <c r="L34" s="117"/>
    </row>
    <row r="35" spans="1:12">
      <c r="A35" s="126"/>
      <c r="B35" s="98" t="s">
        <v>113</v>
      </c>
      <c r="C35" s="117">
        <v>-2.65</v>
      </c>
      <c r="D35" s="117"/>
      <c r="E35" s="117"/>
      <c r="F35" s="117"/>
      <c r="G35" s="117"/>
      <c r="H35" s="117"/>
      <c r="I35" s="117"/>
      <c r="J35" s="117"/>
      <c r="K35" s="117"/>
      <c r="L35" s="117"/>
    </row>
    <row r="36" spans="1:12" ht="15.75" customHeight="1">
      <c r="A36" s="121">
        <v>42528</v>
      </c>
      <c r="B36" s="98" t="s">
        <v>114</v>
      </c>
      <c r="C36" s="117">
        <v>-2.25</v>
      </c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>
      <c r="A37" s="125">
        <v>42529</v>
      </c>
      <c r="B37" s="98" t="s">
        <v>108</v>
      </c>
      <c r="C37" s="117">
        <v>-0.6</v>
      </c>
      <c r="D37" s="117"/>
      <c r="E37" s="117"/>
      <c r="F37" s="117"/>
      <c r="G37" s="117"/>
      <c r="H37" s="117"/>
      <c r="I37" s="117"/>
      <c r="J37" s="117"/>
      <c r="K37" s="117"/>
      <c r="L37" s="117"/>
    </row>
    <row r="38" spans="1:12">
      <c r="A38" s="126"/>
      <c r="B38" s="98" t="s">
        <v>40</v>
      </c>
      <c r="C38" s="117">
        <v>-1.75</v>
      </c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>
      <c r="A39" s="126"/>
      <c r="B39" s="98" t="s">
        <v>115</v>
      </c>
      <c r="C39" s="117">
        <v>-3</v>
      </c>
      <c r="D39" s="117"/>
      <c r="E39" s="117"/>
      <c r="F39" s="117"/>
      <c r="G39" s="117"/>
      <c r="H39" s="117"/>
      <c r="I39" s="117"/>
      <c r="J39" s="117"/>
      <c r="K39" s="117"/>
      <c r="L39" s="117"/>
    </row>
    <row r="40" spans="1:12">
      <c r="A40" s="126"/>
      <c r="B40" s="98" t="s">
        <v>116</v>
      </c>
      <c r="C40" s="117">
        <v>-6</v>
      </c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ht="15.75" customHeight="1">
      <c r="A41" s="118"/>
      <c r="B41" s="98" t="s">
        <v>42</v>
      </c>
      <c r="C41" s="117">
        <v>-14.14</v>
      </c>
      <c r="D41" s="117" t="s">
        <v>103</v>
      </c>
      <c r="E41" s="117"/>
      <c r="F41" s="117"/>
      <c r="G41" s="117"/>
      <c r="H41" s="117"/>
      <c r="I41" s="117"/>
      <c r="J41" s="117"/>
      <c r="K41" s="117"/>
      <c r="L41" s="117"/>
    </row>
    <row r="42" spans="1:12" ht="15.75" customHeight="1">
      <c r="A42" s="118"/>
      <c r="B42" s="98" t="s">
        <v>117</v>
      </c>
      <c r="C42" s="117">
        <v>-4.99</v>
      </c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ht="15.75" customHeight="1">
      <c r="A43" s="121">
        <v>42530</v>
      </c>
      <c r="C43" s="117">
        <v>-2.2999999999999998</v>
      </c>
      <c r="D43" s="117"/>
      <c r="E43" s="117"/>
      <c r="F43" s="117"/>
      <c r="G43" s="117"/>
      <c r="H43" s="117"/>
      <c r="I43" s="117"/>
      <c r="J43" s="117"/>
      <c r="K43" s="117"/>
      <c r="L43" s="117"/>
    </row>
    <row r="44" spans="1:12" ht="15.75" customHeight="1">
      <c r="A44" s="121"/>
      <c r="C44" s="117">
        <v>-0.3</v>
      </c>
      <c r="D44" s="117"/>
      <c r="E44" s="117"/>
      <c r="F44" s="117"/>
      <c r="G44" s="117"/>
      <c r="H44" s="117"/>
      <c r="I44" s="117"/>
      <c r="J44" s="117"/>
      <c r="K44" s="117"/>
      <c r="L44" s="117"/>
    </row>
    <row r="45" spans="1:12" ht="15.75" customHeight="1">
      <c r="A45" s="121"/>
      <c r="C45" s="117">
        <v>-2.4500000000000002</v>
      </c>
      <c r="D45" s="117"/>
      <c r="E45" s="117"/>
      <c r="F45" s="117"/>
      <c r="G45" s="117"/>
      <c r="H45" s="117"/>
      <c r="I45" s="117"/>
      <c r="J45" s="117"/>
      <c r="K45" s="117"/>
      <c r="L45" s="117"/>
    </row>
    <row r="46" spans="1:12" ht="15.75" customHeight="1">
      <c r="A46" s="121"/>
      <c r="B46" s="98" t="s">
        <v>92</v>
      </c>
      <c r="C46" s="117">
        <v>-1.49</v>
      </c>
      <c r="D46" s="117" t="s">
        <v>103</v>
      </c>
      <c r="E46" s="117"/>
      <c r="F46" s="117"/>
      <c r="G46" s="117"/>
      <c r="H46" s="117"/>
      <c r="I46" s="117"/>
      <c r="J46" s="117"/>
      <c r="K46" s="117"/>
      <c r="L46" s="117"/>
    </row>
    <row r="47" spans="1:12">
      <c r="A47" s="125">
        <v>42531</v>
      </c>
      <c r="B47" s="98" t="s">
        <v>58</v>
      </c>
      <c r="C47" s="117">
        <v>-7.34</v>
      </c>
      <c r="D47" s="117" t="s">
        <v>103</v>
      </c>
      <c r="E47" s="117"/>
      <c r="F47" s="117"/>
      <c r="G47" s="117"/>
      <c r="H47" s="117"/>
      <c r="I47" s="117"/>
      <c r="J47" s="117"/>
      <c r="K47" s="117"/>
      <c r="L47" s="117"/>
    </row>
    <row r="48" spans="1:12">
      <c r="A48" s="126"/>
      <c r="C48" s="117"/>
      <c r="D48" s="117"/>
      <c r="E48" s="117"/>
      <c r="F48" s="117"/>
      <c r="G48" s="117"/>
      <c r="H48" s="117"/>
      <c r="I48" s="117"/>
      <c r="J48" s="117"/>
      <c r="K48" s="117"/>
      <c r="L48" s="117"/>
    </row>
    <row r="49" spans="1:12">
      <c r="A49" s="126"/>
      <c r="C49" s="117"/>
      <c r="D49" s="117"/>
      <c r="E49" s="117"/>
      <c r="F49" s="117"/>
      <c r="G49" s="117"/>
      <c r="H49" s="117"/>
      <c r="I49" s="117"/>
      <c r="J49" s="117"/>
      <c r="K49" s="117"/>
      <c r="L49" s="117"/>
    </row>
    <row r="50" spans="1:12" ht="15.75" customHeight="1">
      <c r="A50" s="121">
        <v>42532</v>
      </c>
      <c r="C50" s="117"/>
      <c r="D50" s="117"/>
      <c r="E50" s="117"/>
      <c r="F50" s="117"/>
      <c r="G50" s="117"/>
      <c r="H50" s="117"/>
      <c r="I50" s="117"/>
      <c r="J50" s="117"/>
      <c r="K50" s="117"/>
      <c r="L50" s="117"/>
    </row>
    <row r="51" spans="1:12" ht="15.75" customHeight="1">
      <c r="A51" s="121">
        <v>42533</v>
      </c>
      <c r="B51" s="98" t="s">
        <v>50</v>
      </c>
      <c r="C51" s="117">
        <v>-1.5</v>
      </c>
      <c r="D51" s="117"/>
      <c r="E51" s="117"/>
      <c r="F51" s="117"/>
      <c r="G51" s="117"/>
      <c r="H51" s="117"/>
      <c r="I51" s="117"/>
      <c r="J51" s="117"/>
      <c r="K51" s="117"/>
      <c r="L51" s="117"/>
    </row>
    <row r="52" spans="1:12" ht="15.75" customHeight="1">
      <c r="A52" s="121"/>
      <c r="B52" s="98" t="s">
        <v>57</v>
      </c>
      <c r="C52" s="117">
        <v>-1.59</v>
      </c>
      <c r="D52" s="117"/>
      <c r="E52" s="117"/>
      <c r="F52" s="117"/>
      <c r="G52" s="117"/>
      <c r="H52" s="117"/>
      <c r="I52" s="117"/>
      <c r="J52" s="117"/>
      <c r="K52" s="117"/>
      <c r="L52" s="117"/>
    </row>
    <row r="53" spans="1:12">
      <c r="A53" s="125">
        <v>42534</v>
      </c>
      <c r="B53" s="98" t="s">
        <v>50</v>
      </c>
      <c r="C53" s="117">
        <v>-2.2999999999999998</v>
      </c>
      <c r="D53" s="117"/>
      <c r="E53" s="117"/>
      <c r="F53" s="117"/>
      <c r="G53" s="117"/>
      <c r="H53" s="117"/>
      <c r="I53" s="117"/>
      <c r="J53" s="117"/>
      <c r="K53" s="117"/>
      <c r="L53" s="117"/>
    </row>
    <row r="54" spans="1:12">
      <c r="A54" s="126"/>
      <c r="B54" s="98" t="s">
        <v>68</v>
      </c>
      <c r="C54" s="117">
        <v>-2.19</v>
      </c>
      <c r="D54" s="117" t="s">
        <v>103</v>
      </c>
      <c r="E54" s="117"/>
      <c r="F54" s="117"/>
      <c r="G54" s="117"/>
      <c r="H54" s="117"/>
      <c r="I54" s="117"/>
      <c r="J54" s="117"/>
      <c r="K54" s="117"/>
      <c r="L54" s="117"/>
    </row>
    <row r="55" spans="1:12">
      <c r="A55" s="126"/>
      <c r="B55" s="98" t="s">
        <v>42</v>
      </c>
      <c r="C55" s="117">
        <v>-7.85</v>
      </c>
      <c r="D55" s="117" t="s">
        <v>103</v>
      </c>
      <c r="E55" s="117"/>
      <c r="F55" s="117"/>
      <c r="G55" s="117"/>
      <c r="H55" s="117"/>
      <c r="I55" s="117"/>
      <c r="J55" s="117"/>
      <c r="K55" s="117"/>
      <c r="L55" s="117"/>
    </row>
    <row r="56" spans="1:12" ht="15.75" customHeight="1">
      <c r="A56" s="119">
        <v>42535</v>
      </c>
      <c r="B56" s="98" t="s">
        <v>50</v>
      </c>
      <c r="C56" s="117">
        <v>-2.6</v>
      </c>
      <c r="D56" s="117"/>
      <c r="E56" s="117"/>
      <c r="F56" s="117"/>
      <c r="G56" s="117"/>
      <c r="H56" s="117"/>
      <c r="I56" s="117"/>
      <c r="J56" s="117"/>
      <c r="K56" s="117"/>
      <c r="L56" s="117"/>
    </row>
    <row r="57" spans="1:12">
      <c r="A57" s="125">
        <v>42536</v>
      </c>
      <c r="B57" s="98" t="s">
        <v>50</v>
      </c>
      <c r="C57" s="117">
        <v>-1.5</v>
      </c>
      <c r="D57" s="117"/>
      <c r="E57" s="117"/>
      <c r="F57" s="117"/>
      <c r="G57" s="117"/>
      <c r="H57" s="117"/>
      <c r="I57" s="117"/>
      <c r="J57" s="117"/>
      <c r="K57" s="117"/>
      <c r="L57" s="117"/>
    </row>
    <row r="58" spans="1:12">
      <c r="A58" s="126"/>
      <c r="B58" s="98" t="s">
        <v>118</v>
      </c>
      <c r="C58" s="117">
        <v>-10</v>
      </c>
      <c r="D58" s="117"/>
      <c r="E58" s="117"/>
      <c r="F58" s="117"/>
      <c r="G58" s="117"/>
      <c r="H58" s="117"/>
      <c r="I58" s="117"/>
      <c r="J58" s="117"/>
      <c r="K58" s="117"/>
      <c r="L58" s="117"/>
    </row>
    <row r="59" spans="1:12">
      <c r="A59" s="126"/>
      <c r="C59" s="117"/>
      <c r="D59" s="117"/>
      <c r="E59" s="117"/>
      <c r="F59" s="117"/>
      <c r="G59" s="117"/>
      <c r="H59" s="117"/>
      <c r="I59" s="117"/>
      <c r="J59" s="117"/>
      <c r="K59" s="117"/>
      <c r="L59" s="117"/>
    </row>
    <row r="60" spans="1:12">
      <c r="A60" s="125">
        <v>42537</v>
      </c>
      <c r="B60" s="98" t="s">
        <v>50</v>
      </c>
      <c r="C60" s="117">
        <v>-1.75</v>
      </c>
      <c r="D60" s="117"/>
      <c r="E60" s="117"/>
      <c r="F60" s="117"/>
      <c r="G60" s="117"/>
      <c r="H60" s="117"/>
      <c r="I60" s="117"/>
      <c r="J60" s="117"/>
      <c r="K60" s="117"/>
      <c r="L60" s="117"/>
    </row>
    <row r="61" spans="1:12">
      <c r="A61" s="126"/>
      <c r="B61" s="98" t="s">
        <v>92</v>
      </c>
      <c r="C61" s="117">
        <v>-8.82</v>
      </c>
      <c r="D61" s="117" t="s">
        <v>103</v>
      </c>
      <c r="E61" s="117"/>
      <c r="F61" s="117"/>
      <c r="G61" s="117"/>
      <c r="H61" s="117"/>
      <c r="I61" s="117"/>
      <c r="J61" s="117"/>
      <c r="K61" s="117"/>
      <c r="L61" s="117"/>
    </row>
    <row r="62" spans="1:12">
      <c r="A62" s="126"/>
      <c r="B62" s="98" t="s">
        <v>63</v>
      </c>
      <c r="C62" s="117">
        <v>-2.4500000000000002</v>
      </c>
      <c r="D62" s="117" t="s">
        <v>103</v>
      </c>
      <c r="E62" s="117"/>
      <c r="F62" s="117"/>
      <c r="G62" s="117"/>
      <c r="H62" s="117"/>
      <c r="I62" s="117"/>
      <c r="J62" s="117"/>
      <c r="K62" s="117"/>
      <c r="L62" s="117"/>
    </row>
    <row r="63" spans="1:12" ht="15.75" customHeight="1">
      <c r="A63" s="119">
        <v>42538</v>
      </c>
      <c r="C63" s="117"/>
      <c r="D63" s="117"/>
      <c r="E63" s="117"/>
      <c r="F63" s="117"/>
      <c r="G63" s="117"/>
      <c r="H63" s="117"/>
      <c r="I63" s="117"/>
      <c r="J63" s="117"/>
      <c r="K63" s="117"/>
      <c r="L63" s="117"/>
    </row>
    <row r="64" spans="1:12">
      <c r="A64" s="125">
        <v>42539</v>
      </c>
      <c r="B64" s="98" t="s">
        <v>119</v>
      </c>
      <c r="C64" s="117">
        <v>-19.190000000000001</v>
      </c>
      <c r="D64" s="117"/>
      <c r="E64" s="117"/>
      <c r="F64" s="117"/>
      <c r="G64" s="117"/>
      <c r="H64" s="117"/>
      <c r="I64" s="117"/>
      <c r="J64" s="117"/>
      <c r="K64" s="117"/>
      <c r="L64" s="117"/>
    </row>
    <row r="65" spans="1:12">
      <c r="A65" s="126"/>
      <c r="B65" s="98" t="s">
        <v>120</v>
      </c>
      <c r="C65" s="117">
        <v>-1</v>
      </c>
      <c r="D65" s="117"/>
      <c r="E65" s="117"/>
      <c r="F65" s="117"/>
      <c r="G65" s="117"/>
      <c r="H65" s="117"/>
      <c r="I65" s="117"/>
      <c r="J65" s="117"/>
      <c r="K65" s="117"/>
      <c r="L65" s="117"/>
    </row>
    <row r="66" spans="1:12">
      <c r="A66" s="126"/>
      <c r="C66" s="117"/>
      <c r="D66" s="117"/>
      <c r="E66" s="117"/>
      <c r="F66" s="117"/>
      <c r="G66" s="117"/>
      <c r="H66" s="117"/>
      <c r="I66" s="117"/>
      <c r="J66" s="117"/>
      <c r="K66" s="117"/>
      <c r="L66" s="117"/>
    </row>
    <row r="67" spans="1:12">
      <c r="A67" s="126"/>
      <c r="C67" s="117"/>
      <c r="D67" s="117"/>
      <c r="E67" s="117"/>
      <c r="F67" s="117"/>
      <c r="G67" s="117"/>
      <c r="H67" s="117"/>
      <c r="I67" s="117"/>
      <c r="J67" s="117"/>
      <c r="K67" s="117"/>
      <c r="L67" s="117"/>
    </row>
    <row r="68" spans="1:12">
      <c r="A68" s="126"/>
      <c r="C68" s="117"/>
      <c r="D68" s="117"/>
      <c r="E68" s="117"/>
      <c r="F68" s="117"/>
      <c r="G68" s="117"/>
      <c r="H68" s="117"/>
      <c r="I68" s="117"/>
      <c r="J68" s="117"/>
      <c r="K68" s="117"/>
      <c r="L68" s="117"/>
    </row>
    <row r="69" spans="1:12" ht="15.75" customHeight="1">
      <c r="A69" s="119">
        <v>42540</v>
      </c>
      <c r="B69" s="98" t="s">
        <v>50</v>
      </c>
      <c r="C69" s="117">
        <v>-1.5</v>
      </c>
      <c r="D69" s="117"/>
      <c r="E69" s="117"/>
      <c r="F69" s="117"/>
      <c r="G69" s="117"/>
      <c r="H69" s="117"/>
      <c r="I69" s="117"/>
      <c r="J69" s="117"/>
      <c r="K69" s="117"/>
      <c r="L69" s="117"/>
    </row>
    <row r="70" spans="1:12" ht="15.75" customHeight="1">
      <c r="A70" s="119"/>
      <c r="B70" s="98" t="s">
        <v>92</v>
      </c>
      <c r="C70" s="117">
        <v>-5.23</v>
      </c>
      <c r="D70" s="117" t="s">
        <v>103</v>
      </c>
      <c r="E70" s="117"/>
      <c r="F70" s="117"/>
      <c r="G70" s="117"/>
      <c r="H70" s="117"/>
      <c r="I70" s="117"/>
      <c r="J70" s="117"/>
      <c r="K70" s="117"/>
      <c r="L70" s="117"/>
    </row>
    <row r="71" spans="1:12">
      <c r="A71" s="125">
        <v>42541</v>
      </c>
      <c r="C71" s="117"/>
      <c r="D71" s="117"/>
      <c r="E71" s="117"/>
      <c r="F71" s="117"/>
      <c r="G71" s="117"/>
      <c r="H71" s="117"/>
      <c r="I71" s="117"/>
      <c r="J71" s="117"/>
      <c r="K71" s="117"/>
      <c r="L71" s="117"/>
    </row>
    <row r="72" spans="1:12">
      <c r="A72" s="126"/>
      <c r="B72" s="98" t="s">
        <v>50</v>
      </c>
      <c r="C72" s="117">
        <v>-1.75</v>
      </c>
      <c r="D72" s="117"/>
      <c r="E72" s="117"/>
      <c r="F72" s="117"/>
      <c r="G72" s="117"/>
      <c r="H72" s="117"/>
      <c r="I72" s="117"/>
      <c r="J72" s="117"/>
      <c r="K72" s="117"/>
      <c r="L72" s="117"/>
    </row>
    <row r="73" spans="1:12">
      <c r="A73" s="126"/>
      <c r="C73" s="117"/>
      <c r="D73" s="117"/>
      <c r="E73" s="117"/>
      <c r="F73" s="117"/>
      <c r="G73" s="117"/>
      <c r="H73" s="117"/>
      <c r="I73" s="117"/>
      <c r="J73" s="117"/>
      <c r="K73" s="117"/>
      <c r="L73" s="117"/>
    </row>
    <row r="74" spans="1:12" ht="15.75" customHeight="1">
      <c r="A74" s="121">
        <v>42542</v>
      </c>
      <c r="B74" s="98" t="s">
        <v>40</v>
      </c>
      <c r="C74" s="117">
        <v>-2.2999999999999998</v>
      </c>
      <c r="D74" s="117"/>
      <c r="E74" s="117"/>
      <c r="F74" s="117"/>
      <c r="G74" s="117"/>
      <c r="H74" s="117"/>
      <c r="I74" s="117"/>
      <c r="J74" s="117"/>
      <c r="K74" s="117"/>
      <c r="L74" s="117"/>
    </row>
    <row r="75" spans="1:12" ht="15.75" customHeight="1">
      <c r="A75" s="121"/>
      <c r="B75" s="98" t="s">
        <v>121</v>
      </c>
      <c r="C75" s="117">
        <v>-1</v>
      </c>
      <c r="D75" s="117"/>
      <c r="E75" s="117"/>
      <c r="F75" s="117"/>
      <c r="G75" s="117"/>
      <c r="H75" s="117"/>
      <c r="I75" s="117"/>
      <c r="J75" s="117"/>
      <c r="K75" s="117"/>
      <c r="L75" s="117"/>
    </row>
    <row r="76" spans="1:12" ht="15.75" customHeight="1">
      <c r="A76" s="121">
        <v>42543</v>
      </c>
      <c r="B76" s="120"/>
      <c r="C76" s="117"/>
      <c r="D76" s="117"/>
      <c r="E76" s="117"/>
      <c r="F76" s="117"/>
      <c r="G76" s="117"/>
      <c r="H76" s="117"/>
      <c r="I76" s="117"/>
      <c r="J76" s="117"/>
      <c r="K76" s="117"/>
      <c r="L76" s="117"/>
    </row>
    <row r="77" spans="1:12">
      <c r="A77" s="125">
        <v>42544</v>
      </c>
      <c r="B77" s="98" t="s">
        <v>50</v>
      </c>
      <c r="C77" s="117">
        <v>-2.6</v>
      </c>
      <c r="D77" s="117"/>
      <c r="E77" s="117"/>
      <c r="F77" s="117"/>
      <c r="G77" s="117"/>
      <c r="H77" s="117"/>
      <c r="I77" s="117"/>
      <c r="J77" s="117"/>
      <c r="K77" s="117"/>
      <c r="L77" s="117"/>
    </row>
    <row r="78" spans="1:12">
      <c r="A78" s="126"/>
      <c r="C78" s="117"/>
      <c r="D78" s="117"/>
      <c r="E78" s="117"/>
      <c r="F78" s="117"/>
      <c r="G78" s="117"/>
      <c r="H78" s="117"/>
      <c r="I78" s="117"/>
      <c r="J78" s="117"/>
      <c r="K78" s="117"/>
      <c r="L78" s="117"/>
    </row>
    <row r="79" spans="1:12">
      <c r="A79" s="126"/>
      <c r="C79" s="117"/>
      <c r="D79" s="117"/>
      <c r="E79" s="117"/>
      <c r="F79" s="117"/>
      <c r="G79" s="117"/>
      <c r="H79" s="117"/>
      <c r="I79" s="117"/>
      <c r="J79" s="117"/>
      <c r="K79" s="117"/>
      <c r="L79" s="117"/>
    </row>
    <row r="80" spans="1:12">
      <c r="A80" s="126"/>
      <c r="C80" s="117"/>
      <c r="D80" s="117"/>
      <c r="E80" s="117"/>
      <c r="F80" s="117"/>
      <c r="G80" s="117"/>
      <c r="H80" s="117"/>
      <c r="I80" s="117"/>
      <c r="J80" s="117"/>
      <c r="K80" s="117"/>
      <c r="L80" s="117"/>
    </row>
    <row r="81" spans="1:12" ht="15.75" customHeight="1">
      <c r="A81" s="119">
        <v>42179</v>
      </c>
      <c r="B81" s="98" t="s">
        <v>58</v>
      </c>
      <c r="C81" s="117">
        <v>-13.49</v>
      </c>
      <c r="D81" s="117" t="s">
        <v>103</v>
      </c>
      <c r="E81" s="117"/>
      <c r="F81" s="117"/>
      <c r="G81" s="117"/>
      <c r="H81" s="117"/>
      <c r="I81" s="117"/>
      <c r="J81" s="117"/>
      <c r="K81" s="117"/>
      <c r="L81" s="117"/>
    </row>
    <row r="82" spans="1:12">
      <c r="A82" s="125">
        <v>42546</v>
      </c>
      <c r="C82" s="117"/>
      <c r="D82" s="117"/>
      <c r="E82" s="117"/>
      <c r="F82" s="117">
        <v>85</v>
      </c>
      <c r="G82" s="117"/>
      <c r="H82" s="117"/>
      <c r="I82" s="117"/>
      <c r="J82" s="117"/>
      <c r="K82" s="117"/>
      <c r="L82" s="117"/>
    </row>
    <row r="83" spans="1:12">
      <c r="A83" s="126"/>
      <c r="C83" s="117"/>
      <c r="D83" s="117"/>
      <c r="E83" s="117"/>
      <c r="F83" s="117"/>
      <c r="G83" s="117"/>
      <c r="H83" s="117"/>
      <c r="I83" s="117"/>
      <c r="J83" s="117"/>
      <c r="K83" s="117"/>
      <c r="L83" s="117"/>
    </row>
    <row r="84" spans="1:12">
      <c r="A84" s="126"/>
      <c r="C84" s="117"/>
      <c r="D84" s="117"/>
      <c r="E84" s="117"/>
      <c r="F84" s="117"/>
      <c r="G84" s="117"/>
      <c r="H84" s="117"/>
      <c r="I84" s="117"/>
      <c r="J84" s="117"/>
      <c r="K84" s="117"/>
      <c r="L84" s="117"/>
    </row>
    <row r="85" spans="1:12">
      <c r="A85" s="126"/>
      <c r="C85" s="117"/>
      <c r="D85" s="117"/>
      <c r="E85" s="117"/>
      <c r="F85" s="117"/>
      <c r="G85" s="117"/>
      <c r="H85" s="117"/>
      <c r="I85" s="117"/>
      <c r="J85" s="117"/>
      <c r="K85" s="117"/>
      <c r="L85" s="117"/>
    </row>
    <row r="86" spans="1:12">
      <c r="A86" s="125">
        <v>42547</v>
      </c>
      <c r="B86" s="98" t="s">
        <v>70</v>
      </c>
      <c r="C86" s="117">
        <v>-0.4</v>
      </c>
      <c r="D86" s="117" t="s">
        <v>107</v>
      </c>
      <c r="E86" s="117"/>
      <c r="F86" s="117">
        <v>100</v>
      </c>
      <c r="G86" s="117"/>
      <c r="H86" s="117"/>
      <c r="I86" s="117"/>
      <c r="J86" s="117"/>
      <c r="K86" s="117"/>
      <c r="L86" s="117"/>
    </row>
    <row r="87" spans="1:12">
      <c r="A87" s="126"/>
      <c r="B87" s="98" t="s">
        <v>50</v>
      </c>
      <c r="C87" s="117">
        <v>-1.75</v>
      </c>
      <c r="D87" s="117" t="s">
        <v>105</v>
      </c>
      <c r="E87" s="117"/>
      <c r="F87" s="117"/>
      <c r="G87" s="117"/>
      <c r="H87" s="117"/>
      <c r="I87" s="117"/>
      <c r="J87" s="117"/>
      <c r="K87" s="117"/>
      <c r="L87" s="117"/>
    </row>
    <row r="88" spans="1:12">
      <c r="A88" s="126"/>
      <c r="C88" s="117"/>
      <c r="D88" s="117"/>
      <c r="E88" s="117"/>
      <c r="F88" s="117"/>
      <c r="G88" s="117"/>
      <c r="H88" s="117"/>
      <c r="I88" s="117"/>
      <c r="J88" s="117"/>
      <c r="K88" s="117"/>
      <c r="L88" s="117"/>
    </row>
    <row r="89" spans="1:12">
      <c r="A89" s="126"/>
      <c r="C89" s="117"/>
      <c r="D89" s="117"/>
      <c r="E89" s="117"/>
      <c r="F89" s="117"/>
      <c r="G89" s="117"/>
      <c r="H89" s="117"/>
      <c r="I89" s="117"/>
      <c r="J89" s="117"/>
      <c r="K89" s="117"/>
      <c r="L89" s="117"/>
    </row>
    <row r="90" spans="1:12" ht="15.75" customHeight="1">
      <c r="A90" s="119">
        <v>42548</v>
      </c>
      <c r="B90" s="98" t="s">
        <v>40</v>
      </c>
      <c r="C90" s="117">
        <v>-1.5</v>
      </c>
      <c r="D90" s="117" t="s">
        <v>105</v>
      </c>
      <c r="E90" s="117"/>
      <c r="F90" s="117"/>
      <c r="G90" s="117"/>
      <c r="H90" s="117"/>
      <c r="I90" s="117"/>
      <c r="J90" s="117"/>
      <c r="K90" s="117"/>
      <c r="L90" s="117"/>
    </row>
    <row r="91" spans="1:12" ht="15.75" customHeight="1">
      <c r="A91" s="119"/>
      <c r="B91" s="98" t="s">
        <v>72</v>
      </c>
      <c r="C91" s="117">
        <v>-9.91</v>
      </c>
      <c r="D91" s="117" t="s">
        <v>103</v>
      </c>
      <c r="E91" s="117"/>
      <c r="F91" s="117"/>
      <c r="G91" s="117"/>
      <c r="H91" s="117"/>
      <c r="I91" s="117"/>
      <c r="J91" s="117"/>
      <c r="K91" s="117"/>
      <c r="L91" s="117"/>
    </row>
    <row r="92" spans="1:12">
      <c r="A92" s="125">
        <v>42549</v>
      </c>
      <c r="B92" s="98" t="s">
        <v>50</v>
      </c>
      <c r="C92" s="117">
        <v>-4</v>
      </c>
      <c r="D92" s="117" t="s">
        <v>105</v>
      </c>
      <c r="E92" s="117"/>
      <c r="F92" s="117"/>
      <c r="G92" s="117"/>
      <c r="H92" s="117"/>
      <c r="I92" s="117"/>
      <c r="J92" s="117"/>
      <c r="K92" s="117"/>
      <c r="L92" s="117"/>
    </row>
    <row r="93" spans="1:12">
      <c r="A93" s="126"/>
      <c r="B93" s="98" t="s">
        <v>122</v>
      </c>
      <c r="C93" s="117">
        <v>-13.5</v>
      </c>
      <c r="D93" s="117" t="s">
        <v>107</v>
      </c>
      <c r="E93" s="117"/>
      <c r="F93" s="117"/>
      <c r="G93" s="117"/>
      <c r="H93" s="117"/>
      <c r="I93" s="117"/>
      <c r="J93" s="117"/>
      <c r="K93" s="117"/>
      <c r="L93" s="117"/>
    </row>
    <row r="94" spans="1:12" ht="15.75" customHeight="1">
      <c r="A94" s="118"/>
      <c r="B94" s="98" t="s">
        <v>123</v>
      </c>
      <c r="C94" s="117">
        <v>-2</v>
      </c>
      <c r="D94" s="117" t="s">
        <v>103</v>
      </c>
      <c r="E94" s="117"/>
      <c r="F94" s="117"/>
      <c r="G94" s="117"/>
      <c r="H94" s="117"/>
      <c r="I94" s="117"/>
      <c r="J94" s="117"/>
      <c r="K94" s="117"/>
      <c r="L94" s="117"/>
    </row>
    <row r="95" spans="1:12">
      <c r="A95" s="125">
        <v>42550</v>
      </c>
      <c r="B95" s="98" t="s">
        <v>40</v>
      </c>
      <c r="C95" s="117">
        <v>-2</v>
      </c>
      <c r="D95" s="117"/>
      <c r="E95" s="117"/>
      <c r="F95" s="117"/>
      <c r="G95" s="117"/>
      <c r="H95" s="117"/>
      <c r="I95" s="117"/>
      <c r="J95" s="117"/>
      <c r="K95" s="117"/>
      <c r="L95" s="117"/>
    </row>
    <row r="96" spans="1:12">
      <c r="A96" s="126"/>
      <c r="B96" s="98" t="s">
        <v>124</v>
      </c>
      <c r="C96" s="117">
        <v>-3.9</v>
      </c>
      <c r="D96" s="117" t="s">
        <v>103</v>
      </c>
      <c r="E96" s="117"/>
      <c r="F96" s="117">
        <v>437.66</v>
      </c>
      <c r="G96" s="117"/>
      <c r="H96" s="117"/>
      <c r="I96" s="117"/>
      <c r="J96" s="117"/>
      <c r="K96" s="117"/>
      <c r="L96" s="117"/>
    </row>
    <row r="97" spans="1:12" ht="15.75" customHeight="1">
      <c r="A97" s="119">
        <v>42399</v>
      </c>
      <c r="B97" s="98" t="s">
        <v>70</v>
      </c>
      <c r="C97" s="117">
        <v>-2</v>
      </c>
      <c r="D97" s="117" t="s">
        <v>107</v>
      </c>
      <c r="E97" s="117"/>
      <c r="F97" s="117"/>
      <c r="G97" s="117"/>
      <c r="H97" s="117"/>
      <c r="I97" s="117"/>
      <c r="J97" s="117"/>
      <c r="K97" s="117"/>
      <c r="L97" s="117"/>
    </row>
    <row r="98" spans="1:12" ht="15.75" customHeight="1">
      <c r="A98" s="119"/>
      <c r="B98" s="98" t="s">
        <v>41</v>
      </c>
      <c r="C98" s="117">
        <v>-1.1000000000000001</v>
      </c>
      <c r="D98" s="117" t="s">
        <v>105</v>
      </c>
      <c r="E98" s="117"/>
      <c r="F98" s="117"/>
      <c r="G98" s="117"/>
      <c r="H98" s="117"/>
      <c r="I98" s="117"/>
      <c r="J98" s="117"/>
      <c r="K98" s="117"/>
      <c r="L98" s="117"/>
    </row>
    <row r="99" spans="1:12" ht="15.75" customHeight="1">
      <c r="A99" s="119"/>
      <c r="B99" s="98" t="s">
        <v>101</v>
      </c>
      <c r="C99" s="122">
        <v>-226</v>
      </c>
      <c r="D99" s="117" t="s">
        <v>270</v>
      </c>
      <c r="E99" s="117"/>
      <c r="F99" s="117"/>
      <c r="G99" s="117"/>
      <c r="H99" s="117"/>
      <c r="I99" s="117"/>
      <c r="J99" s="117"/>
      <c r="K99" s="117"/>
      <c r="L99" s="117"/>
    </row>
    <row r="100" spans="1:12" ht="15.75" customHeight="1">
      <c r="A100" s="119"/>
      <c r="B100" s="98" t="s">
        <v>77</v>
      </c>
      <c r="C100" s="122">
        <v>-10</v>
      </c>
      <c r="D100" s="117" t="s">
        <v>112</v>
      </c>
      <c r="E100" s="117"/>
      <c r="F100" s="117"/>
      <c r="G100" s="117"/>
      <c r="H100" s="117"/>
      <c r="I100" s="117"/>
      <c r="J100" s="117"/>
      <c r="K100" s="117"/>
      <c r="L100" s="117"/>
    </row>
    <row r="101" spans="1:12" ht="15.75" customHeight="1">
      <c r="A101" s="119"/>
      <c r="C101" s="116"/>
      <c r="D101" s="102"/>
      <c r="E101" s="102"/>
      <c r="F101" s="102"/>
    </row>
  </sheetData>
  <mergeCells count="16">
    <mergeCell ref="A47:A49"/>
    <mergeCell ref="A33:A35"/>
    <mergeCell ref="A29:A31"/>
    <mergeCell ref="A22:A24"/>
    <mergeCell ref="A19:A21"/>
    <mergeCell ref="A37:A40"/>
    <mergeCell ref="A60:A62"/>
    <mergeCell ref="A64:A68"/>
    <mergeCell ref="A57:A59"/>
    <mergeCell ref="A71:A73"/>
    <mergeCell ref="A53:A55"/>
    <mergeCell ref="A82:A85"/>
    <mergeCell ref="A86:A89"/>
    <mergeCell ref="A92:A93"/>
    <mergeCell ref="A95:A96"/>
    <mergeCell ref="A77:A80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4"/>
  <sheetViews>
    <sheetView workbookViewId="0">
      <pane ySplit="14" topLeftCell="A15" activePane="bottomLeft" state="frozen"/>
      <selection pane="bottomLeft" activeCell="B16" sqref="B16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 t="s">
        <v>125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126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C4" s="47">
        <f>SUM(C7:C14)</f>
        <v>-400.27000000000004</v>
      </c>
      <c r="I4" s="39"/>
    </row>
    <row r="5" spans="1:26" ht="18.75" customHeight="1">
      <c r="B5" s="4" t="s">
        <v>26</v>
      </c>
      <c r="C5" s="6">
        <f>SUM(C19:C104)</f>
        <v>-400.27</v>
      </c>
      <c r="D5" s="6">
        <f>SUM(C5,F5)</f>
        <v>-149.51</v>
      </c>
      <c r="E5" s="47"/>
      <c r="F5" s="6">
        <f>SUM(F19:F96)</f>
        <v>250.76</v>
      </c>
      <c r="I5" s="7"/>
    </row>
    <row r="6" spans="1:26" ht="18.75" customHeight="1">
      <c r="B6" s="4" t="s">
        <v>27</v>
      </c>
      <c r="C6" s="8">
        <f>QUOTIENT(SUM(C5),COUNT(A19:A70))</f>
        <v>-19</v>
      </c>
      <c r="D6" s="8">
        <f>SUM(C6,F6)</f>
        <v>-11</v>
      </c>
      <c r="E6" s="47"/>
      <c r="F6" s="8">
        <f>QUOTIENT(SUM(F5),COUNT(A19:A101))</f>
        <v>8</v>
      </c>
      <c r="I6" s="14"/>
    </row>
    <row r="7" spans="1:26" ht="18.75" customHeight="1">
      <c r="B7" s="74" t="s">
        <v>28</v>
      </c>
      <c r="C7" s="6">
        <f>SUM(C103)</f>
        <v>-226</v>
      </c>
      <c r="D7" s="47"/>
      <c r="E7" s="47"/>
      <c r="F7" s="47"/>
    </row>
    <row r="8" spans="1:26" ht="18.75" customHeight="1">
      <c r="B8" s="75" t="s">
        <v>29</v>
      </c>
      <c r="C8" s="53">
        <f>SUM(C19,C30,C50,C51,C58,C61,C62,C64,C25,C71)</f>
        <v>-69.34</v>
      </c>
      <c r="D8" s="47"/>
      <c r="E8" s="47"/>
      <c r="F8" s="47"/>
    </row>
    <row r="9" spans="1:26" ht="18.75" customHeight="1">
      <c r="B9" s="76" t="s">
        <v>30</v>
      </c>
      <c r="C9" s="53">
        <f>SUM(C26,C23,C28,C31,C33,C35,C40,C41,C46,C55,C68)</f>
        <v>-27.049999999999997</v>
      </c>
      <c r="D9" s="47"/>
      <c r="E9" s="47"/>
      <c r="F9" s="47"/>
    </row>
    <row r="10" spans="1:26" ht="18.75" customHeight="1">
      <c r="B10" s="77" t="s">
        <v>31</v>
      </c>
      <c r="C10" s="53">
        <f>SUM(C65,C69,C70)</f>
        <v>-21.4</v>
      </c>
      <c r="D10" s="47"/>
      <c r="E10" s="47"/>
      <c r="F10" s="47"/>
    </row>
    <row r="11" spans="1:26" ht="18.75" customHeight="1">
      <c r="B11" s="49" t="s">
        <v>79</v>
      </c>
      <c r="C11" s="53">
        <f>SUM(C27)</f>
        <v>-24.79</v>
      </c>
      <c r="D11" s="47"/>
      <c r="E11" s="47"/>
      <c r="F11" s="47"/>
    </row>
    <row r="12" spans="1:26" ht="18.75" customHeight="1">
      <c r="B12" s="78" t="s">
        <v>80</v>
      </c>
      <c r="C12" s="53">
        <f>SUM(C60)</f>
        <v>-1</v>
      </c>
      <c r="D12" s="47"/>
      <c r="E12" s="47"/>
      <c r="F12" s="47"/>
    </row>
    <row r="13" spans="1:26" ht="18.75" customHeight="1">
      <c r="B13" s="79" t="s">
        <v>81</v>
      </c>
      <c r="C13" s="53">
        <f>SUM(C104)</f>
        <v>-10</v>
      </c>
      <c r="D13" s="47"/>
      <c r="E13" s="47"/>
      <c r="F13" s="47"/>
    </row>
    <row r="14" spans="1:26" ht="18.75" customHeight="1">
      <c r="B14" s="4" t="s">
        <v>32</v>
      </c>
      <c r="C14" s="53">
        <f>SUM(C21,C24,C32,)</f>
        <v>-20.69</v>
      </c>
      <c r="D14" s="47"/>
      <c r="E14" s="47"/>
      <c r="F14" s="47"/>
    </row>
    <row r="15" spans="1:26">
      <c r="C15" s="47"/>
      <c r="D15" s="47"/>
      <c r="E15" s="47"/>
      <c r="F15" s="47"/>
    </row>
    <row r="16" spans="1:26">
      <c r="C16" s="47"/>
      <c r="D16" s="47"/>
      <c r="E16" s="47"/>
      <c r="F16" s="47"/>
    </row>
    <row r="17" spans="1:26">
      <c r="C17" s="47"/>
      <c r="D17" s="47"/>
      <c r="E17" s="47"/>
      <c r="F17" s="47"/>
    </row>
    <row r="18" spans="1:26">
      <c r="C18" s="47"/>
      <c r="D18" s="47"/>
      <c r="E18" s="47"/>
      <c r="F18" s="47"/>
    </row>
    <row r="19" spans="1:26" ht="15.75" customHeight="1">
      <c r="A19" s="91">
        <v>42552</v>
      </c>
      <c r="B19" t="s">
        <v>58</v>
      </c>
      <c r="C19" s="48">
        <v>-14.72</v>
      </c>
      <c r="D19" s="51"/>
      <c r="E19" s="51" t="s">
        <v>127</v>
      </c>
      <c r="F19" s="51">
        <v>0.76</v>
      </c>
      <c r="G19" s="88"/>
      <c r="H19" s="88"/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91"/>
      <c r="C20" s="48"/>
      <c r="D20" s="51"/>
      <c r="E20" s="51"/>
      <c r="F20" s="51"/>
      <c r="G20" s="88"/>
      <c r="H20" s="88"/>
      <c r="I20" s="88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89">
        <v>42553</v>
      </c>
      <c r="B21" t="s">
        <v>128</v>
      </c>
      <c r="C21" s="48">
        <v>-15.19</v>
      </c>
      <c r="D21" s="44"/>
      <c r="E21" s="44"/>
      <c r="F21" s="44"/>
      <c r="G21" s="44"/>
      <c r="H21" s="44"/>
      <c r="I21" s="44"/>
      <c r="J21" s="44"/>
      <c r="K21" s="44"/>
      <c r="L21" s="44"/>
    </row>
    <row r="22" spans="1:26" ht="15.75" customHeight="1">
      <c r="A22" s="89"/>
      <c r="C22" s="48"/>
      <c r="D22" s="44"/>
      <c r="E22" s="44"/>
      <c r="F22" s="44"/>
      <c r="G22" s="44"/>
      <c r="H22" s="44"/>
      <c r="I22" s="44"/>
      <c r="J22" s="44"/>
      <c r="K22" s="44"/>
      <c r="L22" s="44"/>
    </row>
    <row r="23" spans="1:26" ht="15.75" customHeight="1">
      <c r="A23" s="94">
        <v>42554</v>
      </c>
      <c r="B23" s="45" t="s">
        <v>40</v>
      </c>
      <c r="C23" s="48">
        <v>-1.75</v>
      </c>
      <c r="D23" s="52"/>
      <c r="E23" s="52" t="s">
        <v>129</v>
      </c>
      <c r="F23" s="52">
        <v>250</v>
      </c>
      <c r="G23" s="52"/>
      <c r="H23" s="52"/>
      <c r="I23" s="52"/>
      <c r="J23" s="52"/>
      <c r="K23" s="52"/>
      <c r="L23" s="52"/>
      <c r="M23" s="55"/>
      <c r="N23" s="55"/>
      <c r="O23" s="55"/>
    </row>
    <row r="24" spans="1:26" ht="15.75" customHeight="1">
      <c r="A24" s="94"/>
      <c r="B24" s="45" t="s">
        <v>130</v>
      </c>
      <c r="C24" s="48">
        <v>-4.9000000000000004</v>
      </c>
      <c r="D24" s="52"/>
      <c r="E24" s="52"/>
      <c r="F24" s="52"/>
      <c r="G24" s="52"/>
      <c r="H24" s="52"/>
      <c r="I24" s="52"/>
      <c r="J24" s="52"/>
      <c r="K24" s="52"/>
      <c r="L24" s="52"/>
      <c r="M24" s="55"/>
      <c r="N24" s="55"/>
      <c r="O24" s="55"/>
    </row>
    <row r="25" spans="1:26" ht="15.75" customHeight="1">
      <c r="A25" s="94"/>
      <c r="B25" s="45" t="s">
        <v>63</v>
      </c>
      <c r="C25" s="48">
        <v>-2.4500000000000002</v>
      </c>
      <c r="D25" s="52"/>
      <c r="E25" s="52"/>
      <c r="F25" s="52"/>
      <c r="G25" s="52"/>
      <c r="H25" s="52"/>
      <c r="I25" s="52"/>
      <c r="J25" s="52"/>
      <c r="K25" s="52"/>
      <c r="L25" s="52"/>
      <c r="M25" s="55"/>
      <c r="N25" s="55"/>
      <c r="O25" s="55"/>
    </row>
    <row r="26" spans="1:26" ht="15.75" customHeight="1">
      <c r="A26" s="94"/>
      <c r="B26" s="45" t="s">
        <v>59</v>
      </c>
      <c r="C26" s="48">
        <v>-1</v>
      </c>
      <c r="D26" s="52"/>
      <c r="E26" s="52"/>
      <c r="F26" s="52"/>
      <c r="G26" s="52"/>
      <c r="H26" s="52"/>
      <c r="I26" s="52"/>
      <c r="J26" s="52"/>
      <c r="K26" s="52"/>
      <c r="L26" s="52"/>
      <c r="M26" s="55"/>
      <c r="N26" s="55"/>
      <c r="O26" s="55"/>
    </row>
    <row r="27" spans="1:26" ht="15.75" customHeight="1">
      <c r="A27" s="94"/>
      <c r="B27" s="45" t="s">
        <v>131</v>
      </c>
      <c r="C27" s="48">
        <v>-24.79</v>
      </c>
      <c r="D27" s="52"/>
      <c r="E27" s="52"/>
      <c r="F27" s="52"/>
      <c r="G27" s="52"/>
      <c r="H27" s="52"/>
      <c r="I27" s="52"/>
      <c r="J27" s="52"/>
      <c r="K27" s="52"/>
      <c r="L27" s="52"/>
      <c r="M27" s="55"/>
      <c r="N27" s="55"/>
      <c r="O27" s="55"/>
    </row>
    <row r="28" spans="1:26">
      <c r="A28" s="123">
        <v>42555</v>
      </c>
      <c r="B28" t="s">
        <v>50</v>
      </c>
      <c r="C28" s="48">
        <v>-1.75</v>
      </c>
      <c r="D28" s="44"/>
      <c r="E28" s="44"/>
      <c r="F28" s="44"/>
      <c r="G28" s="44"/>
      <c r="H28" s="44"/>
      <c r="I28" s="44"/>
      <c r="J28" s="44"/>
      <c r="K28" s="44"/>
      <c r="L28" s="44"/>
    </row>
    <row r="29" spans="1:26">
      <c r="A29" s="124"/>
      <c r="C29" s="48"/>
      <c r="D29" s="44"/>
      <c r="E29" s="44"/>
      <c r="F29" s="44"/>
      <c r="G29" s="44" t="s">
        <v>132</v>
      </c>
      <c r="H29" s="44">
        <v>-50</v>
      </c>
      <c r="I29" s="44"/>
      <c r="J29" s="44"/>
      <c r="K29" s="44"/>
      <c r="L29" s="44"/>
    </row>
    <row r="30" spans="1:26">
      <c r="A30" s="129">
        <v>42556</v>
      </c>
      <c r="B30" t="s">
        <v>72</v>
      </c>
      <c r="C30" s="44">
        <v>-10.210000000000001</v>
      </c>
      <c r="D30" s="52"/>
      <c r="E30" s="52"/>
      <c r="F30" s="52"/>
      <c r="G30" s="52"/>
      <c r="H30" s="52"/>
      <c r="I30" s="52"/>
      <c r="J30" s="52"/>
      <c r="K30" s="52"/>
      <c r="L30" s="52"/>
      <c r="M30" s="55"/>
      <c r="N30" s="55"/>
      <c r="O30" s="55"/>
    </row>
    <row r="31" spans="1:26">
      <c r="A31" s="124"/>
      <c r="B31" t="s">
        <v>50</v>
      </c>
      <c r="C31" s="44">
        <v>-2</v>
      </c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5"/>
      <c r="O31" s="55"/>
    </row>
    <row r="32" spans="1:26" ht="15.75" customHeight="1">
      <c r="A32" s="94"/>
      <c r="B32" t="s">
        <v>133</v>
      </c>
      <c r="C32" s="44">
        <v>-0.6</v>
      </c>
      <c r="D32" s="52"/>
      <c r="E32" s="52"/>
      <c r="F32" s="52"/>
      <c r="G32" s="52"/>
      <c r="H32" s="52"/>
      <c r="I32" s="52"/>
      <c r="J32" s="52"/>
      <c r="K32" s="52"/>
      <c r="L32" s="52"/>
      <c r="M32" s="55"/>
      <c r="N32" s="55"/>
      <c r="O32" s="55"/>
    </row>
    <row r="33" spans="1:21">
      <c r="A33" s="123">
        <v>42557</v>
      </c>
      <c r="B33" t="s">
        <v>50</v>
      </c>
      <c r="C33" s="44">
        <v>-2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21">
      <c r="A34" s="124"/>
      <c r="C34" s="44"/>
      <c r="D34" s="44"/>
      <c r="E34" s="44"/>
      <c r="F34" s="44"/>
      <c r="G34" s="44"/>
      <c r="H34" s="44"/>
      <c r="I34" s="44"/>
      <c r="J34" s="44"/>
      <c r="K34" s="44"/>
      <c r="L34" s="44"/>
    </row>
    <row r="35" spans="1:21">
      <c r="A35" s="131">
        <v>42558</v>
      </c>
      <c r="B35" t="s">
        <v>50</v>
      </c>
      <c r="C35" s="44">
        <v>-1.75</v>
      </c>
      <c r="D35" s="52"/>
      <c r="E35" s="52"/>
      <c r="F35" s="52"/>
      <c r="G35" s="52"/>
      <c r="H35" s="52"/>
      <c r="I35" s="52"/>
      <c r="J35" s="52"/>
      <c r="K35" s="52"/>
      <c r="L35" s="52"/>
      <c r="M35" s="55"/>
      <c r="N35" s="55"/>
      <c r="O35" s="55"/>
    </row>
    <row r="36" spans="1:21">
      <c r="A36" s="124"/>
      <c r="C36" s="44"/>
      <c r="D36" s="52"/>
      <c r="E36" s="52"/>
      <c r="F36" s="52"/>
      <c r="G36" s="52"/>
      <c r="H36" s="52"/>
      <c r="I36" s="52"/>
      <c r="J36" s="52"/>
      <c r="K36" s="52"/>
      <c r="L36" s="52"/>
      <c r="M36" s="55"/>
      <c r="N36" s="55"/>
      <c r="O36" s="55"/>
    </row>
    <row r="37" spans="1:21">
      <c r="A37" s="124"/>
      <c r="C37" s="44"/>
      <c r="D37" s="52"/>
      <c r="E37" s="52"/>
      <c r="F37" s="52"/>
      <c r="G37" s="52"/>
      <c r="H37" s="52"/>
      <c r="I37" s="52"/>
      <c r="J37" s="52"/>
      <c r="K37" s="52"/>
      <c r="L37" s="52"/>
      <c r="M37" s="55"/>
      <c r="N37" s="55"/>
      <c r="O37" s="55"/>
    </row>
    <row r="38" spans="1:21">
      <c r="A38" s="124"/>
      <c r="C38" s="44"/>
      <c r="D38" s="52"/>
      <c r="E38" s="52"/>
      <c r="F38" s="52"/>
      <c r="G38" s="52"/>
      <c r="H38" s="52"/>
      <c r="I38" s="52"/>
      <c r="J38" s="52"/>
      <c r="K38" s="52"/>
      <c r="L38" s="52"/>
      <c r="M38" s="55"/>
      <c r="N38" s="55"/>
      <c r="O38" s="55"/>
    </row>
    <row r="39" spans="1:21">
      <c r="A39" s="124"/>
      <c r="C39" s="44"/>
      <c r="D39" s="52"/>
      <c r="E39" s="52"/>
      <c r="F39" s="52"/>
      <c r="G39" s="52"/>
      <c r="H39" s="52"/>
      <c r="I39" s="52"/>
      <c r="J39" s="52"/>
      <c r="K39" s="52"/>
      <c r="L39" s="52"/>
      <c r="M39" s="55"/>
      <c r="N39" s="55"/>
      <c r="O39" s="55"/>
    </row>
    <row r="40" spans="1:21">
      <c r="A40" s="123">
        <v>42559</v>
      </c>
      <c r="B40" t="s">
        <v>50</v>
      </c>
      <c r="C40" s="44">
        <v>-2</v>
      </c>
      <c r="D40" s="44"/>
      <c r="E40" s="44"/>
      <c r="F40" s="44"/>
      <c r="G40" s="44"/>
      <c r="H40" s="44"/>
      <c r="I40" s="44"/>
      <c r="J40" s="44"/>
      <c r="K40" s="44"/>
      <c r="L40" s="44"/>
    </row>
    <row r="41" spans="1:21">
      <c r="A41" s="124"/>
      <c r="B41" t="s">
        <v>95</v>
      </c>
      <c r="C41" s="44">
        <v>-0.7</v>
      </c>
      <c r="D41" s="44"/>
      <c r="E41" s="44"/>
      <c r="F41" s="44"/>
      <c r="G41" t="s">
        <v>134</v>
      </c>
      <c r="H41" s="44">
        <v>-6.3</v>
      </c>
      <c r="I41" s="44"/>
      <c r="J41" s="44"/>
      <c r="K41" s="44"/>
      <c r="L41" s="44"/>
    </row>
    <row r="42" spans="1:21">
      <c r="A42" s="131">
        <v>42560</v>
      </c>
      <c r="C42" s="44"/>
      <c r="D42" s="52"/>
      <c r="E42" s="52"/>
      <c r="F42" s="52"/>
      <c r="G42" s="88" t="s">
        <v>135</v>
      </c>
      <c r="H42" s="52">
        <v>-6.97</v>
      </c>
      <c r="I42" s="52"/>
      <c r="J42" s="52"/>
      <c r="K42" s="52"/>
      <c r="L42" s="52"/>
      <c r="M42" s="55"/>
      <c r="N42" s="55"/>
      <c r="O42" s="55"/>
      <c r="P42" s="55"/>
    </row>
    <row r="43" spans="1:21">
      <c r="A43" s="124"/>
      <c r="C43" s="44"/>
      <c r="D43" s="52"/>
      <c r="E43" s="52"/>
      <c r="F43" s="52"/>
      <c r="G43" s="52" t="s">
        <v>136</v>
      </c>
      <c r="H43" s="52">
        <v>-50</v>
      </c>
      <c r="I43" s="52"/>
      <c r="J43" s="52"/>
      <c r="K43" s="52"/>
      <c r="L43" s="52"/>
      <c r="M43" s="55"/>
      <c r="N43" s="55"/>
      <c r="O43" s="55"/>
      <c r="P43" s="55"/>
    </row>
    <row r="44" spans="1:21">
      <c r="A44" s="124"/>
      <c r="C44" s="44"/>
      <c r="D44" s="52"/>
      <c r="E44" s="52"/>
      <c r="F44" s="52"/>
      <c r="G44" s="52"/>
      <c r="H44" s="52"/>
      <c r="I44" s="52"/>
      <c r="J44" s="52"/>
      <c r="K44" s="52"/>
      <c r="L44" s="52"/>
      <c r="M44" s="55"/>
      <c r="N44" s="55"/>
      <c r="O44" s="55"/>
      <c r="P44" s="55"/>
    </row>
    <row r="45" spans="1:21" ht="15.75" customHeight="1">
      <c r="A45" s="89">
        <v>42561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</row>
    <row r="46" spans="1:21">
      <c r="A46" s="131">
        <v>42562</v>
      </c>
      <c r="B46" t="s">
        <v>50</v>
      </c>
      <c r="C46" s="44">
        <v>-1.5</v>
      </c>
      <c r="D46" s="52"/>
      <c r="E46" s="52"/>
      <c r="F46" s="52"/>
      <c r="G46" s="52"/>
      <c r="H46" s="52"/>
      <c r="I46" s="52"/>
      <c r="J46" s="52"/>
      <c r="K46" s="52"/>
      <c r="L46" s="52"/>
      <c r="M46" s="55"/>
      <c r="N46" s="55"/>
      <c r="O46" s="55"/>
      <c r="P46" s="55"/>
      <c r="Q46" s="55"/>
      <c r="R46" s="55"/>
      <c r="S46" s="55"/>
      <c r="T46" s="55"/>
      <c r="U46" s="55"/>
    </row>
    <row r="47" spans="1:21">
      <c r="A47" s="124"/>
      <c r="C47" s="44"/>
      <c r="D47" s="52"/>
      <c r="E47" s="52"/>
      <c r="F47" s="52"/>
      <c r="G47" s="52"/>
      <c r="H47" s="52"/>
      <c r="I47" s="52"/>
      <c r="J47" s="52"/>
      <c r="K47" s="52"/>
      <c r="L47" s="52"/>
      <c r="M47" s="55"/>
      <c r="N47" s="55"/>
      <c r="O47" s="55"/>
      <c r="P47" s="55"/>
      <c r="Q47" s="55"/>
      <c r="R47" s="55"/>
      <c r="S47" s="55"/>
      <c r="T47" s="55"/>
      <c r="U47" s="55"/>
    </row>
    <row r="48" spans="1:21">
      <c r="A48" s="124"/>
      <c r="C48" s="44"/>
      <c r="D48" s="52"/>
      <c r="E48" s="52"/>
      <c r="F48" s="52"/>
      <c r="G48" s="52"/>
      <c r="H48" s="52"/>
      <c r="I48" s="52"/>
      <c r="J48" s="52"/>
      <c r="K48" s="52"/>
      <c r="L48" s="52"/>
      <c r="M48" s="55"/>
      <c r="N48" s="55"/>
      <c r="O48" s="55"/>
      <c r="P48" s="55"/>
      <c r="Q48" s="55"/>
      <c r="R48" s="55"/>
      <c r="S48" s="55"/>
      <c r="T48" s="55"/>
      <c r="U48" s="55"/>
    </row>
    <row r="49" spans="1:21">
      <c r="A49" s="124"/>
      <c r="C49" s="44"/>
      <c r="D49" s="52"/>
      <c r="E49" s="52"/>
      <c r="F49" s="52"/>
      <c r="G49" s="52"/>
      <c r="H49" s="52"/>
      <c r="I49" s="52"/>
      <c r="J49" s="52"/>
      <c r="K49" s="52"/>
      <c r="L49" s="52"/>
      <c r="M49" s="55"/>
      <c r="N49" s="55"/>
      <c r="O49" s="55"/>
      <c r="P49" s="55"/>
      <c r="Q49" s="55"/>
      <c r="R49" s="55"/>
      <c r="S49" s="55"/>
      <c r="T49" s="55"/>
      <c r="U49" s="55"/>
    </row>
    <row r="50" spans="1:21" ht="15.75" customHeight="1">
      <c r="A50" s="95">
        <v>42563</v>
      </c>
      <c r="B50" s="41" t="s">
        <v>92</v>
      </c>
      <c r="C50" s="73">
        <v>-6.47</v>
      </c>
      <c r="D50" s="44"/>
      <c r="E50" s="44"/>
      <c r="F50" s="44"/>
      <c r="G50" s="44"/>
      <c r="H50" s="44"/>
      <c r="I50" s="44"/>
      <c r="J50" s="44"/>
      <c r="K50" s="44"/>
      <c r="L50" s="44"/>
    </row>
    <row r="51" spans="1:21" ht="15.75" customHeight="1">
      <c r="A51" s="95"/>
      <c r="B51" s="41" t="s">
        <v>63</v>
      </c>
      <c r="C51" s="73">
        <v>-3</v>
      </c>
      <c r="D51" s="44"/>
      <c r="E51" s="44"/>
      <c r="F51" s="44"/>
      <c r="G51" s="44"/>
      <c r="H51" s="44"/>
      <c r="I51" s="44"/>
      <c r="J51" s="44"/>
      <c r="K51" s="44"/>
      <c r="L51" s="44"/>
    </row>
    <row r="52" spans="1:21">
      <c r="A52" s="127">
        <v>42564</v>
      </c>
      <c r="B52" s="41"/>
      <c r="C52" s="73"/>
      <c r="D52" s="52"/>
      <c r="E52" s="52"/>
      <c r="F52" s="52"/>
      <c r="G52" s="52"/>
      <c r="H52" s="52"/>
      <c r="I52" s="52"/>
      <c r="J52" s="52"/>
      <c r="K52" s="52"/>
      <c r="L52" s="52"/>
      <c r="M52" s="55"/>
      <c r="N52" s="55"/>
      <c r="O52" s="55"/>
    </row>
    <row r="53" spans="1:21">
      <c r="A53" s="124"/>
      <c r="B53" s="41"/>
      <c r="C53" s="73"/>
      <c r="D53" s="52"/>
      <c r="E53" s="52"/>
      <c r="F53" s="52"/>
      <c r="G53" s="52"/>
      <c r="H53" s="52"/>
      <c r="I53" s="52"/>
      <c r="J53" s="52"/>
      <c r="K53" s="52"/>
      <c r="L53" s="52"/>
      <c r="M53" s="55"/>
      <c r="N53" s="55"/>
      <c r="O53" s="55"/>
    </row>
    <row r="54" spans="1:21">
      <c r="A54" s="124"/>
      <c r="C54" s="44"/>
      <c r="D54" s="52"/>
      <c r="E54" s="52"/>
      <c r="F54" s="52"/>
      <c r="G54" s="52"/>
      <c r="H54" s="52"/>
      <c r="I54" s="52"/>
      <c r="J54" s="52"/>
      <c r="K54" s="52"/>
      <c r="L54" s="52"/>
      <c r="M54" s="55"/>
      <c r="N54" s="55"/>
      <c r="O54" s="55"/>
    </row>
    <row r="55" spans="1:21">
      <c r="A55" s="123">
        <v>42565</v>
      </c>
      <c r="B55" t="s">
        <v>40</v>
      </c>
      <c r="C55" s="44">
        <v>-2</v>
      </c>
      <c r="D55" s="44"/>
      <c r="E55" s="44"/>
      <c r="F55" s="44"/>
      <c r="G55" s="44"/>
      <c r="H55" s="44"/>
      <c r="I55" s="44"/>
      <c r="J55" s="44"/>
      <c r="K55" s="44"/>
      <c r="L55" s="44"/>
    </row>
    <row r="56" spans="1:21">
      <c r="A56" s="124"/>
      <c r="C56" s="44"/>
      <c r="D56" s="44"/>
      <c r="E56" s="44"/>
      <c r="F56" s="44"/>
      <c r="G56" s="44"/>
      <c r="H56" s="44"/>
      <c r="I56" s="44"/>
      <c r="J56" s="44"/>
      <c r="K56" s="44"/>
      <c r="L56" s="44"/>
    </row>
    <row r="57" spans="1:21">
      <c r="A57" s="124"/>
      <c r="C57" s="44"/>
      <c r="D57" s="44"/>
      <c r="E57" s="44"/>
      <c r="F57" s="44"/>
      <c r="G57" s="44"/>
      <c r="H57" s="44"/>
      <c r="I57" s="44"/>
      <c r="J57" s="44"/>
      <c r="K57" s="44"/>
      <c r="L57" s="44"/>
    </row>
    <row r="58" spans="1:21">
      <c r="A58" s="127">
        <v>42566</v>
      </c>
      <c r="B58" t="s">
        <v>58</v>
      </c>
      <c r="C58" s="44">
        <v>-9.15</v>
      </c>
      <c r="D58" s="52"/>
      <c r="E58" s="52"/>
      <c r="F58" s="52"/>
      <c r="G58" s="52"/>
      <c r="H58" s="52"/>
      <c r="I58" s="52"/>
      <c r="J58" s="52"/>
      <c r="K58" s="52"/>
      <c r="L58" s="52"/>
      <c r="M58" s="55"/>
      <c r="N58" s="55"/>
      <c r="O58" s="55"/>
    </row>
    <row r="59" spans="1:21">
      <c r="A59" s="124"/>
      <c r="C59" s="44"/>
      <c r="D59" s="52"/>
      <c r="E59" s="52"/>
      <c r="F59" s="52"/>
      <c r="G59" s="52"/>
      <c r="H59" s="52"/>
      <c r="I59" s="52"/>
      <c r="J59" s="52"/>
      <c r="K59" s="52"/>
      <c r="L59" s="52"/>
      <c r="M59" s="55"/>
      <c r="N59" s="55"/>
      <c r="O59" s="55"/>
    </row>
    <row r="60" spans="1:21" ht="15.75" customHeight="1">
      <c r="A60" s="89">
        <v>42567</v>
      </c>
      <c r="B60" t="s">
        <v>137</v>
      </c>
      <c r="C60" s="44">
        <v>-1</v>
      </c>
      <c r="D60" s="44"/>
      <c r="E60" s="44"/>
      <c r="F60" s="44"/>
      <c r="G60" s="44"/>
      <c r="H60" s="44"/>
      <c r="I60" s="44"/>
      <c r="J60" s="44"/>
      <c r="K60" s="44"/>
      <c r="L60" s="44"/>
    </row>
    <row r="61" spans="1:21" ht="15.75" customHeight="1">
      <c r="A61" s="94">
        <v>42568</v>
      </c>
      <c r="B61" t="s">
        <v>92</v>
      </c>
      <c r="C61" s="44">
        <v>-2.42</v>
      </c>
      <c r="D61" s="52"/>
      <c r="E61" s="52"/>
      <c r="F61" s="52"/>
      <c r="G61" s="52"/>
      <c r="H61" s="52"/>
      <c r="I61" s="52"/>
      <c r="J61" s="52"/>
      <c r="K61" s="52"/>
      <c r="L61" s="52"/>
      <c r="M61" s="55"/>
      <c r="N61" s="55"/>
      <c r="O61" s="55"/>
    </row>
    <row r="62" spans="1:21" ht="15.75" customHeight="1">
      <c r="A62" s="94"/>
      <c r="B62" t="s">
        <v>63</v>
      </c>
      <c r="C62" s="44">
        <v>-2.99</v>
      </c>
      <c r="D62" s="52"/>
      <c r="E62" s="52"/>
      <c r="F62" s="52"/>
      <c r="G62" s="52"/>
      <c r="H62" s="52"/>
      <c r="I62" s="52"/>
      <c r="J62" s="52"/>
      <c r="K62" s="52"/>
      <c r="L62" s="52"/>
      <c r="M62" s="55"/>
      <c r="N62" s="55"/>
      <c r="O62" s="55"/>
    </row>
    <row r="63" spans="1:21" ht="15.75" customHeight="1">
      <c r="A63" s="89">
        <v>42569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</row>
    <row r="64" spans="1:21">
      <c r="A64" s="127">
        <v>42570</v>
      </c>
      <c r="B64" t="s">
        <v>72</v>
      </c>
      <c r="C64" s="44">
        <v>-10.91</v>
      </c>
      <c r="D64" s="52"/>
      <c r="E64" s="52"/>
      <c r="F64" s="52"/>
      <c r="G64" s="52"/>
      <c r="H64" s="52"/>
      <c r="I64" s="52"/>
      <c r="J64" s="52"/>
      <c r="K64" s="52"/>
      <c r="L64" s="52"/>
      <c r="M64" s="55"/>
      <c r="N64" s="55"/>
      <c r="O64" s="55"/>
      <c r="P64" s="55"/>
      <c r="Q64" s="55"/>
    </row>
    <row r="65" spans="1:20">
      <c r="A65" s="124"/>
      <c r="B65" t="s">
        <v>138</v>
      </c>
      <c r="C65" s="44">
        <v>-3.7</v>
      </c>
      <c r="D65" s="52"/>
      <c r="E65" s="52"/>
      <c r="F65" s="52"/>
      <c r="G65" s="88" t="s">
        <v>139</v>
      </c>
      <c r="H65" s="52">
        <v>-7.58</v>
      </c>
      <c r="I65" s="52"/>
      <c r="J65" s="52"/>
      <c r="K65" s="52"/>
      <c r="L65" s="52"/>
      <c r="M65" s="55"/>
      <c r="N65" s="55"/>
      <c r="O65" s="55"/>
      <c r="P65" s="55"/>
      <c r="Q65" s="55"/>
    </row>
    <row r="66" spans="1:20">
      <c r="A66" s="124"/>
      <c r="C66" s="44"/>
      <c r="D66" s="52"/>
      <c r="E66" s="52"/>
      <c r="F66" s="52"/>
      <c r="G66" s="52" t="s">
        <v>140</v>
      </c>
      <c r="H66" s="52">
        <v>-100</v>
      </c>
      <c r="I66" s="52"/>
      <c r="J66" s="52"/>
      <c r="K66" s="52"/>
      <c r="L66" s="52"/>
      <c r="M66" s="55"/>
      <c r="N66" s="55"/>
      <c r="O66" s="55"/>
      <c r="P66" s="55"/>
      <c r="Q66" s="55"/>
    </row>
    <row r="67" spans="1:20" ht="15.75" customHeight="1">
      <c r="A67" s="89">
        <v>42571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</row>
    <row r="68" spans="1:20">
      <c r="A68" s="131">
        <v>42572</v>
      </c>
      <c r="B68" t="s">
        <v>141</v>
      </c>
      <c r="C68" s="44">
        <v>-10.6</v>
      </c>
      <c r="D68" s="52"/>
      <c r="E68" s="52"/>
      <c r="F68" s="52"/>
      <c r="G68" s="52"/>
      <c r="H68" s="52"/>
      <c r="I68" s="52"/>
      <c r="J68" s="52"/>
      <c r="K68" s="52"/>
      <c r="L68" s="52"/>
      <c r="M68" s="55"/>
      <c r="N68" s="55"/>
      <c r="O68" s="55"/>
    </row>
    <row r="69" spans="1:20">
      <c r="A69" s="124"/>
      <c r="B69" t="s">
        <v>138</v>
      </c>
      <c r="C69" s="44">
        <v>-10</v>
      </c>
      <c r="D69" s="52"/>
      <c r="E69" s="52"/>
      <c r="F69" s="52"/>
      <c r="G69" s="52"/>
      <c r="H69" s="52"/>
      <c r="I69" s="52"/>
      <c r="J69" s="52"/>
      <c r="K69" s="52"/>
      <c r="L69" s="52"/>
      <c r="M69" s="55"/>
      <c r="N69" s="55"/>
      <c r="O69" s="55"/>
    </row>
    <row r="70" spans="1:20" ht="15.75" customHeight="1">
      <c r="A70" s="93"/>
      <c r="B70" t="s">
        <v>142</v>
      </c>
      <c r="C70" s="44">
        <v>-7.7</v>
      </c>
      <c r="D70" s="52"/>
      <c r="E70" s="52"/>
      <c r="F70" s="52"/>
      <c r="G70" s="52"/>
      <c r="H70" s="52"/>
      <c r="I70" s="52"/>
      <c r="J70" s="52"/>
      <c r="K70" s="52"/>
      <c r="L70" s="52"/>
      <c r="M70" s="55"/>
      <c r="N70" s="55"/>
      <c r="O70" s="55"/>
    </row>
    <row r="71" spans="1:20">
      <c r="A71" s="130">
        <v>42573</v>
      </c>
      <c r="B71" s="45" t="s">
        <v>58</v>
      </c>
      <c r="C71" s="44">
        <v>-7.02</v>
      </c>
      <c r="D71" s="44"/>
      <c r="E71" s="44"/>
      <c r="F71" s="44"/>
      <c r="G71" s="44"/>
      <c r="H71" s="44"/>
      <c r="I71" s="44"/>
      <c r="J71" s="44"/>
      <c r="K71" s="44"/>
      <c r="L71" s="44"/>
    </row>
    <row r="72" spans="1:20">
      <c r="A72" s="124"/>
      <c r="B72" s="45"/>
      <c r="C72" s="44"/>
      <c r="D72" s="44"/>
      <c r="E72" s="44"/>
      <c r="F72" s="44"/>
      <c r="G72" s="44"/>
      <c r="H72" s="44"/>
      <c r="I72" s="44"/>
      <c r="J72" s="44"/>
      <c r="K72" s="44"/>
      <c r="L72" s="44"/>
    </row>
    <row r="73" spans="1:20">
      <c r="A73" s="127">
        <v>42574</v>
      </c>
      <c r="C73" s="44"/>
      <c r="D73" s="52"/>
      <c r="E73" s="52"/>
      <c r="F73" s="52"/>
      <c r="G73" s="52"/>
      <c r="H73" s="52"/>
      <c r="I73" s="52"/>
      <c r="J73" s="52"/>
      <c r="K73" s="52"/>
      <c r="L73" s="52"/>
      <c r="M73" s="55"/>
      <c r="N73" s="55"/>
      <c r="O73" s="55"/>
    </row>
    <row r="74" spans="1:20">
      <c r="A74" s="124"/>
      <c r="C74" s="44"/>
      <c r="D74" s="52"/>
      <c r="E74" s="52"/>
      <c r="F74" s="52"/>
      <c r="G74" s="52"/>
      <c r="H74" s="52"/>
      <c r="I74" s="52"/>
      <c r="J74" s="52"/>
      <c r="K74" s="52"/>
      <c r="L74" s="52"/>
      <c r="M74" s="55"/>
      <c r="N74" s="55"/>
      <c r="O74" s="55"/>
    </row>
    <row r="75" spans="1:20">
      <c r="A75" s="124"/>
      <c r="C75" s="44"/>
      <c r="D75" s="52"/>
      <c r="E75" s="52"/>
      <c r="F75" s="52"/>
      <c r="G75" s="52"/>
      <c r="H75" s="52"/>
      <c r="I75" s="52"/>
      <c r="J75" s="52"/>
      <c r="K75" s="52"/>
      <c r="L75" s="52"/>
      <c r="M75" s="55"/>
      <c r="N75" s="55"/>
      <c r="O75" s="55"/>
    </row>
    <row r="76" spans="1:20">
      <c r="A76" s="128">
        <v>42575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</row>
    <row r="77" spans="1:20">
      <c r="A77" s="124"/>
      <c r="C77" s="44"/>
      <c r="D77" s="44"/>
      <c r="E77" s="44"/>
      <c r="F77" s="44"/>
      <c r="G77" s="44"/>
      <c r="H77" s="44"/>
      <c r="I77" s="44"/>
      <c r="J77" s="44"/>
      <c r="K77" s="44"/>
      <c r="L77" s="44"/>
    </row>
    <row r="78" spans="1:20">
      <c r="A78" s="127">
        <v>42576</v>
      </c>
      <c r="C78" s="44"/>
      <c r="D78" s="52"/>
      <c r="E78" s="52"/>
      <c r="F78" s="52"/>
      <c r="G78" s="52" t="s">
        <v>143</v>
      </c>
      <c r="H78" s="52">
        <v>-20</v>
      </c>
      <c r="I78" s="52"/>
      <c r="J78" s="52"/>
      <c r="K78" s="52"/>
      <c r="L78" s="52"/>
      <c r="M78" s="55"/>
      <c r="N78" s="55"/>
      <c r="O78" s="55"/>
      <c r="P78" s="55"/>
      <c r="Q78" s="55"/>
      <c r="R78" s="55"/>
      <c r="S78" s="55"/>
      <c r="T78" s="55"/>
    </row>
    <row r="79" spans="1:20">
      <c r="A79" s="124"/>
      <c r="C79" s="44"/>
      <c r="D79" s="52"/>
      <c r="E79" s="52"/>
      <c r="F79" s="52"/>
      <c r="G79" s="52"/>
      <c r="H79" s="52"/>
      <c r="I79" s="52"/>
      <c r="J79" s="52"/>
      <c r="K79" s="52"/>
      <c r="L79" s="52"/>
      <c r="M79" s="55"/>
      <c r="N79" s="55"/>
      <c r="O79" s="55"/>
      <c r="P79" s="55"/>
      <c r="Q79" s="55"/>
      <c r="R79" s="55"/>
      <c r="S79" s="55"/>
      <c r="T79" s="55"/>
    </row>
    <row r="80" spans="1:20">
      <c r="A80" s="124"/>
      <c r="C80" s="44"/>
      <c r="D80" s="52"/>
      <c r="E80" s="52"/>
      <c r="F80" s="52"/>
      <c r="G80" s="52"/>
      <c r="H80" s="52"/>
      <c r="I80" s="52"/>
      <c r="J80" s="52"/>
      <c r="K80" s="52"/>
      <c r="L80" s="52"/>
      <c r="M80" s="55"/>
      <c r="N80" s="55"/>
      <c r="O80" s="55"/>
      <c r="P80" s="55"/>
      <c r="Q80" s="55"/>
      <c r="R80" s="55"/>
      <c r="S80" s="55"/>
      <c r="T80" s="55"/>
    </row>
    <row r="81" spans="1:15">
      <c r="A81" s="123">
        <v>42577</v>
      </c>
      <c r="B81" s="41"/>
      <c r="C81" s="44"/>
      <c r="D81" s="44"/>
      <c r="E81" s="44"/>
      <c r="F81" s="44"/>
      <c r="G81" s="44"/>
      <c r="H81" s="44"/>
      <c r="I81" s="44"/>
      <c r="J81" s="44"/>
      <c r="K81" s="44"/>
      <c r="L81" s="44"/>
    </row>
    <row r="82" spans="1:15">
      <c r="A82" s="124"/>
      <c r="C82" s="44"/>
      <c r="D82" s="44"/>
      <c r="E82" s="44"/>
      <c r="F82" s="44"/>
      <c r="G82" s="44"/>
      <c r="H82" s="44"/>
      <c r="I82" s="44"/>
      <c r="J82" s="44"/>
      <c r="K82" s="44"/>
      <c r="L82" s="44"/>
    </row>
    <row r="83" spans="1:15">
      <c r="A83" s="127">
        <v>42578</v>
      </c>
      <c r="C83" s="44"/>
      <c r="D83" s="52"/>
      <c r="E83" s="52"/>
      <c r="F83" s="52"/>
      <c r="G83" s="52" t="s">
        <v>144</v>
      </c>
      <c r="H83" s="52">
        <v>-50</v>
      </c>
      <c r="I83" s="52"/>
      <c r="J83" s="52"/>
      <c r="K83" s="52"/>
      <c r="L83" s="52"/>
      <c r="M83" s="55"/>
      <c r="N83" s="55"/>
      <c r="O83" s="55"/>
    </row>
    <row r="84" spans="1:15">
      <c r="A84" s="124"/>
      <c r="C84" s="44"/>
      <c r="D84" s="52"/>
      <c r="E84" s="52"/>
      <c r="F84" s="52"/>
      <c r="G84" s="52"/>
      <c r="H84" s="52"/>
      <c r="I84" s="52"/>
      <c r="J84" s="52"/>
      <c r="K84" s="52"/>
      <c r="L84" s="52"/>
      <c r="M84" s="55"/>
      <c r="N84" s="55"/>
      <c r="O84" s="55"/>
    </row>
    <row r="85" spans="1:15">
      <c r="A85" s="124"/>
      <c r="C85" s="44"/>
      <c r="D85" s="52"/>
      <c r="E85" s="52"/>
      <c r="F85" s="52"/>
      <c r="G85" s="52"/>
      <c r="H85" s="52"/>
      <c r="I85" s="52"/>
      <c r="J85" s="52"/>
      <c r="K85" s="52"/>
      <c r="L85" s="52"/>
      <c r="M85" s="55"/>
      <c r="N85" s="55"/>
      <c r="O85" s="55"/>
    </row>
    <row r="86" spans="1:15">
      <c r="A86" s="123">
        <v>42579</v>
      </c>
      <c r="C86" s="44"/>
      <c r="D86" s="44"/>
      <c r="F86" s="44"/>
      <c r="G86" s="44"/>
      <c r="H86" s="44"/>
      <c r="I86" s="44"/>
      <c r="J86" s="44"/>
      <c r="K86" s="44"/>
      <c r="L86" s="44"/>
    </row>
    <row r="87" spans="1:15">
      <c r="A87" s="124"/>
      <c r="F87" s="44"/>
      <c r="G87" s="44"/>
      <c r="H87" s="44"/>
      <c r="I87" s="44"/>
      <c r="J87" s="44"/>
      <c r="K87" s="44"/>
      <c r="L87" s="44"/>
    </row>
    <row r="88" spans="1:15">
      <c r="A88" s="127">
        <v>42580</v>
      </c>
      <c r="C88" s="44"/>
      <c r="D88" s="52"/>
      <c r="E88" s="52"/>
      <c r="F88" s="52"/>
      <c r="G88" s="52"/>
      <c r="H88" s="52"/>
      <c r="I88" s="52"/>
      <c r="J88" s="52"/>
      <c r="K88" s="52"/>
      <c r="L88" s="52"/>
      <c r="M88" s="55"/>
      <c r="N88" s="55"/>
    </row>
    <row r="89" spans="1:15">
      <c r="A89" s="124"/>
      <c r="C89" s="44"/>
      <c r="D89" s="52"/>
      <c r="E89" s="52"/>
      <c r="F89" s="52"/>
      <c r="G89" s="52"/>
      <c r="H89" s="52"/>
      <c r="I89" s="52"/>
      <c r="J89" s="52"/>
      <c r="K89" s="52"/>
      <c r="L89" s="52"/>
      <c r="M89" s="55"/>
      <c r="N89" s="55"/>
    </row>
    <row r="90" spans="1:15">
      <c r="A90" s="124"/>
      <c r="C90" s="44"/>
      <c r="D90" s="52"/>
      <c r="E90" s="52"/>
      <c r="F90" s="52"/>
      <c r="G90" s="52"/>
      <c r="H90" s="52"/>
      <c r="I90" s="52"/>
      <c r="J90" s="52"/>
      <c r="K90" s="52"/>
      <c r="L90" s="52"/>
      <c r="M90" s="55"/>
      <c r="N90" s="55"/>
    </row>
    <row r="91" spans="1:15">
      <c r="A91" s="124"/>
      <c r="C91" s="44"/>
      <c r="D91" s="52"/>
      <c r="E91" s="52"/>
      <c r="F91" s="52"/>
      <c r="G91" s="52"/>
      <c r="H91" s="52"/>
      <c r="I91" s="52"/>
      <c r="J91" s="52"/>
      <c r="K91" s="52"/>
      <c r="L91" s="52"/>
      <c r="M91" s="55"/>
      <c r="N91" s="55"/>
    </row>
    <row r="92" spans="1:15">
      <c r="A92" s="124"/>
      <c r="C92" s="44"/>
      <c r="D92" s="52"/>
      <c r="E92" s="52"/>
      <c r="F92" s="52"/>
      <c r="G92" s="52"/>
      <c r="H92" s="52"/>
      <c r="I92" s="52"/>
      <c r="J92" s="52"/>
      <c r="K92" s="52"/>
      <c r="L92" s="52"/>
      <c r="M92" s="55"/>
      <c r="N92" s="55"/>
    </row>
    <row r="93" spans="1:15">
      <c r="A93" s="124"/>
      <c r="C93" s="44"/>
      <c r="D93" s="52"/>
      <c r="E93" s="52"/>
      <c r="F93" s="52"/>
      <c r="G93" s="52"/>
      <c r="H93" s="52"/>
      <c r="I93" s="52"/>
      <c r="J93" s="52"/>
      <c r="K93" s="52"/>
      <c r="L93" s="52"/>
      <c r="M93" s="55"/>
      <c r="N93" s="55"/>
    </row>
    <row r="94" spans="1:15">
      <c r="A94" s="124"/>
      <c r="B94" s="60"/>
      <c r="C94" s="44"/>
      <c r="D94" s="52"/>
      <c r="E94" s="52"/>
      <c r="F94" s="52"/>
      <c r="G94" s="52"/>
      <c r="H94" s="52"/>
      <c r="I94" s="52"/>
      <c r="J94" s="52"/>
      <c r="K94" s="52"/>
      <c r="L94" s="52"/>
      <c r="M94" s="55"/>
      <c r="N94" s="55"/>
    </row>
    <row r="95" spans="1:15">
      <c r="A95" s="124"/>
      <c r="C95" s="44"/>
      <c r="D95" s="52"/>
      <c r="E95" s="52"/>
      <c r="F95" s="52"/>
      <c r="G95" s="52"/>
      <c r="H95" s="52"/>
      <c r="I95" s="52"/>
      <c r="J95" s="52"/>
      <c r="K95" s="52"/>
      <c r="L95" s="52"/>
      <c r="M95" s="55"/>
      <c r="N95" s="55"/>
    </row>
    <row r="96" spans="1:15">
      <c r="A96" s="123">
        <v>42581</v>
      </c>
      <c r="C96" s="43"/>
      <c r="D96" s="44"/>
      <c r="E96" s="44"/>
      <c r="F96" s="44"/>
      <c r="H96" s="44"/>
      <c r="I96" s="44"/>
      <c r="J96" s="44"/>
      <c r="K96" s="44"/>
      <c r="L96" s="44"/>
    </row>
    <row r="97" spans="1:17">
      <c r="A97" s="124"/>
      <c r="C97" s="43"/>
    </row>
    <row r="98" spans="1:17">
      <c r="A98" s="124"/>
      <c r="C98" s="43"/>
    </row>
    <row r="99" spans="1:17">
      <c r="A99" s="124"/>
      <c r="C99" s="43"/>
    </row>
    <row r="100" spans="1:17">
      <c r="A100" s="124"/>
      <c r="C100" s="43"/>
    </row>
    <row r="101" spans="1:17">
      <c r="A101" s="61">
        <v>42582</v>
      </c>
      <c r="D101" s="88"/>
      <c r="E101" s="88"/>
      <c r="F101" s="88"/>
      <c r="G101" s="55"/>
      <c r="H101" s="55"/>
      <c r="I101" s="88"/>
      <c r="J101" s="55"/>
      <c r="K101" s="55"/>
      <c r="L101" s="55"/>
      <c r="M101" s="55"/>
      <c r="N101" s="55"/>
      <c r="O101" s="55"/>
      <c r="P101" s="55"/>
      <c r="Q101" s="55"/>
    </row>
    <row r="103" spans="1:17">
      <c r="B103" t="s">
        <v>101</v>
      </c>
      <c r="C103" s="43">
        <v>-226</v>
      </c>
    </row>
    <row r="104" spans="1:17">
      <c r="B104" t="s">
        <v>77</v>
      </c>
      <c r="C104" s="43">
        <v>-10</v>
      </c>
    </row>
  </sheetData>
  <mergeCells count="21">
    <mergeCell ref="A33:A34"/>
    <mergeCell ref="A30:A31"/>
    <mergeCell ref="A28:A29"/>
    <mergeCell ref="A83:A85"/>
    <mergeCell ref="A88:A95"/>
    <mergeCell ref="A71:A72"/>
    <mergeCell ref="A68:A69"/>
    <mergeCell ref="A64:A66"/>
    <mergeCell ref="A35:A39"/>
    <mergeCell ref="A52:A54"/>
    <mergeCell ref="A58:A59"/>
    <mergeCell ref="A55:A57"/>
    <mergeCell ref="A46:A49"/>
    <mergeCell ref="A40:A41"/>
    <mergeCell ref="A42:A44"/>
    <mergeCell ref="A96:A100"/>
    <mergeCell ref="A86:A87"/>
    <mergeCell ref="A73:A75"/>
    <mergeCell ref="A76:A77"/>
    <mergeCell ref="A78:A80"/>
    <mergeCell ref="A81:A82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4"/>
  <sheetViews>
    <sheetView workbookViewId="0">
      <pane ySplit="14" topLeftCell="A15" activePane="bottomLeft" state="frozen"/>
      <selection pane="bottomLeft" activeCell="B16" sqref="B16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145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SUM(C19:C89)</f>
        <v>-549.86999999999989</v>
      </c>
      <c r="D5" s="6">
        <f>SUM(C5,F5)</f>
        <v>-110.9899999999999</v>
      </c>
      <c r="E5" s="47"/>
      <c r="F5" s="6">
        <f>SUM(F19:F83)</f>
        <v>438.88</v>
      </c>
      <c r="I5" s="7"/>
    </row>
    <row r="6" spans="1:26" ht="18.75" customHeight="1">
      <c r="B6" s="4" t="s">
        <v>27</v>
      </c>
      <c r="C6" s="8">
        <f>QUOTIENT(SUM(C5),COUNT(A19:A88))</f>
        <v>-17</v>
      </c>
      <c r="D6" s="8">
        <f>SUM(C6,F6)</f>
        <v>-3</v>
      </c>
      <c r="E6" s="47"/>
      <c r="F6" s="8">
        <f>QUOTIENT(SUM(F5),COUNT(A19:A88))</f>
        <v>14</v>
      </c>
      <c r="I6" s="14"/>
    </row>
    <row r="7" spans="1:26" ht="18.75" customHeight="1">
      <c r="B7" s="74" t="s">
        <v>28</v>
      </c>
      <c r="C7" s="6">
        <f>SUM(B16)</f>
        <v>0</v>
      </c>
      <c r="D7" s="47"/>
      <c r="E7" s="47"/>
      <c r="F7" s="47"/>
    </row>
    <row r="8" spans="1:26" ht="18.75" customHeight="1">
      <c r="B8" s="75" t="s">
        <v>29</v>
      </c>
      <c r="C8" s="53">
        <f>SUM(C21,C52,C30,C58,C67,C74,C79)</f>
        <v>-54.09</v>
      </c>
      <c r="D8" s="47"/>
      <c r="E8" s="47"/>
      <c r="F8" s="47"/>
    </row>
    <row r="9" spans="1:26" ht="18.75" customHeight="1">
      <c r="B9" s="76" t="s">
        <v>30</v>
      </c>
      <c r="C9" s="53">
        <f>SUM(C19,C22,C23,C25,C26,C27,C28,C29,C31,C32,C35,C36,C38,C39,C40,C45,C46,C49,C50,C51,C42,C43,C55,C57,C59,C60,C62,C63,C64,C65,C70,C71,C72,C73,C75,C76,C77,C78,C81,C82,C83,C86,C87,C88)</f>
        <v>-165.13</v>
      </c>
      <c r="D9" s="47"/>
      <c r="E9" s="47"/>
      <c r="F9" s="47"/>
    </row>
    <row r="10" spans="1:26" ht="18.75" customHeight="1">
      <c r="B10" s="77" t="s">
        <v>31</v>
      </c>
      <c r="C10" s="53">
        <f>SUM(C33,C37,C48,C85)</f>
        <v>-25.9</v>
      </c>
      <c r="D10" s="47"/>
      <c r="E10" s="47"/>
      <c r="F10" s="47"/>
    </row>
    <row r="11" spans="1:26" ht="18.75" customHeight="1">
      <c r="B11" s="49" t="s">
        <v>79</v>
      </c>
      <c r="C11" s="53">
        <f>SUM(C24,C44)</f>
        <v>-54.58</v>
      </c>
      <c r="D11" s="47"/>
      <c r="E11" s="47"/>
      <c r="F11" s="47"/>
    </row>
    <row r="12" spans="1:26" ht="18.75" customHeight="1">
      <c r="B12" s="78" t="s">
        <v>80</v>
      </c>
      <c r="C12" s="53">
        <f>SUM(F11)</f>
        <v>0</v>
      </c>
      <c r="D12" s="47"/>
      <c r="E12" s="47"/>
      <c r="F12" s="47"/>
    </row>
    <row r="13" spans="1:26" ht="18.75" customHeight="1">
      <c r="B13" s="79" t="s">
        <v>81</v>
      </c>
      <c r="C13" s="53">
        <f>SUM(C89)</f>
        <v>-130.69999999999999</v>
      </c>
      <c r="D13" s="47"/>
      <c r="E13" s="47"/>
      <c r="F13" s="47"/>
    </row>
    <row r="14" spans="1:26" ht="18.75" customHeight="1">
      <c r="B14" s="4" t="s">
        <v>32</v>
      </c>
      <c r="C14" s="53">
        <f>SUM(C20,C34,C41,C47,C53,C56,C61,C66,C84)</f>
        <v>-119.47</v>
      </c>
      <c r="D14" s="47"/>
      <c r="E14" s="47"/>
      <c r="F14" s="47"/>
    </row>
    <row r="15" spans="1:26">
      <c r="C15" s="47"/>
      <c r="D15" s="47"/>
      <c r="E15" s="47"/>
      <c r="F15" s="47"/>
    </row>
    <row r="16" spans="1:26">
      <c r="C16" s="47"/>
      <c r="D16" s="47"/>
      <c r="E16" s="47"/>
      <c r="F16" s="47"/>
    </row>
    <row r="17" spans="1:26">
      <c r="C17" s="47"/>
      <c r="D17" s="47"/>
      <c r="E17" s="47"/>
      <c r="F17" s="47"/>
    </row>
    <row r="18" spans="1:26">
      <c r="C18" s="47"/>
      <c r="D18" s="47"/>
      <c r="E18" s="47"/>
      <c r="F18" s="47"/>
    </row>
    <row r="19" spans="1:26">
      <c r="A19" s="127">
        <v>42583</v>
      </c>
      <c r="B19" s="54" t="s">
        <v>146</v>
      </c>
      <c r="C19" s="67">
        <v>-3.65</v>
      </c>
      <c r="D19" s="51"/>
      <c r="E19" s="51"/>
      <c r="F19" s="51"/>
      <c r="G19" s="52" t="s">
        <v>147</v>
      </c>
      <c r="H19" s="52">
        <v>-50</v>
      </c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>
      <c r="A20" s="124"/>
      <c r="B20" s="41" t="s">
        <v>148</v>
      </c>
      <c r="C20" s="67">
        <v>-18.989999999999998</v>
      </c>
      <c r="D20" s="51"/>
      <c r="E20" s="51"/>
      <c r="F20" s="51"/>
      <c r="G20" s="55" t="s">
        <v>148</v>
      </c>
      <c r="H20" s="67">
        <v>-18.989999999999998</v>
      </c>
      <c r="I20" s="88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>
      <c r="A21" s="124"/>
      <c r="B21" s="56" t="s">
        <v>134</v>
      </c>
      <c r="C21" s="67">
        <v>-9.34</v>
      </c>
      <c r="D21" s="51"/>
      <c r="E21" s="51"/>
      <c r="F21" s="51"/>
      <c r="G21" s="55"/>
      <c r="H21" s="55"/>
      <c r="I21" s="88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89">
        <v>42584</v>
      </c>
      <c r="B22" s="54" t="s">
        <v>149</v>
      </c>
      <c r="C22" s="48">
        <v>-4.9000000000000004</v>
      </c>
      <c r="D22" s="44"/>
      <c r="E22" s="44"/>
      <c r="F22" s="44"/>
      <c r="I22" s="44"/>
      <c r="J22" s="44"/>
      <c r="K22" s="44"/>
      <c r="L22" s="44"/>
    </row>
    <row r="23" spans="1:26">
      <c r="A23" s="127">
        <v>42585</v>
      </c>
      <c r="B23" s="54" t="s">
        <v>84</v>
      </c>
      <c r="C23" s="57">
        <v>-0.7</v>
      </c>
      <c r="D23" s="52"/>
      <c r="E23" s="52"/>
      <c r="F23" s="52"/>
      <c r="G23" s="52"/>
      <c r="H23" s="52"/>
      <c r="I23" s="52"/>
      <c r="J23" s="52"/>
      <c r="K23" s="52"/>
      <c r="L23" s="52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>
      <c r="A24" s="124"/>
      <c r="B24" s="58" t="s">
        <v>150</v>
      </c>
      <c r="C24" s="57">
        <v>-24.59</v>
      </c>
      <c r="D24" s="52"/>
      <c r="E24" s="52"/>
      <c r="F24" s="52"/>
      <c r="G24" s="55" t="s">
        <v>150</v>
      </c>
      <c r="H24" s="57">
        <v>-24.59</v>
      </c>
      <c r="I24" s="52"/>
      <c r="J24" s="52"/>
      <c r="K24" s="52"/>
      <c r="L24" s="52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>
      <c r="A25" s="123">
        <v>42586</v>
      </c>
      <c r="B25" s="54" t="s">
        <v>146</v>
      </c>
      <c r="C25" s="48">
        <v>-4.5</v>
      </c>
      <c r="D25" s="44"/>
      <c r="E25" s="44"/>
      <c r="F25" s="44"/>
      <c r="I25" s="44"/>
      <c r="J25" s="44"/>
      <c r="K25" s="44"/>
      <c r="L25" s="44"/>
    </row>
    <row r="26" spans="1:26">
      <c r="A26" s="124"/>
      <c r="B26" s="54" t="s">
        <v>151</v>
      </c>
      <c r="C26" s="48">
        <v>-0.5</v>
      </c>
      <c r="D26" s="44"/>
      <c r="E26" s="44"/>
      <c r="F26" s="44"/>
      <c r="I26" s="44"/>
      <c r="J26" s="44"/>
      <c r="K26" s="44"/>
      <c r="L26" s="44"/>
    </row>
    <row r="27" spans="1:26">
      <c r="A27" s="124"/>
      <c r="B27" s="54" t="s">
        <v>152</v>
      </c>
      <c r="C27" s="48">
        <v>-1.1000000000000001</v>
      </c>
      <c r="D27" s="44"/>
      <c r="E27" s="44"/>
      <c r="F27" s="44"/>
      <c r="I27" s="44"/>
      <c r="J27" s="44"/>
      <c r="K27" s="44"/>
      <c r="L27" s="44"/>
    </row>
    <row r="28" spans="1:26">
      <c r="A28" s="127">
        <v>42587</v>
      </c>
      <c r="B28" s="54" t="s">
        <v>146</v>
      </c>
      <c r="C28" s="52">
        <v>-5.7</v>
      </c>
      <c r="D28" s="52"/>
      <c r="E28" s="52"/>
      <c r="F28" s="52"/>
      <c r="G28" s="52"/>
      <c r="H28" s="52"/>
      <c r="I28" s="52"/>
      <c r="J28" s="52"/>
      <c r="K28" s="52"/>
      <c r="L28" s="52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>
      <c r="A29" s="124"/>
      <c r="B29" s="54" t="s">
        <v>41</v>
      </c>
      <c r="C29" s="52">
        <v>-2.6</v>
      </c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>
      <c r="A30" s="124"/>
      <c r="B30" s="56" t="s">
        <v>134</v>
      </c>
      <c r="C30" s="52">
        <v>-11.85</v>
      </c>
      <c r="D30" s="52"/>
      <c r="E30" s="52"/>
      <c r="F30" s="52"/>
      <c r="G30" s="52"/>
      <c r="H30" s="52"/>
      <c r="I30" s="52"/>
      <c r="J30" s="52"/>
      <c r="K30" s="52"/>
      <c r="L30" s="52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>
      <c r="A31" s="123">
        <v>42588</v>
      </c>
      <c r="B31" s="54" t="s">
        <v>153</v>
      </c>
      <c r="C31" s="44">
        <v>-1.19</v>
      </c>
      <c r="D31" s="44"/>
      <c r="E31" s="44"/>
      <c r="F31" s="44"/>
      <c r="G31" s="44" t="s">
        <v>154</v>
      </c>
      <c r="H31" s="44">
        <v>-50</v>
      </c>
      <c r="I31" s="44"/>
      <c r="J31" s="44"/>
      <c r="K31" s="44"/>
      <c r="L31" s="44"/>
    </row>
    <row r="32" spans="1:26">
      <c r="A32" s="124"/>
      <c r="B32" s="54" t="s">
        <v>155</v>
      </c>
      <c r="C32" s="44">
        <v>-4.7</v>
      </c>
      <c r="D32" s="44"/>
      <c r="E32" s="44"/>
      <c r="F32" s="44"/>
      <c r="G32" s="44"/>
      <c r="H32" s="44"/>
      <c r="I32" s="44"/>
      <c r="J32" s="44"/>
      <c r="K32" s="44"/>
      <c r="L32" s="44"/>
    </row>
    <row r="33" spans="1:26">
      <c r="A33" s="124"/>
      <c r="B33" s="59" t="s">
        <v>156</v>
      </c>
      <c r="C33" s="44">
        <v>-5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26">
      <c r="A34" s="124"/>
      <c r="B34" s="41" t="s">
        <v>157</v>
      </c>
      <c r="C34" s="44">
        <v>-0.05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26">
      <c r="A35" s="124"/>
      <c r="B35" s="54" t="s">
        <v>158</v>
      </c>
      <c r="C35" s="44">
        <v>-0.64</v>
      </c>
      <c r="D35" s="44"/>
      <c r="E35" s="44"/>
      <c r="F35" s="44"/>
      <c r="G35" s="44"/>
      <c r="H35" s="44"/>
      <c r="I35" s="44"/>
      <c r="J35" s="44"/>
      <c r="K35" s="44"/>
      <c r="L35" s="44"/>
    </row>
    <row r="36" spans="1:26">
      <c r="A36" s="124"/>
      <c r="B36" s="54" t="s">
        <v>159</v>
      </c>
      <c r="C36" s="44">
        <v>-10.5</v>
      </c>
      <c r="D36" s="44"/>
      <c r="E36" s="44"/>
      <c r="F36" s="44"/>
      <c r="G36" s="44"/>
      <c r="H36" s="44"/>
      <c r="I36" s="44"/>
      <c r="J36" s="44"/>
      <c r="K36" s="44"/>
      <c r="L36" s="44"/>
    </row>
    <row r="37" spans="1:26">
      <c r="A37" s="124"/>
      <c r="B37" s="59" t="s">
        <v>160</v>
      </c>
      <c r="C37" s="44">
        <v>-4.5</v>
      </c>
      <c r="D37" s="44"/>
      <c r="E37" s="44"/>
      <c r="F37" s="44"/>
      <c r="G37" s="44"/>
      <c r="H37" s="44"/>
      <c r="I37" s="44"/>
      <c r="J37" s="44"/>
      <c r="K37" s="44"/>
      <c r="L37" s="44"/>
    </row>
    <row r="38" spans="1:26">
      <c r="A38" s="131">
        <v>42589</v>
      </c>
      <c r="B38" s="54" t="s">
        <v>161</v>
      </c>
      <c r="C38" s="52">
        <v>-1.8</v>
      </c>
      <c r="D38" s="52"/>
      <c r="E38" s="52"/>
      <c r="F38" s="52"/>
      <c r="G38" s="52"/>
      <c r="H38" s="52"/>
      <c r="I38" s="52"/>
      <c r="J38" s="52"/>
      <c r="K38" s="52"/>
      <c r="L38" s="52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>
      <c r="A39" s="124"/>
      <c r="B39" s="54" t="s">
        <v>162</v>
      </c>
      <c r="C39" s="52">
        <v>-4.3</v>
      </c>
      <c r="D39" s="52"/>
      <c r="E39" s="52"/>
      <c r="F39" s="52"/>
      <c r="G39" s="52"/>
      <c r="H39" s="52"/>
      <c r="I39" s="52"/>
      <c r="J39" s="52"/>
      <c r="K39" s="52"/>
      <c r="L39" s="52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>
      <c r="A40" s="123">
        <v>42590</v>
      </c>
      <c r="B40" s="54" t="s">
        <v>162</v>
      </c>
      <c r="C40" s="44">
        <v>-4.5</v>
      </c>
      <c r="D40" s="44"/>
      <c r="E40" s="44"/>
      <c r="F40" s="44"/>
      <c r="G40" s="44"/>
      <c r="H40" s="44"/>
      <c r="I40" s="44"/>
      <c r="J40" s="44"/>
      <c r="K40" s="44"/>
      <c r="L40" s="44"/>
    </row>
    <row r="41" spans="1:26">
      <c r="A41" s="124"/>
      <c r="B41" s="41" t="s">
        <v>163</v>
      </c>
      <c r="C41" s="44">
        <v>-6.5</v>
      </c>
      <c r="D41" s="44"/>
      <c r="E41" s="44"/>
      <c r="F41" s="44"/>
      <c r="H41" s="44"/>
      <c r="I41" s="44"/>
      <c r="J41" s="44"/>
      <c r="K41" s="44"/>
      <c r="L41" s="44"/>
    </row>
    <row r="42" spans="1:26">
      <c r="A42" s="131">
        <v>42591</v>
      </c>
      <c r="B42" s="54" t="s">
        <v>149</v>
      </c>
      <c r="C42" s="52">
        <v>-4.2</v>
      </c>
      <c r="D42" s="52"/>
      <c r="E42" s="52"/>
      <c r="F42" s="52"/>
      <c r="G42" s="88"/>
      <c r="H42" s="52"/>
      <c r="I42" s="52"/>
      <c r="J42" s="52"/>
      <c r="K42" s="52"/>
      <c r="L42" s="52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124"/>
      <c r="B43" s="54" t="s">
        <v>164</v>
      </c>
      <c r="C43" s="52">
        <v>-1</v>
      </c>
      <c r="D43" s="52"/>
      <c r="E43" s="52"/>
      <c r="F43" s="52"/>
      <c r="G43" s="52"/>
      <c r="H43" s="52"/>
      <c r="I43" s="52"/>
      <c r="J43" s="52"/>
      <c r="K43" s="52"/>
      <c r="L43" s="52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>
      <c r="A44" s="124"/>
      <c r="B44" s="58" t="s">
        <v>165</v>
      </c>
      <c r="C44" s="52">
        <v>-29.99</v>
      </c>
      <c r="D44" s="52"/>
      <c r="E44" s="52"/>
      <c r="F44" s="52"/>
      <c r="G44" s="55" t="s">
        <v>165</v>
      </c>
      <c r="H44" s="52">
        <v>-29.99</v>
      </c>
      <c r="I44" s="52"/>
      <c r="J44" s="52"/>
      <c r="K44" s="52"/>
      <c r="L44" s="52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>
      <c r="A45" s="123">
        <v>42592</v>
      </c>
      <c r="B45" s="54" t="s">
        <v>149</v>
      </c>
      <c r="C45" s="44">
        <v>-5.5</v>
      </c>
      <c r="D45" s="44"/>
      <c r="E45" s="44"/>
      <c r="F45" s="44"/>
      <c r="G45" s="44"/>
      <c r="H45" s="44"/>
      <c r="I45" s="44"/>
      <c r="J45" s="44"/>
      <c r="K45" s="44"/>
      <c r="L45" s="44"/>
    </row>
    <row r="46" spans="1:26">
      <c r="A46" s="124"/>
      <c r="B46" s="54" t="s">
        <v>162</v>
      </c>
      <c r="C46" s="44">
        <v>-4.5999999999999996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26">
      <c r="A47" s="124"/>
      <c r="B47" s="41" t="s">
        <v>166</v>
      </c>
      <c r="C47" s="44">
        <v>-20.99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26">
      <c r="A48" s="124"/>
      <c r="B48" s="59" t="s">
        <v>167</v>
      </c>
      <c r="C48" s="44">
        <v>-3.4</v>
      </c>
      <c r="D48" s="44"/>
      <c r="E48" s="44"/>
      <c r="F48" s="44"/>
      <c r="G48" s="44"/>
      <c r="H48" s="44"/>
      <c r="I48" s="44"/>
      <c r="J48" s="44"/>
      <c r="K48" s="44"/>
      <c r="L48" s="44"/>
    </row>
    <row r="49" spans="1:26" ht="15.75" customHeight="1">
      <c r="A49" s="93">
        <v>42593</v>
      </c>
      <c r="B49" s="54" t="s">
        <v>149</v>
      </c>
      <c r="C49" s="52">
        <v>-4.8</v>
      </c>
      <c r="D49" s="52"/>
      <c r="E49" s="52"/>
      <c r="F49" s="52"/>
      <c r="G49" s="52"/>
      <c r="H49" s="52"/>
      <c r="I49" s="52"/>
      <c r="J49" s="52"/>
      <c r="K49" s="52"/>
      <c r="L49" s="52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>
      <c r="A50" s="130">
        <v>42594</v>
      </c>
      <c r="B50" s="54" t="s">
        <v>149</v>
      </c>
      <c r="C50" s="73">
        <v>-4.9000000000000004</v>
      </c>
      <c r="D50" s="44"/>
      <c r="E50" s="44" t="s">
        <v>168</v>
      </c>
      <c r="F50" s="44">
        <f>22</f>
        <v>22</v>
      </c>
      <c r="G50" s="44" t="s">
        <v>169</v>
      </c>
      <c r="H50" s="44">
        <v>-50</v>
      </c>
      <c r="I50" s="44"/>
      <c r="J50" s="44"/>
      <c r="K50" s="44"/>
      <c r="L50" s="44"/>
    </row>
    <row r="51" spans="1:26">
      <c r="A51" s="124"/>
      <c r="B51" s="54" t="s">
        <v>170</v>
      </c>
      <c r="C51" s="73">
        <v>-0.7</v>
      </c>
      <c r="D51" s="44"/>
      <c r="E51" s="44"/>
      <c r="F51" s="44"/>
      <c r="G51" s="44"/>
      <c r="H51" s="44"/>
      <c r="I51" s="44"/>
      <c r="J51" s="44"/>
      <c r="K51" s="44"/>
      <c r="L51" s="44"/>
    </row>
    <row r="52" spans="1:26">
      <c r="A52" s="124"/>
      <c r="B52" s="56" t="s">
        <v>134</v>
      </c>
      <c r="C52" s="73">
        <v>-5.65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26">
      <c r="A53" s="124"/>
      <c r="B53" s="41" t="s">
        <v>171</v>
      </c>
      <c r="C53" s="73">
        <v>-17.989999999999998</v>
      </c>
      <c r="D53" s="44"/>
      <c r="E53" s="44"/>
      <c r="F53" s="44"/>
      <c r="G53" s="41" t="s">
        <v>171</v>
      </c>
      <c r="H53" s="73">
        <v>-17.989999999999998</v>
      </c>
      <c r="I53" s="44"/>
      <c r="J53" s="44"/>
      <c r="K53" s="44"/>
      <c r="L53" s="44"/>
    </row>
    <row r="54" spans="1:26" ht="15.75" customHeight="1">
      <c r="A54" s="91">
        <v>42595</v>
      </c>
      <c r="B54" s="55"/>
      <c r="C54" s="71"/>
      <c r="D54" s="52"/>
      <c r="E54" s="52"/>
      <c r="F54" s="52"/>
      <c r="G54" s="52"/>
      <c r="H54" s="52"/>
      <c r="I54" s="52"/>
      <c r="J54" s="52"/>
      <c r="K54" s="52"/>
      <c r="L54" s="52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>
      <c r="A55" s="123">
        <v>42596</v>
      </c>
      <c r="B55" s="54" t="s">
        <v>172</v>
      </c>
      <c r="C55" s="44">
        <f>2.5</f>
        <v>2.5</v>
      </c>
      <c r="D55" s="44"/>
      <c r="E55" s="44"/>
      <c r="F55" s="44"/>
      <c r="G55" s="44"/>
      <c r="H55" s="44"/>
      <c r="I55" s="44"/>
      <c r="J55" s="44"/>
      <c r="K55" s="44"/>
      <c r="L55" s="44"/>
    </row>
    <row r="56" spans="1:26">
      <c r="A56" s="124"/>
      <c r="B56" s="41" t="s">
        <v>173</v>
      </c>
      <c r="C56" s="44">
        <v>-1.5</v>
      </c>
      <c r="D56" s="44"/>
      <c r="E56" s="44"/>
      <c r="F56" s="44"/>
      <c r="G56" s="44"/>
      <c r="H56" s="44"/>
      <c r="I56" s="44"/>
      <c r="J56" s="44"/>
      <c r="K56" s="44"/>
      <c r="L56" s="44"/>
    </row>
    <row r="57" spans="1:26">
      <c r="A57" s="132">
        <v>42597</v>
      </c>
      <c r="B57" s="54" t="s">
        <v>174</v>
      </c>
      <c r="C57" s="62">
        <v>-3.5</v>
      </c>
      <c r="D57" s="62"/>
      <c r="E57" s="62"/>
      <c r="F57" s="62"/>
      <c r="G57" s="62"/>
      <c r="H57" s="62"/>
      <c r="I57" s="62"/>
      <c r="J57" s="62"/>
      <c r="K57" s="62"/>
      <c r="L57" s="62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spans="1:26">
      <c r="A58" s="124"/>
      <c r="B58" s="56" t="s">
        <v>134</v>
      </c>
      <c r="C58" s="44">
        <v>-8.39</v>
      </c>
      <c r="D58" s="44"/>
      <c r="E58" s="44"/>
      <c r="F58" s="44"/>
      <c r="G58" s="44"/>
      <c r="H58" s="44"/>
      <c r="I58" s="44"/>
      <c r="J58" s="44"/>
      <c r="K58" s="44"/>
      <c r="L58" s="44"/>
    </row>
    <row r="59" spans="1:26">
      <c r="A59" s="123">
        <v>42567</v>
      </c>
      <c r="B59" s="54" t="s">
        <v>174</v>
      </c>
      <c r="C59" s="44">
        <v>-3.9</v>
      </c>
      <c r="D59" s="44"/>
      <c r="E59" s="44"/>
      <c r="F59" s="44"/>
      <c r="G59" s="44"/>
      <c r="H59" s="44"/>
      <c r="I59" s="44"/>
      <c r="J59" s="44"/>
      <c r="K59" s="44"/>
      <c r="L59" s="44"/>
    </row>
    <row r="60" spans="1:26">
      <c r="A60" s="124"/>
      <c r="B60" s="54" t="s">
        <v>152</v>
      </c>
      <c r="C60" s="44">
        <v>-1.1000000000000001</v>
      </c>
      <c r="D60" s="44"/>
      <c r="E60" s="44"/>
      <c r="F60" s="44"/>
      <c r="G60" s="44"/>
      <c r="H60" s="44"/>
      <c r="I60" s="44"/>
      <c r="J60" s="44"/>
      <c r="K60" s="44"/>
      <c r="L60" s="44"/>
    </row>
    <row r="61" spans="1:26">
      <c r="A61" s="124"/>
      <c r="B61" s="41" t="s">
        <v>175</v>
      </c>
      <c r="C61" s="44">
        <v>-15.45</v>
      </c>
      <c r="D61" s="44"/>
      <c r="E61" s="44"/>
      <c r="F61" s="44"/>
      <c r="G61" s="44"/>
      <c r="H61" s="44"/>
      <c r="I61" s="44"/>
      <c r="J61" s="44"/>
      <c r="K61" s="44"/>
      <c r="L61" s="44"/>
    </row>
    <row r="62" spans="1:26" ht="15.75" customHeight="1">
      <c r="A62" s="63">
        <v>42568</v>
      </c>
      <c r="B62" s="54" t="s">
        <v>174</v>
      </c>
      <c r="C62" s="62">
        <v>-3.6</v>
      </c>
      <c r="D62" s="62"/>
      <c r="E62" s="62"/>
      <c r="F62" s="62"/>
      <c r="G62" s="62"/>
      <c r="H62" s="62"/>
      <c r="I62" s="62"/>
      <c r="J62" s="62"/>
      <c r="K62" s="62"/>
      <c r="L62" s="62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spans="1:26">
      <c r="A63" s="123">
        <v>42569</v>
      </c>
      <c r="B63" s="54" t="s">
        <v>174</v>
      </c>
      <c r="C63" s="44">
        <v>-6.6</v>
      </c>
      <c r="D63" s="44"/>
      <c r="E63" s="44"/>
      <c r="F63" s="44"/>
      <c r="G63" s="44"/>
      <c r="H63" s="44"/>
      <c r="I63" s="44"/>
      <c r="J63" s="44"/>
      <c r="K63" s="44"/>
      <c r="L63" s="44"/>
    </row>
    <row r="64" spans="1:26">
      <c r="A64" s="124"/>
      <c r="B64" s="54" t="s">
        <v>170</v>
      </c>
      <c r="C64" s="44">
        <v>-1</v>
      </c>
      <c r="D64" s="44"/>
      <c r="E64" s="44"/>
      <c r="F64" s="44"/>
      <c r="G64" s="44"/>
      <c r="H64" s="44"/>
      <c r="I64" s="44"/>
      <c r="J64" s="44"/>
      <c r="K64" s="44"/>
      <c r="L64" s="44"/>
    </row>
    <row r="65" spans="1:26">
      <c r="A65" s="127">
        <v>42570</v>
      </c>
      <c r="B65" s="54" t="s">
        <v>174</v>
      </c>
      <c r="C65" s="52">
        <v>-2.4</v>
      </c>
      <c r="D65" s="52"/>
      <c r="E65" s="52"/>
      <c r="F65" s="52"/>
      <c r="G65" s="52"/>
      <c r="H65" s="52"/>
      <c r="I65" s="52"/>
      <c r="J65" s="52"/>
      <c r="K65" s="52"/>
      <c r="L65" s="52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>
      <c r="A66" s="124"/>
      <c r="B66" s="41" t="s">
        <v>176</v>
      </c>
      <c r="C66" s="52">
        <v>-30</v>
      </c>
      <c r="D66" s="52"/>
      <c r="E66" s="52"/>
      <c r="F66" s="52"/>
      <c r="G66" s="88"/>
      <c r="H66" s="52"/>
      <c r="I66" s="52"/>
      <c r="J66" s="52"/>
      <c r="K66" s="52"/>
      <c r="L66" s="52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>
      <c r="A67" s="124"/>
      <c r="B67" s="56" t="s">
        <v>134</v>
      </c>
      <c r="C67" s="55">
        <v>-10.59</v>
      </c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95">
        <v>42571</v>
      </c>
      <c r="B68" s="41"/>
      <c r="C68" s="44"/>
      <c r="D68" s="44"/>
      <c r="E68" s="44" t="s">
        <v>177</v>
      </c>
      <c r="F68" s="44">
        <v>0.01</v>
      </c>
      <c r="G68" s="44"/>
      <c r="H68" s="44"/>
      <c r="I68" s="44"/>
      <c r="J68" s="44"/>
      <c r="K68" s="44"/>
      <c r="L68" s="44"/>
    </row>
    <row r="69" spans="1:26" ht="15.75" customHeight="1">
      <c r="A69" s="93">
        <v>42572</v>
      </c>
      <c r="B69" s="55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>
      <c r="A70" s="130">
        <v>42573</v>
      </c>
      <c r="B70" s="54" t="s">
        <v>174</v>
      </c>
      <c r="C70" s="64" t="s">
        <v>178</v>
      </c>
      <c r="D70" s="44"/>
      <c r="E70" s="44"/>
      <c r="F70" s="44"/>
      <c r="G70" s="44"/>
      <c r="H70" s="44"/>
      <c r="I70" s="44"/>
      <c r="J70" s="44"/>
      <c r="K70" s="44"/>
      <c r="L70" s="44"/>
    </row>
    <row r="71" spans="1:26">
      <c r="A71" s="124"/>
      <c r="B71" s="54" t="s">
        <v>179</v>
      </c>
      <c r="C71" s="44">
        <v>-14</v>
      </c>
      <c r="D71" s="44"/>
      <c r="E71" s="44"/>
      <c r="F71" s="44"/>
      <c r="G71" s="44"/>
      <c r="H71" s="44"/>
      <c r="I71" s="44"/>
      <c r="J71" s="44"/>
      <c r="K71" s="44"/>
      <c r="L71" s="44"/>
    </row>
    <row r="72" spans="1:26">
      <c r="A72" s="127">
        <v>42574</v>
      </c>
      <c r="B72" s="54" t="s">
        <v>174</v>
      </c>
      <c r="C72" s="65" t="s">
        <v>180</v>
      </c>
      <c r="D72" s="52"/>
      <c r="G72" s="52" t="s">
        <v>181</v>
      </c>
      <c r="H72" s="52">
        <v>-50</v>
      </c>
      <c r="I72" s="52"/>
      <c r="J72" s="52"/>
      <c r="K72" s="52"/>
      <c r="L72" s="52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>
      <c r="A73" s="124"/>
      <c r="B73" s="54" t="s">
        <v>84</v>
      </c>
      <c r="C73" s="52">
        <v>-1</v>
      </c>
      <c r="D73" s="52"/>
      <c r="E73" s="52"/>
      <c r="F73" s="52"/>
      <c r="G73" s="52"/>
      <c r="H73" s="52"/>
      <c r="I73" s="52"/>
      <c r="J73" s="52"/>
      <c r="K73" s="52"/>
      <c r="L73" s="52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>
      <c r="A74" s="124"/>
      <c r="B74" s="56" t="s">
        <v>134</v>
      </c>
      <c r="C74" s="65" t="s">
        <v>182</v>
      </c>
      <c r="D74" s="52"/>
      <c r="E74" s="52"/>
      <c r="F74" s="52"/>
      <c r="G74" s="52"/>
      <c r="H74" s="52"/>
      <c r="I74" s="52"/>
      <c r="J74" s="52"/>
      <c r="K74" s="52"/>
      <c r="L74" s="52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>
      <c r="A75" s="123">
        <v>42575</v>
      </c>
      <c r="B75" s="54" t="s">
        <v>174</v>
      </c>
      <c r="C75" s="44">
        <v>-5.5</v>
      </c>
      <c r="D75" s="44"/>
      <c r="E75" s="44"/>
      <c r="F75" s="44"/>
      <c r="G75" s="44"/>
      <c r="H75" s="44"/>
      <c r="I75" s="44"/>
      <c r="J75" s="44"/>
      <c r="K75" s="44"/>
      <c r="L75" s="44"/>
    </row>
    <row r="76" spans="1:26">
      <c r="A76" s="124"/>
      <c r="B76" s="54" t="s">
        <v>84</v>
      </c>
      <c r="C76" s="44">
        <v>-1</v>
      </c>
      <c r="D76" s="44"/>
      <c r="E76" s="44"/>
      <c r="F76" s="44"/>
      <c r="G76" s="44"/>
      <c r="H76" s="43"/>
      <c r="I76" s="44"/>
      <c r="J76" s="44"/>
      <c r="K76" s="44"/>
      <c r="L76" s="44"/>
    </row>
    <row r="77" spans="1:26" ht="15.75" customHeight="1">
      <c r="A77" s="91">
        <v>42576</v>
      </c>
      <c r="B77" s="54" t="s">
        <v>174</v>
      </c>
      <c r="C77" s="52">
        <v>-6</v>
      </c>
      <c r="D77" s="52"/>
      <c r="E77" s="52"/>
      <c r="F77" s="52"/>
      <c r="G77" s="52"/>
      <c r="H77" s="67"/>
      <c r="I77" s="52"/>
      <c r="J77" s="52"/>
      <c r="K77" s="52"/>
      <c r="L77" s="52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89">
        <v>42577</v>
      </c>
      <c r="B78" s="54" t="s">
        <v>174</v>
      </c>
      <c r="C78" s="44">
        <v>-2.35</v>
      </c>
      <c r="D78" s="44"/>
      <c r="E78" s="44"/>
      <c r="F78" s="44"/>
      <c r="G78" s="44"/>
      <c r="H78" s="43"/>
      <c r="I78" s="44"/>
      <c r="J78" s="44"/>
      <c r="K78" s="44"/>
      <c r="L78" s="44"/>
    </row>
    <row r="79" spans="1:26" ht="15.75" customHeight="1">
      <c r="A79" s="94">
        <v>42578</v>
      </c>
      <c r="B79" s="66" t="s">
        <v>134</v>
      </c>
      <c r="C79" s="52">
        <v>-8.27</v>
      </c>
      <c r="D79" s="52"/>
      <c r="E79" s="52"/>
      <c r="F79" s="52"/>
      <c r="G79" s="52"/>
      <c r="H79" s="67"/>
      <c r="I79" s="52"/>
      <c r="J79" s="52"/>
      <c r="K79" s="52"/>
      <c r="L79" s="52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89">
        <v>42579</v>
      </c>
      <c r="C80" s="44"/>
      <c r="D80" s="44"/>
      <c r="F80" s="44"/>
      <c r="G80" s="44"/>
      <c r="H80" s="43"/>
      <c r="I80" s="44"/>
      <c r="J80" s="44"/>
      <c r="K80" s="44"/>
      <c r="L80" s="44"/>
    </row>
    <row r="81" spans="1:26">
      <c r="A81" s="127">
        <v>42580</v>
      </c>
      <c r="B81" s="70" t="s">
        <v>174</v>
      </c>
      <c r="C81" s="52">
        <v>-6.5</v>
      </c>
      <c r="D81" s="52"/>
      <c r="E81" s="52"/>
      <c r="F81" s="52"/>
      <c r="G81" s="52"/>
      <c r="H81" s="67"/>
      <c r="I81" s="52"/>
      <c r="J81" s="52"/>
      <c r="K81" s="52"/>
      <c r="L81" s="52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>
      <c r="A82" s="124"/>
      <c r="B82" s="70" t="s">
        <v>84</v>
      </c>
      <c r="C82" s="52">
        <v>-0.7</v>
      </c>
      <c r="D82" s="52"/>
      <c r="E82" s="52"/>
      <c r="F82" s="52"/>
      <c r="G82" s="52"/>
      <c r="H82" s="67"/>
      <c r="I82" s="52"/>
      <c r="J82" s="52"/>
      <c r="K82" s="52"/>
      <c r="L82" s="52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>
      <c r="A83" s="123">
        <v>42581</v>
      </c>
      <c r="B83" s="70" t="s">
        <v>183</v>
      </c>
      <c r="C83" s="43">
        <v>-3</v>
      </c>
      <c r="D83" s="44"/>
      <c r="E83" s="44" t="s">
        <v>184</v>
      </c>
      <c r="F83" s="68">
        <v>416.87</v>
      </c>
      <c r="H83" s="43"/>
      <c r="I83" s="44"/>
      <c r="J83" s="44"/>
      <c r="K83" s="44"/>
      <c r="L83" s="44"/>
    </row>
    <row r="84" spans="1:26">
      <c r="A84" s="124"/>
      <c r="B84" t="s">
        <v>185</v>
      </c>
      <c r="C84" s="43">
        <v>-8</v>
      </c>
      <c r="H84" s="43"/>
    </row>
    <row r="85" spans="1:26">
      <c r="A85" s="124"/>
      <c r="B85" s="69" t="s">
        <v>186</v>
      </c>
      <c r="C85" s="43">
        <v>-13</v>
      </c>
      <c r="G85" t="s">
        <v>186</v>
      </c>
      <c r="H85" s="43">
        <v>-13</v>
      </c>
    </row>
    <row r="86" spans="1:26">
      <c r="A86" s="124"/>
      <c r="B86" s="70" t="s">
        <v>187</v>
      </c>
      <c r="C86" s="43">
        <v>-15</v>
      </c>
      <c r="G86" t="s">
        <v>187</v>
      </c>
      <c r="H86" s="43">
        <v>-15</v>
      </c>
    </row>
    <row r="87" spans="1:26">
      <c r="A87" s="127">
        <v>42582</v>
      </c>
      <c r="B87" s="54" t="s">
        <v>174</v>
      </c>
      <c r="C87" s="71">
        <v>-3.6</v>
      </c>
      <c r="D87" s="88"/>
      <c r="E87" s="88"/>
      <c r="F87" s="88"/>
      <c r="G87" s="55" t="s">
        <v>188</v>
      </c>
      <c r="H87" s="71">
        <v>-50</v>
      </c>
      <c r="I87" s="88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>
      <c r="A88" s="124"/>
      <c r="B88" s="54" t="s">
        <v>189</v>
      </c>
      <c r="C88" s="71">
        <v>-9.9</v>
      </c>
      <c r="D88" s="88"/>
      <c r="E88" s="88"/>
      <c r="F88" s="88"/>
      <c r="G88" s="55"/>
      <c r="H88" s="71"/>
      <c r="I88" s="88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>
      <c r="A89" t="s">
        <v>11</v>
      </c>
      <c r="B89" s="72" t="s">
        <v>190</v>
      </c>
      <c r="C89" s="73">
        <v>-130.69999999999999</v>
      </c>
      <c r="H89" s="73"/>
    </row>
    <row r="90" spans="1:26">
      <c r="H90" s="73"/>
    </row>
    <row r="91" spans="1:26">
      <c r="H91" s="73"/>
    </row>
    <row r="92" spans="1:26">
      <c r="H92" s="73"/>
    </row>
    <row r="93" spans="1:26">
      <c r="H93" s="73"/>
    </row>
    <row r="94" spans="1:26">
      <c r="H94" s="73"/>
    </row>
  </sheetData>
  <mergeCells count="21">
    <mergeCell ref="A23:A24"/>
    <mergeCell ref="A19:A21"/>
    <mergeCell ref="A42:A44"/>
    <mergeCell ref="A45:A48"/>
    <mergeCell ref="A50:A53"/>
    <mergeCell ref="A40:A41"/>
    <mergeCell ref="A38:A39"/>
    <mergeCell ref="A31:A37"/>
    <mergeCell ref="A25:A27"/>
    <mergeCell ref="A28:A30"/>
    <mergeCell ref="A87:A88"/>
    <mergeCell ref="A65:A67"/>
    <mergeCell ref="A75:A76"/>
    <mergeCell ref="A72:A74"/>
    <mergeCell ref="A70:A71"/>
    <mergeCell ref="A63:A64"/>
    <mergeCell ref="A57:A58"/>
    <mergeCell ref="A59:A61"/>
    <mergeCell ref="A55:A56"/>
    <mergeCell ref="A83:A86"/>
    <mergeCell ref="A81:A8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Übersicht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Hollweck</cp:lastModifiedBy>
  <dcterms:created xsi:type="dcterms:W3CDTF">2017-10-15T11:57:20Z</dcterms:created>
  <dcterms:modified xsi:type="dcterms:W3CDTF">2017-10-21T22:13:52Z</dcterms:modified>
</cp:coreProperties>
</file>