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W:\data\proposal\00113\Control_flux_measurements\"/>
    </mc:Choice>
  </mc:AlternateContent>
  <xr:revisionPtr revIDLastSave="0" documentId="13_ncr:1_{DA0008A9-99DC-4538-B529-B3EA1AA3C053}" xr6:coauthVersionLast="36" xr6:coauthVersionMax="36" xr10:uidLastSave="{00000000-0000-0000-0000-000000000000}"/>
  <bookViews>
    <workbookView xWindow="-7875" yWindow="75" windowWidth="27060" windowHeight="14265" xr2:uid="{00000000-000D-0000-FFFF-FFFF00000000}"/>
  </bookViews>
  <sheets>
    <sheet name="control_flux_files_counts" sheetId="1" r:id="rId1"/>
  </sheets>
  <calcPr calcId="191029"/>
</workbook>
</file>

<file path=xl/calcChain.xml><?xml version="1.0" encoding="utf-8"?>
<calcChain xmlns="http://schemas.openxmlformats.org/spreadsheetml/2006/main">
  <c r="J216" i="1" l="1"/>
  <c r="J217" i="1"/>
  <c r="J218" i="1"/>
  <c r="H216" i="1"/>
  <c r="I216" i="1" s="1"/>
  <c r="H217" i="1"/>
  <c r="I217" i="1" s="1"/>
  <c r="H218" i="1"/>
  <c r="I218" i="1" s="1"/>
  <c r="J210" i="1"/>
  <c r="J211" i="1"/>
  <c r="J209" i="1"/>
  <c r="J202" i="1"/>
  <c r="I209" i="1"/>
  <c r="H210" i="1"/>
  <c r="I210" i="1" s="1"/>
  <c r="H211" i="1"/>
  <c r="I211" i="1" s="1"/>
  <c r="H209" i="1"/>
  <c r="H202" i="1"/>
  <c r="J203" i="1" l="1"/>
  <c r="J204" i="1"/>
  <c r="H203" i="1"/>
  <c r="I203" i="1" s="1"/>
  <c r="I202" i="1"/>
  <c r="H204" i="1"/>
  <c r="I204" i="1" s="1"/>
  <c r="H192" i="1"/>
  <c r="H36" i="1"/>
  <c r="H190" i="1" l="1"/>
  <c r="E192" i="1"/>
  <c r="E191" i="1"/>
  <c r="E190" i="1"/>
  <c r="E182" i="1"/>
  <c r="H191" i="1"/>
  <c r="E174" i="1" l="1"/>
  <c r="E183" i="1"/>
  <c r="H183" i="1"/>
  <c r="E184" i="1"/>
  <c r="H184" i="1"/>
  <c r="H182" i="1"/>
  <c r="E175" i="1" l="1"/>
  <c r="E173" i="1"/>
  <c r="E165" i="1"/>
  <c r="H175" i="1"/>
  <c r="H174" i="1"/>
  <c r="H173" i="1"/>
  <c r="H167" i="1" l="1"/>
  <c r="H166" i="1"/>
  <c r="H165" i="1"/>
  <c r="E159" i="1"/>
  <c r="E167" i="1"/>
  <c r="E166" i="1"/>
  <c r="E157" i="1"/>
  <c r="C170" i="1" l="1"/>
  <c r="C162" i="1" l="1"/>
  <c r="H157" i="1"/>
  <c r="H150" i="1"/>
  <c r="E158" i="1"/>
  <c r="H159" i="1"/>
  <c r="H158" i="1"/>
  <c r="E150" i="1" l="1"/>
  <c r="E151" i="1"/>
  <c r="E152" i="1"/>
  <c r="E145" i="1"/>
  <c r="H152" i="1"/>
  <c r="H151" i="1"/>
  <c r="E144" i="1" l="1"/>
  <c r="E143" i="1"/>
  <c r="E135" i="1"/>
  <c r="H145" i="1"/>
  <c r="H144" i="1"/>
  <c r="H143" i="1"/>
  <c r="H136" i="1"/>
  <c r="E122" i="1"/>
  <c r="E137" i="1"/>
  <c r="E136" i="1"/>
  <c r="E129" i="1"/>
  <c r="E128" i="1"/>
  <c r="E127" i="1"/>
  <c r="C140" i="1"/>
  <c r="C132" i="1"/>
  <c r="E119" i="1"/>
  <c r="H127" i="1"/>
  <c r="H128" i="1"/>
  <c r="H129" i="1"/>
  <c r="H135" i="1"/>
  <c r="H137" i="1"/>
  <c r="H119" i="1"/>
  <c r="H110" i="1" l="1"/>
  <c r="H111" i="1"/>
  <c r="H109" i="1"/>
  <c r="E111" i="1"/>
  <c r="E110" i="1"/>
  <c r="E109" i="1"/>
  <c r="H118" i="1"/>
  <c r="H117" i="1"/>
  <c r="E118" i="1"/>
  <c r="H101" i="1"/>
  <c r="E117" i="1"/>
  <c r="H8" i="1" l="1"/>
  <c r="H7" i="1"/>
  <c r="H6" i="1"/>
  <c r="H14" i="1"/>
  <c r="H13" i="1"/>
  <c r="H12" i="1"/>
  <c r="H35" i="1"/>
  <c r="H34" i="1"/>
  <c r="H44" i="1"/>
  <c r="H46" i="1"/>
  <c r="H45" i="1"/>
  <c r="H71" i="1"/>
  <c r="H70" i="1"/>
  <c r="H69" i="1"/>
  <c r="H83" i="1"/>
  <c r="H82" i="1"/>
  <c r="H81" i="1"/>
  <c r="H91" i="1"/>
  <c r="H90" i="1"/>
  <c r="H89" i="1"/>
  <c r="C98" i="1"/>
  <c r="H102" i="1"/>
  <c r="H103" i="1"/>
  <c r="E102" i="1"/>
  <c r="E103" i="1"/>
  <c r="E101" i="1"/>
  <c r="E90" i="1" l="1"/>
  <c r="E91" i="1"/>
  <c r="E89" i="1"/>
  <c r="E82" i="1" l="1"/>
  <c r="E83" i="1"/>
  <c r="E81" i="1"/>
  <c r="E70" i="1"/>
  <c r="E71" i="1"/>
  <c r="E69" i="1"/>
  <c r="E44" i="1" l="1"/>
  <c r="E46" i="1" l="1"/>
  <c r="E45" i="1"/>
  <c r="E12" i="1"/>
  <c r="E14" i="1" l="1"/>
  <c r="E13" i="1"/>
  <c r="K12" i="1" l="1"/>
  <c r="K13" i="1"/>
  <c r="J7" i="1"/>
  <c r="J6" i="1"/>
  <c r="K6" i="1" l="1"/>
  <c r="L6" i="1" s="1"/>
  <c r="K7" i="1" l="1"/>
  <c r="L7" i="1" s="1"/>
</calcChain>
</file>

<file path=xl/sharedStrings.xml><?xml version="1.0" encoding="utf-8"?>
<sst xmlns="http://schemas.openxmlformats.org/spreadsheetml/2006/main" count="350" uniqueCount="113">
  <si>
    <t>BBY0010699.tar</t>
  </si>
  <si>
    <t>BBY0010700.tar</t>
  </si>
  <si>
    <t>BBY0010701.tar</t>
  </si>
  <si>
    <t>0 guides</t>
  </si>
  <si>
    <t>3 guides</t>
  </si>
  <si>
    <t>6 guides</t>
  </si>
  <si>
    <t>Sapmot</t>
  </si>
  <si>
    <t>Countrate, measured</t>
  </si>
  <si>
    <t>Area</t>
  </si>
  <si>
    <t>L1</t>
  </si>
  <si>
    <t>Set-up</t>
  </si>
  <si>
    <t>File name</t>
  </si>
  <si>
    <t>Total counts</t>
  </si>
  <si>
    <t>Flux/Area</t>
  </si>
  <si>
    <t>Ratio of flux (in theory, shall match ratio of L1s)</t>
  </si>
  <si>
    <t>Ratio of L1s^2</t>
  </si>
  <si>
    <t>Difference in ratio, relatively to theoretical value</t>
  </si>
  <si>
    <t>BBY0011975.tar</t>
  </si>
  <si>
    <t>BBY0011976.tar</t>
  </si>
  <si>
    <t>BBY0011977.tar</t>
  </si>
  <si>
    <t>19.65511MW</t>
  </si>
  <si>
    <t>Difference comparing to the first measurement from 20 March 2017</t>
  </si>
  <si>
    <t>BBY0013550.tar</t>
  </si>
  <si>
    <t>BBY0013551.tar</t>
  </si>
  <si>
    <t>BBY0013552.tar</t>
  </si>
  <si>
    <t>1.3% lower</t>
  </si>
  <si>
    <t>1.3% lower; reactor is 1.3% higher</t>
  </si>
  <si>
    <t>19.7MW</t>
  </si>
  <si>
    <t>1.5% variance in MW</t>
  </si>
  <si>
    <t>FLUX TILT</t>
  </si>
  <si>
    <t>Date:</t>
  </si>
  <si>
    <t>Cycle:</t>
  </si>
  <si>
    <t>Power (MW):</t>
  </si>
  <si>
    <t>Countrate</t>
  </si>
  <si>
    <t>Relative Change</t>
  </si>
  <si>
    <t>Flux/A2*L1^2</t>
  </si>
  <si>
    <t>BBY0013226.tar</t>
  </si>
  <si>
    <t>BBY0013227.tar</t>
  </si>
  <si>
    <t>BBY0013228.tar</t>
  </si>
  <si>
    <t>Average:</t>
  </si>
  <si>
    <t>Graphs: to compare with the first measurements</t>
  </si>
  <si>
    <t>19.698551MW</t>
  </si>
  <si>
    <t>BBY0016856</t>
  </si>
  <si>
    <t>BBY0016857</t>
  </si>
  <si>
    <t>2pm</t>
  </si>
  <si>
    <t>5pm</t>
  </si>
  <si>
    <t>BBY0015796</t>
  </si>
  <si>
    <t>BBY0015797</t>
  </si>
  <si>
    <t>BBY0015798</t>
  </si>
  <si>
    <t>BBY0016855</t>
  </si>
  <si>
    <t>BBY0017238.tar</t>
  </si>
  <si>
    <t>BBY0017239.tar</t>
  </si>
  <si>
    <t>BBY0017240.tar</t>
  </si>
  <si>
    <t xml:space="preserve">the same cycle </t>
  </si>
  <si>
    <t>only 2% less power, but higher flux loss</t>
  </si>
  <si>
    <t>reactor power average</t>
  </si>
  <si>
    <t>BBY0019132.tar</t>
  </si>
  <si>
    <t>BBY0019133.tar</t>
  </si>
  <si>
    <t>BBY0019134.tar</t>
  </si>
  <si>
    <t>BBY0019821.tar</t>
  </si>
  <si>
    <t>BBY0019822.tar</t>
  </si>
  <si>
    <t>BBY0019823.tar</t>
  </si>
  <si>
    <t>BBY0019875.tar</t>
  </si>
  <si>
    <t>BBY0019876.tar</t>
  </si>
  <si>
    <t>BBY0019877.tar</t>
  </si>
  <si>
    <t>power, MW</t>
  </si>
  <si>
    <t>Too early in the cycle</t>
  </si>
  <si>
    <t>BBY0039835.tar</t>
  </si>
  <si>
    <t>BBY0039836.tar</t>
  </si>
  <si>
    <t>BBY0039837.tar</t>
  </si>
  <si>
    <t>BBY0039860.tar</t>
  </si>
  <si>
    <t>BBY0039861.tar</t>
  </si>
  <si>
    <t>BBY0039862.tar</t>
  </si>
  <si>
    <t>roughing slits forgotten in</t>
  </si>
  <si>
    <t>Relative change in reactor power</t>
  </si>
  <si>
    <t>one more check</t>
  </si>
  <si>
    <t>BBY0039923.tar</t>
  </si>
  <si>
    <t>BBY0039925.tar</t>
  </si>
  <si>
    <t>BBY0039926.tar</t>
  </si>
  <si>
    <t>BBY0040186.tar</t>
  </si>
  <si>
    <t>BBY0040187.tar</t>
  </si>
  <si>
    <t>BBY0040188.tar</t>
  </si>
  <si>
    <t>BBY0040984.tar</t>
  </si>
  <si>
    <t>BBY0040985.tar</t>
  </si>
  <si>
    <t>BBY0040986.tar</t>
  </si>
  <si>
    <t>BBY0041580.tar</t>
  </si>
  <si>
    <t>BBY0041581.tar</t>
  </si>
  <si>
    <t>BBY0041582.tar</t>
  </si>
  <si>
    <t>?</t>
  </si>
  <si>
    <t>Time to correct the equation!!!</t>
  </si>
  <si>
    <t>Add pi to the area &amp; get all units in m</t>
  </si>
  <si>
    <t>Sapmot, cm</t>
  </si>
  <si>
    <t>L1, cm</t>
  </si>
  <si>
    <t>Countrate (att considered)</t>
  </si>
  <si>
    <t>Brightness Flux/A1 (40mm)</t>
  </si>
  <si>
    <t>countrate / cm^2</t>
  </si>
  <si>
    <t>BBY0044907.tar</t>
  </si>
  <si>
    <t>BBY0044908.tar</t>
  </si>
  <si>
    <t>BBY0044909.tar</t>
  </si>
  <si>
    <t>BBY0043565.tar</t>
  </si>
  <si>
    <t>BBY0043566.tar</t>
  </si>
  <si>
    <t>BBY0043567.tar</t>
  </si>
  <si>
    <t>BBY0045373.tar</t>
  </si>
  <si>
    <t>BBY0045374.tar</t>
  </si>
  <si>
    <t>BBY0045375.tar</t>
  </si>
  <si>
    <t>BBY0049118.tar</t>
  </si>
  <si>
    <t>BBY0049119.tar</t>
  </si>
  <si>
    <t>BBY0049120.tar</t>
  </si>
  <si>
    <t>BBY0047799.tar</t>
  </si>
  <si>
    <t>BBY0047800.tar</t>
  </si>
  <si>
    <t>BBY0047801.tar</t>
  </si>
  <si>
    <t>9.6% resolution</t>
  </si>
  <si>
    <t>vs 17.7% resolution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</si>
</sst>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%"/>
    <numFmt numFmtId="166" formatCode="0.000"/>
    <numFmt numFmtId="167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EE64E7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C6972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5" fontId="19" fillId="0" borderId="0" xfId="0" applyNumberFormat="1" applyFont="1"/>
    <xf numFmtId="0" fontId="20" fillId="0" borderId="0" xfId="0" applyFont="1"/>
    <xf numFmtId="164" fontId="20" fillId="0" borderId="0" xfId="0" applyNumberFormat="1" applyFont="1" applyAlignment="1">
      <alignment horizontal="center" vertical="center" wrapText="1"/>
    </xf>
    <xf numFmtId="0" fontId="16" fillId="0" borderId="0" xfId="0" applyFont="1"/>
    <xf numFmtId="15" fontId="19" fillId="0" borderId="0" xfId="0" applyNumberFormat="1" applyFont="1" applyAlignment="1">
      <alignment horizontal="center"/>
    </xf>
    <xf numFmtId="165" fontId="20" fillId="0" borderId="0" xfId="42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1" fillId="0" borderId="0" xfId="0" applyFont="1"/>
    <xf numFmtId="22" fontId="0" fillId="0" borderId="0" xfId="0" applyNumberFormat="1"/>
    <xf numFmtId="14" fontId="0" fillId="0" borderId="0" xfId="0" applyNumberFormat="1"/>
    <xf numFmtId="164" fontId="22" fillId="0" borderId="0" xfId="0" applyNumberFormat="1" applyFont="1" applyAlignment="1">
      <alignment horizontal="center" vertical="center" wrapText="1"/>
    </xf>
    <xf numFmtId="2" fontId="23" fillId="0" borderId="0" xfId="0" applyNumberFormat="1" applyFont="1"/>
    <xf numFmtId="167" fontId="0" fillId="0" borderId="0" xfId="0" applyNumberFormat="1"/>
    <xf numFmtId="11" fontId="0" fillId="0" borderId="0" xfId="0" applyNumberFormat="1"/>
    <xf numFmtId="0" fontId="16" fillId="0" borderId="0" xfId="0" applyFont="1" applyAlignment="1"/>
    <xf numFmtId="0" fontId="0" fillId="0" borderId="0" xfId="0" applyAlignment="1"/>
    <xf numFmtId="15" fontId="24" fillId="0" borderId="0" xfId="0" applyNumberFormat="1" applyFont="1"/>
    <xf numFmtId="0" fontId="24" fillId="0" borderId="0" xfId="0" applyFont="1"/>
    <xf numFmtId="167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9720"/>
      <color rgb="FFEE6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4627711009808"/>
          <c:y val="5.3877083468354042E-2"/>
          <c:w val="0.84389372381083938"/>
          <c:h val="0.87903250877173567"/>
        </c:manualLayout>
      </c:layou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yVal>
            <c:numRef>
              <c:f>control_flux_files_counts!$D$173:$D$175</c:f>
              <c:numCache>
                <c:formatCode>General</c:formatCode>
                <c:ptCount val="3"/>
                <c:pt idx="0">
                  <c:v>537.71600000000001</c:v>
                </c:pt>
                <c:pt idx="1">
                  <c:v>414.17899999999997</c:v>
                </c:pt>
                <c:pt idx="2">
                  <c:v>1803.9739999999999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2-412F-B82B-AAD04A23882A}"/>
            </c:ext>
          </c:extLst>
        </c:ser>
        <c:ser>
          <c:idx val="2"/>
          <c:order val="2"/>
          <c:spPr>
            <a:ln w="28575">
              <a:noFill/>
            </a:ln>
          </c:spPr>
          <c:yVal>
            <c:numRef>
              <c:f>control_flux_files_counts!$D$182:$D$184</c:f>
              <c:numCache>
                <c:formatCode>General</c:formatCode>
                <c:ptCount val="3"/>
                <c:pt idx="0">
                  <c:v>542.54700000000003</c:v>
                </c:pt>
                <c:pt idx="1">
                  <c:v>410.37299999999999</c:v>
                </c:pt>
                <c:pt idx="2">
                  <c:v>1709.5050000000001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2-412F-B82B-AAD04A23882A}"/>
            </c:ext>
          </c:extLst>
        </c:ser>
        <c:ser>
          <c:idx val="3"/>
          <c:order val="3"/>
          <c:spPr>
            <a:ln w="28575">
              <a:noFill/>
            </a:ln>
          </c:spPr>
          <c:yVal>
            <c:numRef>
              <c:f>control_flux_files_counts!$D$190:$D$192</c:f>
              <c:numCache>
                <c:formatCode>General</c:formatCode>
                <c:ptCount val="3"/>
                <c:pt idx="0">
                  <c:v>537.85400000000004</c:v>
                </c:pt>
                <c:pt idx="1">
                  <c:v>410.67099999999999</c:v>
                </c:pt>
                <c:pt idx="2">
                  <c:v>1714.799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2-412F-B82B-AAD04A23882A}"/>
            </c:ext>
          </c:extLst>
        </c:ser>
        <c:ser>
          <c:idx val="0"/>
          <c:order val="0"/>
          <c:spPr>
            <a:ln w="28575">
              <a:noFill/>
            </a:ln>
          </c:spPr>
          <c:yVal>
            <c:numRef>
              <c:f>control_flux_files_counts!$D$143:$D$146</c:f>
              <c:numCache>
                <c:formatCode>General</c:formatCode>
                <c:ptCount val="4"/>
                <c:pt idx="0">
                  <c:v>535.56700000000001</c:v>
                </c:pt>
                <c:pt idx="1">
                  <c:v>406.50099999999998</c:v>
                </c:pt>
                <c:pt idx="2">
                  <c:v>1780.857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2-412F-B82B-AAD04A23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0080"/>
        <c:axId val="180112000"/>
      </c:scatterChart>
      <c:valAx>
        <c:axId val="180110080"/>
        <c:scaling>
          <c:orientation val="minMax"/>
          <c:max val="3.4"/>
          <c:min val="0.70000000000000007"/>
        </c:scaling>
        <c:delete val="0"/>
        <c:axPos val="b"/>
        <c:majorTickMark val="out"/>
        <c:minorTickMark val="none"/>
        <c:tickLblPos val="nextTo"/>
        <c:crossAx val="180112000"/>
        <c:crosses val="autoZero"/>
        <c:crossBetween val="midCat"/>
      </c:valAx>
      <c:valAx>
        <c:axId val="180112000"/>
        <c:scaling>
          <c:orientation val="minMax"/>
          <c:min val="3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123825</xdr:rowOff>
    </xdr:from>
    <xdr:to>
      <xdr:col>2</xdr:col>
      <xdr:colOff>19050</xdr:colOff>
      <xdr:row>27</xdr:row>
      <xdr:rowOff>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33825"/>
          <a:ext cx="2828925" cy="2162574"/>
        </a:xfrm>
        <a:prstGeom prst="rect">
          <a:avLst/>
        </a:prstGeom>
      </xdr:spPr>
    </xdr:pic>
    <xdr:clientData/>
  </xdr:twoCellAnchor>
  <xdr:twoCellAnchor editAs="oneCell">
    <xdr:from>
      <xdr:col>2</xdr:col>
      <xdr:colOff>847726</xdr:colOff>
      <xdr:row>15</xdr:row>
      <xdr:rowOff>152401</xdr:rowOff>
    </xdr:from>
    <xdr:to>
      <xdr:col>4</xdr:col>
      <xdr:colOff>400050</xdr:colOff>
      <xdr:row>27</xdr:row>
      <xdr:rowOff>2029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3962401"/>
          <a:ext cx="2962274" cy="2135628"/>
        </a:xfrm>
        <a:prstGeom prst="rect">
          <a:avLst/>
        </a:prstGeom>
      </xdr:spPr>
    </xdr:pic>
    <xdr:clientData/>
  </xdr:twoCellAnchor>
  <xdr:twoCellAnchor editAs="oneCell">
    <xdr:from>
      <xdr:col>5</xdr:col>
      <xdr:colOff>185724</xdr:colOff>
      <xdr:row>15</xdr:row>
      <xdr:rowOff>171452</xdr:rowOff>
    </xdr:from>
    <xdr:to>
      <xdr:col>7</xdr:col>
      <xdr:colOff>980277</xdr:colOff>
      <xdr:row>27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4574" y="3981452"/>
          <a:ext cx="2670978" cy="2133598"/>
        </a:xfrm>
        <a:prstGeom prst="rect">
          <a:avLst/>
        </a:prstGeom>
      </xdr:spPr>
    </xdr:pic>
    <xdr:clientData/>
  </xdr:twoCellAnchor>
  <xdr:twoCellAnchor editAs="oneCell">
    <xdr:from>
      <xdr:col>0</xdr:col>
      <xdr:colOff>1133475</xdr:colOff>
      <xdr:row>49</xdr:row>
      <xdr:rowOff>76200</xdr:rowOff>
    </xdr:from>
    <xdr:to>
      <xdr:col>2</xdr:col>
      <xdr:colOff>994581</xdr:colOff>
      <xdr:row>60</xdr:row>
      <xdr:rowOff>119903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" y="10496550"/>
          <a:ext cx="2670981" cy="2139203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685802</xdr:colOff>
      <xdr:row>49</xdr:row>
      <xdr:rowOff>57149</xdr:rowOff>
    </xdr:from>
    <xdr:to>
      <xdr:col>5</xdr:col>
      <xdr:colOff>267751</xdr:colOff>
      <xdr:row>60</xdr:row>
      <xdr:rowOff>113458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05302" y="10477499"/>
          <a:ext cx="2563274" cy="2151809"/>
        </a:xfrm>
        <a:prstGeom prst="rect">
          <a:avLst/>
        </a:prstGeom>
      </xdr:spPr>
    </xdr:pic>
    <xdr:clientData/>
  </xdr:twoCellAnchor>
  <xdr:twoCellAnchor editAs="oneCell">
    <xdr:from>
      <xdr:col>6</xdr:col>
      <xdr:colOff>247590</xdr:colOff>
      <xdr:row>49</xdr:row>
      <xdr:rowOff>59006</xdr:rowOff>
    </xdr:from>
    <xdr:to>
      <xdr:col>8</xdr:col>
      <xdr:colOff>828676</xdr:colOff>
      <xdr:row>60</xdr:row>
      <xdr:rowOff>117947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240" y="10479356"/>
          <a:ext cx="2771836" cy="2154441"/>
        </a:xfrm>
        <a:prstGeom prst="rect">
          <a:avLst/>
        </a:prstGeom>
      </xdr:spPr>
    </xdr:pic>
    <xdr:clientData/>
  </xdr:twoCellAnchor>
  <xdr:twoCellAnchor>
    <xdr:from>
      <xdr:col>10</xdr:col>
      <xdr:colOff>781050</xdr:colOff>
      <xdr:row>177</xdr:row>
      <xdr:rowOff>128586</xdr:rowOff>
    </xdr:from>
    <xdr:to>
      <xdr:col>14</xdr:col>
      <xdr:colOff>1076325</xdr:colOff>
      <xdr:row>197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A190" zoomScaleNormal="100" workbookViewId="0">
      <selection activeCell="I214" sqref="I214"/>
    </sheetView>
  </sheetViews>
  <sheetFormatPr defaultRowHeight="15" x14ac:dyDescent="0.25"/>
  <cols>
    <col min="1" max="1" width="21.28515625" customWidth="1"/>
    <col min="2" max="2" width="20.85546875" customWidth="1"/>
    <col min="3" max="3" width="23.5703125" customWidth="1"/>
    <col min="4" max="4" width="27.5703125" customWidth="1"/>
    <col min="5" max="5" width="17.140625" customWidth="1"/>
    <col min="6" max="6" width="14.85546875" customWidth="1"/>
    <col min="7" max="7" width="13.28515625" customWidth="1"/>
    <col min="8" max="8" width="19.5703125" customWidth="1"/>
    <col min="9" max="9" width="25.28515625" customWidth="1"/>
    <col min="10" max="10" width="18" customWidth="1"/>
    <col min="11" max="11" width="24.7109375" customWidth="1"/>
    <col min="12" max="12" width="17.7109375" customWidth="1"/>
    <col min="15" max="15" width="17.42578125" customWidth="1"/>
  </cols>
  <sheetData>
    <row r="1" spans="1:15" ht="90" x14ac:dyDescent="0.25">
      <c r="A1" s="1" t="s">
        <v>11</v>
      </c>
      <c r="B1" s="1" t="s">
        <v>10</v>
      </c>
      <c r="C1" s="1" t="s">
        <v>12</v>
      </c>
      <c r="D1" s="2" t="s">
        <v>7</v>
      </c>
      <c r="E1" s="6" t="s">
        <v>21</v>
      </c>
      <c r="F1" s="1" t="s">
        <v>6</v>
      </c>
      <c r="G1" s="1" t="s">
        <v>8</v>
      </c>
      <c r="H1" s="1" t="s">
        <v>13</v>
      </c>
      <c r="I1" s="1" t="s">
        <v>9</v>
      </c>
      <c r="J1" s="1" t="s">
        <v>15</v>
      </c>
      <c r="K1" s="3" t="s">
        <v>14</v>
      </c>
      <c r="L1" s="3" t="s">
        <v>16</v>
      </c>
    </row>
    <row r="2" spans="1:15" x14ac:dyDescent="0.25">
      <c r="A2" s="1"/>
      <c r="B2" s="1"/>
      <c r="C2" s="1"/>
      <c r="D2" s="2"/>
      <c r="E2" s="2"/>
      <c r="F2" s="1"/>
      <c r="G2" s="1"/>
      <c r="H2" s="1"/>
      <c r="I2" s="1"/>
      <c r="J2" s="1"/>
      <c r="K2" s="3"/>
      <c r="L2" s="3"/>
    </row>
    <row r="3" spans="1:15" x14ac:dyDescent="0.25">
      <c r="A3" s="1"/>
      <c r="B3" s="1"/>
      <c r="C3" s="1"/>
      <c r="D3" s="2"/>
      <c r="E3" s="2"/>
      <c r="F3" s="1"/>
      <c r="G3" s="1"/>
      <c r="H3" s="1"/>
      <c r="I3" s="1"/>
      <c r="J3" s="1"/>
      <c r="K3" s="3"/>
      <c r="L3" s="3"/>
    </row>
    <row r="4" spans="1:15" x14ac:dyDescent="0.25">
      <c r="A4" s="1"/>
      <c r="B4" s="7" t="s">
        <v>65</v>
      </c>
      <c r="C4" s="1"/>
      <c r="D4" s="2"/>
      <c r="E4" s="2"/>
      <c r="F4" s="1"/>
      <c r="G4" s="1"/>
      <c r="H4" s="1"/>
      <c r="I4" s="1"/>
      <c r="J4" s="1"/>
      <c r="K4" s="3"/>
      <c r="L4" s="3"/>
    </row>
    <row r="5" spans="1:15" x14ac:dyDescent="0.25">
      <c r="A5" s="4">
        <v>42814</v>
      </c>
      <c r="B5" s="7">
        <v>19.397302499999999</v>
      </c>
    </row>
    <row r="6" spans="1:15" x14ac:dyDescent="0.25">
      <c r="A6" t="s">
        <v>0</v>
      </c>
      <c r="B6" t="s">
        <v>3</v>
      </c>
      <c r="C6">
        <v>396084</v>
      </c>
      <c r="D6">
        <v>660.34799999999996</v>
      </c>
      <c r="F6">
        <v>5</v>
      </c>
      <c r="G6">
        <v>16.776</v>
      </c>
      <c r="H6">
        <f>D6/((F6/2)^2)*(G6^2)</f>
        <v>29735.119240519674</v>
      </c>
      <c r="I6">
        <v>16.7</v>
      </c>
      <c r="J6">
        <f>(I6/I7)^2</f>
        <v>2.4359332692811599</v>
      </c>
      <c r="K6">
        <f>H7/H6</f>
        <v>1.0381962272741998</v>
      </c>
      <c r="L6">
        <f>(K6-J6)/J6</f>
        <v>-0.57379939739458874</v>
      </c>
      <c r="O6">
        <v>29735.119240519674</v>
      </c>
    </row>
    <row r="7" spans="1:15" x14ac:dyDescent="0.25">
      <c r="A7" t="s">
        <v>1</v>
      </c>
      <c r="B7" t="s">
        <v>4</v>
      </c>
      <c r="C7">
        <v>249432</v>
      </c>
      <c r="D7">
        <v>415.851</v>
      </c>
      <c r="F7">
        <v>2.5</v>
      </c>
      <c r="G7">
        <v>10.77</v>
      </c>
      <c r="H7">
        <f t="shared" ref="H7:H8" si="0">D7/((F7/2)^2)*(G7^2)</f>
        <v>30870.888613055995</v>
      </c>
      <c r="I7">
        <v>10.7</v>
      </c>
      <c r="J7">
        <f>(I7/I8)^2</f>
        <v>5.1828881846989567</v>
      </c>
      <c r="K7">
        <f>H8/H7</f>
        <v>0.92529078614614968</v>
      </c>
      <c r="L7">
        <f>(K7-J7)/J7</f>
        <v>-0.82147197601564814</v>
      </c>
      <c r="O7">
        <v>30870.888613055995</v>
      </c>
    </row>
    <row r="8" spans="1:15" x14ac:dyDescent="0.25">
      <c r="A8" t="s">
        <v>2</v>
      </c>
      <c r="B8" t="s">
        <v>5</v>
      </c>
      <c r="C8">
        <v>1179556</v>
      </c>
      <c r="D8">
        <v>1966.5450000000001</v>
      </c>
      <c r="F8">
        <v>2.5</v>
      </c>
      <c r="G8">
        <v>4.7640000000000002</v>
      </c>
      <c r="H8">
        <f t="shared" si="0"/>
        <v>28564.548793804803</v>
      </c>
      <c r="I8">
        <v>4.7</v>
      </c>
      <c r="O8">
        <v>28564.548793804803</v>
      </c>
    </row>
    <row r="11" spans="1:15" x14ac:dyDescent="0.25">
      <c r="A11" s="4">
        <v>42856</v>
      </c>
      <c r="B11" s="7" t="s">
        <v>20</v>
      </c>
      <c r="C11" s="5" t="s">
        <v>25</v>
      </c>
      <c r="D11" s="5" t="s">
        <v>26</v>
      </c>
    </row>
    <row r="12" spans="1:15" x14ac:dyDescent="0.25">
      <c r="A12" t="s">
        <v>17</v>
      </c>
      <c r="B12" t="s">
        <v>3</v>
      </c>
      <c r="C12">
        <v>387587</v>
      </c>
      <c r="D12">
        <v>645.97799999999995</v>
      </c>
      <c r="E12" s="5">
        <f>D12/D6</f>
        <v>0.97823874684257395</v>
      </c>
      <c r="F12">
        <v>5</v>
      </c>
      <c r="G12">
        <v>16.776</v>
      </c>
      <c r="H12">
        <f>D12/((F12/2)^2)*(G12^2)</f>
        <v>29088.045783060476</v>
      </c>
      <c r="K12">
        <f>H13/H12</f>
        <v>1.053777887287378</v>
      </c>
      <c r="O12">
        <v>29088.045783060476</v>
      </c>
    </row>
    <row r="13" spans="1:15" x14ac:dyDescent="0.25">
      <c r="A13" t="s">
        <v>18</v>
      </c>
      <c r="B13" t="s">
        <v>4</v>
      </c>
      <c r="C13">
        <v>247666</v>
      </c>
      <c r="D13">
        <v>412.90699999999998</v>
      </c>
      <c r="E13" s="5">
        <f>D13/D7</f>
        <v>0.99292054125155405</v>
      </c>
      <c r="F13">
        <v>2.5</v>
      </c>
      <c r="G13">
        <v>10.77</v>
      </c>
      <c r="H13">
        <f t="shared" ref="H13:H14" si="1">D13/((F13/2)^2)*(G13^2)</f>
        <v>30652.339430591994</v>
      </c>
      <c r="K13">
        <f t="shared" ref="K13" si="2">H14/H13</f>
        <v>0.91174475357496498</v>
      </c>
      <c r="O13">
        <v>30652.339430591994</v>
      </c>
    </row>
    <row r="14" spans="1:15" x14ac:dyDescent="0.25">
      <c r="A14" t="s">
        <v>19</v>
      </c>
      <c r="B14" t="s">
        <v>5</v>
      </c>
      <c r="C14">
        <v>1154059</v>
      </c>
      <c r="D14">
        <v>1924.037</v>
      </c>
      <c r="E14" s="5">
        <f>D14/D8</f>
        <v>0.97838442547716931</v>
      </c>
      <c r="F14">
        <v>2.5</v>
      </c>
      <c r="G14">
        <v>4.7640000000000002</v>
      </c>
      <c r="H14">
        <f t="shared" si="1"/>
        <v>27947.109660641279</v>
      </c>
      <c r="O14">
        <v>27947.109660641279</v>
      </c>
    </row>
    <row r="15" spans="1:15" x14ac:dyDescent="0.25">
      <c r="E15" s="5"/>
    </row>
    <row r="16" spans="1:15" x14ac:dyDescent="0.25">
      <c r="E16" s="5"/>
    </row>
    <row r="17" spans="1:5" x14ac:dyDescent="0.25">
      <c r="E17" s="5"/>
    </row>
    <row r="18" spans="1:5" x14ac:dyDescent="0.25">
      <c r="E18" s="5"/>
    </row>
    <row r="19" spans="1:5" x14ac:dyDescent="0.25">
      <c r="E19" s="5"/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A30" t="s">
        <v>30</v>
      </c>
      <c r="B30" s="8">
        <v>42921</v>
      </c>
      <c r="E30" s="5"/>
    </row>
    <row r="31" spans="1:5" x14ac:dyDescent="0.25">
      <c r="A31" t="s">
        <v>31</v>
      </c>
      <c r="B31" s="7">
        <v>89</v>
      </c>
      <c r="E31" s="5"/>
    </row>
    <row r="32" spans="1:5" x14ac:dyDescent="0.25">
      <c r="A32" t="s">
        <v>32</v>
      </c>
      <c r="B32" s="7" t="s">
        <v>41</v>
      </c>
      <c r="C32" s="9">
        <v>1.5530432646498131E-2</v>
      </c>
      <c r="E32" s="5"/>
    </row>
    <row r="33" spans="1:15" ht="25.5" customHeight="1" x14ac:dyDescent="0.25">
      <c r="A33" s="1" t="s">
        <v>11</v>
      </c>
      <c r="B33" s="1" t="s">
        <v>10</v>
      </c>
      <c r="C33" s="1" t="s">
        <v>12</v>
      </c>
      <c r="D33" s="1" t="s">
        <v>33</v>
      </c>
      <c r="E33" s="6" t="s">
        <v>34</v>
      </c>
      <c r="F33" s="1" t="s">
        <v>6</v>
      </c>
      <c r="G33" s="1" t="s">
        <v>9</v>
      </c>
      <c r="H33" s="1" t="s">
        <v>35</v>
      </c>
    </row>
    <row r="34" spans="1:15" x14ac:dyDescent="0.25">
      <c r="A34" t="s">
        <v>36</v>
      </c>
      <c r="B34" t="s">
        <v>3</v>
      </c>
      <c r="C34">
        <v>379585</v>
      </c>
      <c r="D34">
        <v>632.84100000000001</v>
      </c>
      <c r="E34" s="5">
        <v>0.95834469098111907</v>
      </c>
      <c r="F34">
        <v>5</v>
      </c>
      <c r="G34">
        <v>16.776</v>
      </c>
      <c r="H34">
        <f>D34/((F34/2)^2)*(G34^2)</f>
        <v>28496.493659842556</v>
      </c>
      <c r="O34">
        <v>28496.493659842556</v>
      </c>
    </row>
    <row r="35" spans="1:15" x14ac:dyDescent="0.25">
      <c r="A35" t="s">
        <v>37</v>
      </c>
      <c r="B35" t="s">
        <v>4</v>
      </c>
      <c r="C35">
        <v>244195</v>
      </c>
      <c r="D35">
        <v>407.12</v>
      </c>
      <c r="E35" s="5">
        <v>0.97900449920764898</v>
      </c>
      <c r="F35">
        <v>2.5</v>
      </c>
      <c r="G35">
        <v>10.77</v>
      </c>
      <c r="H35">
        <f t="shared" ref="H35:H36" si="3">D35/((F35/2)^2)*(G35^2)</f>
        <v>30222.73884672</v>
      </c>
      <c r="O35">
        <v>30222.73884672</v>
      </c>
    </row>
    <row r="36" spans="1:15" x14ac:dyDescent="0.25">
      <c r="A36" t="s">
        <v>38</v>
      </c>
      <c r="B36" t="s">
        <v>5</v>
      </c>
      <c r="C36">
        <v>1119274</v>
      </c>
      <c r="D36">
        <v>1866.0440000000001</v>
      </c>
      <c r="E36" s="5">
        <v>0.94889463500708093</v>
      </c>
      <c r="F36">
        <v>2.5</v>
      </c>
      <c r="G36">
        <v>4.7640000000000002</v>
      </c>
      <c r="H36">
        <f t="shared" si="3"/>
        <v>27104.747101839363</v>
      </c>
      <c r="O36">
        <v>27104.747101839363</v>
      </c>
    </row>
    <row r="37" spans="1:15" x14ac:dyDescent="0.25">
      <c r="D37" t="s">
        <v>39</v>
      </c>
      <c r="E37" s="10">
        <v>0.96208127506528296</v>
      </c>
    </row>
    <row r="38" spans="1:15" x14ac:dyDescent="0.25">
      <c r="E38" s="5"/>
    </row>
    <row r="39" spans="1:15" x14ac:dyDescent="0.25">
      <c r="E39" s="5"/>
    </row>
    <row r="40" spans="1:15" x14ac:dyDescent="0.25">
      <c r="E40" s="5"/>
    </row>
    <row r="41" spans="1:15" x14ac:dyDescent="0.25">
      <c r="E41" s="5"/>
    </row>
    <row r="42" spans="1:15" x14ac:dyDescent="0.25">
      <c r="A42" s="4">
        <v>42951</v>
      </c>
      <c r="B42" s="7" t="s">
        <v>27</v>
      </c>
      <c r="C42" s="5" t="s">
        <v>28</v>
      </c>
      <c r="D42" s="7"/>
      <c r="E42" s="5"/>
    </row>
    <row r="43" spans="1:15" x14ac:dyDescent="0.25">
      <c r="A43" t="s">
        <v>31</v>
      </c>
      <c r="B43" s="7">
        <v>90</v>
      </c>
      <c r="C43" s="5"/>
      <c r="E43" s="5"/>
    </row>
    <row r="44" spans="1:15" x14ac:dyDescent="0.25">
      <c r="A44" t="s">
        <v>22</v>
      </c>
      <c r="B44" t="s">
        <v>3</v>
      </c>
      <c r="C44">
        <v>361067</v>
      </c>
      <c r="D44">
        <v>601.96799999999996</v>
      </c>
      <c r="E44" s="5">
        <f>D44/D6</f>
        <v>0.91159206963601014</v>
      </c>
      <c r="F44">
        <v>5</v>
      </c>
      <c r="G44">
        <v>16.776</v>
      </c>
      <c r="H44">
        <f>D44/((F44/2)^2)*(G44^2)</f>
        <v>27106.298889338876</v>
      </c>
      <c r="K44" s="11" t="s">
        <v>29</v>
      </c>
      <c r="O44">
        <v>27106.298889338876</v>
      </c>
    </row>
    <row r="45" spans="1:15" x14ac:dyDescent="0.25">
      <c r="A45" t="s">
        <v>23</v>
      </c>
      <c r="B45" t="s">
        <v>4</v>
      </c>
      <c r="C45">
        <v>235740</v>
      </c>
      <c r="D45">
        <v>393.024</v>
      </c>
      <c r="E45" s="5">
        <f>D45/D7</f>
        <v>0.94510774291753541</v>
      </c>
      <c r="F45">
        <v>2.5</v>
      </c>
      <c r="G45">
        <v>10.77</v>
      </c>
      <c r="H45">
        <f t="shared" ref="H45:H46" si="4">D45/((F45/2)^2)*(G45^2)</f>
        <v>29176.315858943999</v>
      </c>
      <c r="O45">
        <v>29176.315858943999</v>
      </c>
    </row>
    <row r="46" spans="1:15" x14ac:dyDescent="0.25">
      <c r="A46" t="s">
        <v>24</v>
      </c>
      <c r="B46" t="s">
        <v>5</v>
      </c>
      <c r="C46">
        <v>1074381</v>
      </c>
      <c r="D46">
        <v>1791.1980000000001</v>
      </c>
      <c r="E46" s="5">
        <f>D46/D8</f>
        <v>0.91083499233427156</v>
      </c>
      <c r="F46">
        <v>2.5</v>
      </c>
      <c r="G46">
        <v>4.7640000000000002</v>
      </c>
      <c r="H46">
        <f t="shared" si="4"/>
        <v>26017.590581637123</v>
      </c>
      <c r="O46">
        <v>26017.590581637123</v>
      </c>
    </row>
    <row r="48" spans="1:15" x14ac:dyDescent="0.25">
      <c r="A48" s="18" t="s">
        <v>40</v>
      </c>
      <c r="B48" s="19"/>
      <c r="C48" s="19"/>
      <c r="D48" s="19"/>
    </row>
    <row r="65" spans="1:15" x14ac:dyDescent="0.25">
      <c r="A65" t="s">
        <v>30</v>
      </c>
      <c r="B65" s="4">
        <v>43018</v>
      </c>
      <c r="C65" t="s">
        <v>44</v>
      </c>
    </row>
    <row r="66" spans="1:15" x14ac:dyDescent="0.25">
      <c r="A66" t="s">
        <v>31</v>
      </c>
      <c r="B66" s="7">
        <v>92</v>
      </c>
    </row>
    <row r="67" spans="1:15" x14ac:dyDescent="0.25">
      <c r="A67" t="s">
        <v>32</v>
      </c>
      <c r="B67" s="7">
        <v>19.8</v>
      </c>
      <c r="C67" s="9"/>
      <c r="E67" s="5"/>
    </row>
    <row r="68" spans="1:15" x14ac:dyDescent="0.25">
      <c r="A68" s="1" t="s">
        <v>11</v>
      </c>
      <c r="B68" s="1" t="s">
        <v>10</v>
      </c>
      <c r="C68" s="1" t="s">
        <v>12</v>
      </c>
      <c r="D68" s="1" t="s">
        <v>33</v>
      </c>
      <c r="E68" s="6" t="s">
        <v>34</v>
      </c>
      <c r="F68" s="1" t="s">
        <v>6</v>
      </c>
      <c r="G68" s="1" t="s">
        <v>9</v>
      </c>
      <c r="H68" s="1" t="s">
        <v>35</v>
      </c>
    </row>
    <row r="69" spans="1:15" x14ac:dyDescent="0.25">
      <c r="A69" t="s">
        <v>46</v>
      </c>
      <c r="B69" t="s">
        <v>3</v>
      </c>
      <c r="C69">
        <v>405126</v>
      </c>
      <c r="D69">
        <v>675.21</v>
      </c>
      <c r="E69" s="5">
        <f>D69/D6</f>
        <v>1.0225063148521689</v>
      </c>
      <c r="F69">
        <v>5</v>
      </c>
      <c r="G69">
        <v>16.776</v>
      </c>
      <c r="H69">
        <f>D69/((F69/2)^2)*(G69^2)</f>
        <v>30404.3471963136</v>
      </c>
      <c r="O69">
        <v>30404.3471963136</v>
      </c>
    </row>
    <row r="70" spans="1:15" x14ac:dyDescent="0.25">
      <c r="A70" t="s">
        <v>47</v>
      </c>
      <c r="B70" t="s">
        <v>4</v>
      </c>
      <c r="C70">
        <v>260532</v>
      </c>
      <c r="D70">
        <v>434.35700000000003</v>
      </c>
      <c r="E70" s="5">
        <f t="shared" ref="E70:E71" si="5">D70/D7</f>
        <v>1.0445015161680506</v>
      </c>
      <c r="F70">
        <v>2.5</v>
      </c>
      <c r="G70">
        <v>10.77</v>
      </c>
      <c r="H70">
        <f t="shared" ref="H70:H71" si="6">D70/((F70/2)^2)*(G70^2)</f>
        <v>32244.689961792003</v>
      </c>
      <c r="O70">
        <v>32244.689961792003</v>
      </c>
    </row>
    <row r="71" spans="1:15" x14ac:dyDescent="0.25">
      <c r="A71" t="s">
        <v>48</v>
      </c>
      <c r="B71" t="s">
        <v>5</v>
      </c>
      <c r="C71">
        <v>1202913</v>
      </c>
      <c r="D71">
        <v>2004.2249999999999</v>
      </c>
      <c r="E71" s="5">
        <f t="shared" si="5"/>
        <v>1.0191605073873213</v>
      </c>
      <c r="F71">
        <v>2.5</v>
      </c>
      <c r="G71">
        <v>4.7640000000000002</v>
      </c>
      <c r="H71">
        <f t="shared" si="6"/>
        <v>29111.860041984</v>
      </c>
      <c r="O71">
        <v>29111.860041984</v>
      </c>
    </row>
    <row r="72" spans="1:15" x14ac:dyDescent="0.25">
      <c r="K72" t="s">
        <v>45</v>
      </c>
    </row>
    <row r="74" spans="1:15" x14ac:dyDescent="0.25">
      <c r="A74" t="s">
        <v>30</v>
      </c>
      <c r="B74" s="4">
        <v>43073</v>
      </c>
      <c r="C74" t="s">
        <v>44</v>
      </c>
    </row>
    <row r="75" spans="1:15" x14ac:dyDescent="0.25">
      <c r="A75" t="s">
        <v>31</v>
      </c>
      <c r="B75" s="7">
        <v>93</v>
      </c>
    </row>
    <row r="76" spans="1:15" x14ac:dyDescent="0.25">
      <c r="A76" t="s">
        <v>32</v>
      </c>
      <c r="B76" s="12">
        <v>43073.583449074074</v>
      </c>
      <c r="C76" s="7">
        <v>19.319199999999999</v>
      </c>
      <c r="E76" s="5"/>
    </row>
    <row r="77" spans="1:15" x14ac:dyDescent="0.25">
      <c r="B77" s="12">
        <v>43073.59039351852</v>
      </c>
      <c r="C77" s="7">
        <v>19.414660999999999</v>
      </c>
      <c r="E77" s="5"/>
    </row>
    <row r="78" spans="1:15" x14ac:dyDescent="0.25">
      <c r="B78" s="12">
        <v>43073.597337962965</v>
      </c>
      <c r="C78" s="7">
        <v>19.311900000000001</v>
      </c>
      <c r="E78" s="5"/>
    </row>
    <row r="79" spans="1:15" x14ac:dyDescent="0.25">
      <c r="B79" s="7"/>
      <c r="C79" s="9"/>
      <c r="E79" s="5"/>
    </row>
    <row r="80" spans="1:15" x14ac:dyDescent="0.25">
      <c r="A80" s="1" t="s">
        <v>11</v>
      </c>
      <c r="B80" s="1" t="s">
        <v>10</v>
      </c>
      <c r="C80" s="9"/>
      <c r="D80" s="1" t="s">
        <v>33</v>
      </c>
      <c r="E80" s="6" t="s">
        <v>34</v>
      </c>
      <c r="F80" s="1" t="s">
        <v>6</v>
      </c>
      <c r="G80" s="1" t="s">
        <v>9</v>
      </c>
      <c r="H80" s="1" t="s">
        <v>35</v>
      </c>
    </row>
    <row r="81" spans="1:15" x14ac:dyDescent="0.25">
      <c r="A81" t="s">
        <v>49</v>
      </c>
      <c r="B81" t="s">
        <v>3</v>
      </c>
      <c r="C81">
        <v>399456</v>
      </c>
      <c r="D81">
        <v>665.34199999999998</v>
      </c>
      <c r="E81" s="5">
        <f>D81/D6</f>
        <v>1.0075626790722467</v>
      </c>
      <c r="F81">
        <v>5</v>
      </c>
      <c r="G81">
        <v>16.776</v>
      </c>
      <c r="H81">
        <f>D81/((F81/2)^2)*(G81^2)</f>
        <v>29959.996404510715</v>
      </c>
      <c r="O81">
        <v>29959.996404510715</v>
      </c>
    </row>
    <row r="82" spans="1:15" x14ac:dyDescent="0.25">
      <c r="A82" t="s">
        <v>42</v>
      </c>
      <c r="B82" t="s">
        <v>4</v>
      </c>
      <c r="C82">
        <v>255375</v>
      </c>
      <c r="D82">
        <v>425.49099999999999</v>
      </c>
      <c r="E82" s="5">
        <f>D82/D7</f>
        <v>1.023181379869232</v>
      </c>
      <c r="F82">
        <v>2.5</v>
      </c>
      <c r="G82">
        <v>10.77</v>
      </c>
      <c r="H82">
        <f t="shared" ref="H82:H83" si="7">D82/((F82/2)^2)*(G82^2)</f>
        <v>31586.518408895994</v>
      </c>
      <c r="O82">
        <v>31586.518408895994</v>
      </c>
    </row>
    <row r="83" spans="1:15" x14ac:dyDescent="0.25">
      <c r="A83" t="s">
        <v>43</v>
      </c>
      <c r="B83" t="s">
        <v>5</v>
      </c>
      <c r="C83">
        <v>1186889</v>
      </c>
      <c r="D83">
        <v>1975.663</v>
      </c>
      <c r="E83" s="5">
        <f>D83/D8</f>
        <v>1.0046365580243524</v>
      </c>
      <c r="F83">
        <v>2.5</v>
      </c>
      <c r="G83">
        <v>4.7640000000000002</v>
      </c>
      <c r="H83">
        <f t="shared" si="7"/>
        <v>28696.989981726725</v>
      </c>
      <c r="O83">
        <v>28696.989981726725</v>
      </c>
    </row>
    <row r="84" spans="1:15" x14ac:dyDescent="0.25">
      <c r="A84" t="s">
        <v>30</v>
      </c>
      <c r="B84" s="4">
        <v>43089</v>
      </c>
    </row>
    <row r="85" spans="1:15" x14ac:dyDescent="0.25">
      <c r="A85" t="s">
        <v>31</v>
      </c>
      <c r="B85" s="7">
        <v>93</v>
      </c>
      <c r="C85" t="s">
        <v>53</v>
      </c>
    </row>
    <row r="86" spans="1:15" x14ac:dyDescent="0.25">
      <c r="A86" t="s">
        <v>32</v>
      </c>
      <c r="B86" s="7"/>
      <c r="C86" s="7">
        <v>19.022865200000002</v>
      </c>
      <c r="D86" s="7" t="s">
        <v>54</v>
      </c>
    </row>
    <row r="87" spans="1:15" x14ac:dyDescent="0.25">
      <c r="B87" s="7"/>
      <c r="C87" s="7"/>
      <c r="D87" s="7"/>
    </row>
    <row r="88" spans="1:15" x14ac:dyDescent="0.25">
      <c r="A88" s="1" t="s">
        <v>11</v>
      </c>
      <c r="B88" s="1" t="s">
        <v>10</v>
      </c>
      <c r="C88" s="9"/>
      <c r="D88" s="1" t="s">
        <v>33</v>
      </c>
      <c r="E88" s="6" t="s">
        <v>34</v>
      </c>
      <c r="F88" s="1" t="s">
        <v>6</v>
      </c>
      <c r="G88" s="1" t="s">
        <v>9</v>
      </c>
      <c r="H88" s="1" t="s">
        <v>35</v>
      </c>
    </row>
    <row r="89" spans="1:15" x14ac:dyDescent="0.25">
      <c r="A89" t="s">
        <v>50</v>
      </c>
      <c r="B89" t="s">
        <v>3</v>
      </c>
      <c r="C89">
        <v>372672</v>
      </c>
      <c r="D89">
        <v>621.12</v>
      </c>
      <c r="E89" s="5">
        <f>D89/D6</f>
        <v>0.94059495902160684</v>
      </c>
      <c r="F89">
        <v>5</v>
      </c>
      <c r="G89">
        <v>16.776</v>
      </c>
      <c r="H89">
        <f>D89/((F89/2)^2)*(G89^2)</f>
        <v>27968.703263539199</v>
      </c>
      <c r="O89">
        <v>27968.703263539199</v>
      </c>
    </row>
    <row r="90" spans="1:15" x14ac:dyDescent="0.25">
      <c r="A90" t="s">
        <v>51</v>
      </c>
      <c r="B90" t="s">
        <v>4</v>
      </c>
      <c r="C90">
        <v>243390</v>
      </c>
      <c r="D90">
        <v>405.65</v>
      </c>
      <c r="E90" s="5">
        <f>D90/D7</f>
        <v>0.97546957924833644</v>
      </c>
      <c r="F90">
        <v>2.5</v>
      </c>
      <c r="G90">
        <v>10.77</v>
      </c>
      <c r="H90">
        <f t="shared" ref="H90:H91" si="8">D90/((F90/2)^2)*(G90^2)</f>
        <v>30113.612726399995</v>
      </c>
      <c r="O90">
        <v>30113.612726399995</v>
      </c>
    </row>
    <row r="91" spans="1:15" x14ac:dyDescent="0.25">
      <c r="A91" t="s">
        <v>52</v>
      </c>
      <c r="B91" t="s">
        <v>5</v>
      </c>
      <c r="C91">
        <v>1111971</v>
      </c>
      <c r="D91">
        <v>1852.702</v>
      </c>
      <c r="E91" s="5">
        <f>D91/D8</f>
        <v>0.94211014749217536</v>
      </c>
      <c r="F91">
        <v>2.5</v>
      </c>
      <c r="G91">
        <v>4.7640000000000002</v>
      </c>
      <c r="H91">
        <f t="shared" si="8"/>
        <v>26910.951277178883</v>
      </c>
      <c r="O91">
        <v>26910.951277178883</v>
      </c>
    </row>
    <row r="92" spans="1:15" x14ac:dyDescent="0.25">
      <c r="E92" s="5"/>
    </row>
    <row r="93" spans="1:15" x14ac:dyDescent="0.25">
      <c r="A93" t="s">
        <v>55</v>
      </c>
      <c r="B93" s="13">
        <v>43089.544479166667</v>
      </c>
      <c r="C93">
        <v>18.894051000000001</v>
      </c>
    </row>
    <row r="94" spans="1:15" x14ac:dyDescent="0.25">
      <c r="B94" s="13">
        <v>43089.586145833331</v>
      </c>
      <c r="C94">
        <v>19.220849000000001</v>
      </c>
    </row>
    <row r="95" spans="1:15" x14ac:dyDescent="0.25">
      <c r="B95" s="13">
        <v>43089.627812500003</v>
      </c>
      <c r="C95">
        <v>19.153618000000002</v>
      </c>
    </row>
    <row r="96" spans="1:15" x14ac:dyDescent="0.25">
      <c r="B96" s="13">
        <v>43089.669479166667</v>
      </c>
      <c r="C96">
        <v>18.973891999999999</v>
      </c>
    </row>
    <row r="97" spans="1:15" x14ac:dyDescent="0.25">
      <c r="B97" s="13">
        <v>43089.711145833331</v>
      </c>
      <c r="C97">
        <v>18.871915999999999</v>
      </c>
    </row>
    <row r="98" spans="1:15" x14ac:dyDescent="0.25">
      <c r="C98" s="7">
        <f>SUM(C93:C97)/5</f>
        <v>19.022865200000002</v>
      </c>
    </row>
    <row r="99" spans="1:15" x14ac:dyDescent="0.25">
      <c r="E99" s="5"/>
    </row>
    <row r="100" spans="1:15" x14ac:dyDescent="0.25">
      <c r="A100" s="1" t="s">
        <v>11</v>
      </c>
      <c r="B100" s="1" t="s">
        <v>10</v>
      </c>
      <c r="E100" s="5"/>
    </row>
    <row r="101" spans="1:15" x14ac:dyDescent="0.25">
      <c r="A101" t="s">
        <v>56</v>
      </c>
      <c r="B101" t="s">
        <v>3</v>
      </c>
      <c r="C101">
        <v>374855</v>
      </c>
      <c r="D101">
        <v>624.75800000000004</v>
      </c>
      <c r="E101" s="5">
        <f>D101/D6</f>
        <v>0.94610417537419678</v>
      </c>
      <c r="F101">
        <v>5</v>
      </c>
      <c r="G101">
        <v>16.776</v>
      </c>
      <c r="H101">
        <f>D101/((F101/2)^2)*(G101^2)</f>
        <v>28132.520468705279</v>
      </c>
      <c r="O101">
        <v>28132.520468705279</v>
      </c>
    </row>
    <row r="102" spans="1:15" x14ac:dyDescent="0.25">
      <c r="A102" t="s">
        <v>57</v>
      </c>
      <c r="B102" t="s">
        <v>4</v>
      </c>
      <c r="C102">
        <v>243434</v>
      </c>
      <c r="D102">
        <v>405.851</v>
      </c>
      <c r="E102" s="5">
        <f>D102/D7</f>
        <v>0.97595292544685475</v>
      </c>
      <c r="F102">
        <v>2.5</v>
      </c>
      <c r="G102">
        <v>10.77</v>
      </c>
      <c r="H102">
        <f t="shared" ref="H102:H103" si="9">D102/((F102/2)^2)*(G102^2)</f>
        <v>30128.534053055999</v>
      </c>
      <c r="O102">
        <v>30128.534053055999</v>
      </c>
    </row>
    <row r="103" spans="1:15" x14ac:dyDescent="0.25">
      <c r="A103" t="s">
        <v>58</v>
      </c>
      <c r="B103" t="s">
        <v>5</v>
      </c>
      <c r="C103">
        <v>1019033</v>
      </c>
      <c r="D103">
        <v>1698.3879999999999</v>
      </c>
      <c r="E103" s="5">
        <f>D103/D8</f>
        <v>0.86364054725419448</v>
      </c>
      <c r="F103">
        <v>2.5</v>
      </c>
      <c r="G103">
        <v>4.7640000000000002</v>
      </c>
      <c r="H103">
        <f t="shared" si="9"/>
        <v>24669.502552350721</v>
      </c>
      <c r="O103">
        <v>24669.502552350721</v>
      </c>
    </row>
    <row r="104" spans="1:15" x14ac:dyDescent="0.25">
      <c r="A104" t="s">
        <v>30</v>
      </c>
      <c r="B104" s="13">
        <v>43289</v>
      </c>
    </row>
    <row r="105" spans="1:15" x14ac:dyDescent="0.25">
      <c r="A105" t="s">
        <v>31</v>
      </c>
      <c r="B105" s="7">
        <v>99</v>
      </c>
    </row>
    <row r="106" spans="1:15" x14ac:dyDescent="0.25">
      <c r="A106" t="s">
        <v>32</v>
      </c>
      <c r="B106" s="7">
        <v>18.899999999999999</v>
      </c>
    </row>
    <row r="107" spans="1:15" x14ac:dyDescent="0.25">
      <c r="B107" s="7"/>
    </row>
    <row r="108" spans="1:15" x14ac:dyDescent="0.25">
      <c r="A108" s="1" t="s">
        <v>11</v>
      </c>
      <c r="B108" s="1" t="s">
        <v>10</v>
      </c>
      <c r="C108" s="9"/>
      <c r="D108" s="1" t="s">
        <v>33</v>
      </c>
      <c r="E108" s="6" t="s">
        <v>34</v>
      </c>
      <c r="F108" s="1" t="s">
        <v>6</v>
      </c>
      <c r="G108" s="1" t="s">
        <v>9</v>
      </c>
      <c r="H108" s="1" t="s">
        <v>35</v>
      </c>
    </row>
    <row r="109" spans="1:15" x14ac:dyDescent="0.25">
      <c r="A109" t="s">
        <v>59</v>
      </c>
      <c r="B109" t="s">
        <v>3</v>
      </c>
      <c r="C109">
        <v>351858</v>
      </c>
      <c r="D109">
        <v>586.42999999999995</v>
      </c>
      <c r="E109" s="5">
        <f>D109/D6</f>
        <v>0.88806205213008893</v>
      </c>
      <c r="F109">
        <v>5</v>
      </c>
      <c r="G109">
        <v>16.776</v>
      </c>
      <c r="H109">
        <f>D109/((F109/2)^2)*(G109^2)</f>
        <v>26406.631013068796</v>
      </c>
      <c r="O109">
        <v>26406.631013068796</v>
      </c>
    </row>
    <row r="110" spans="1:15" x14ac:dyDescent="0.25">
      <c r="A110" t="s">
        <v>60</v>
      </c>
      <c r="B110" t="s">
        <v>4</v>
      </c>
      <c r="C110">
        <v>229801</v>
      </c>
      <c r="D110">
        <v>383.00200000000001</v>
      </c>
      <c r="E110" s="5">
        <f>D110/D7</f>
        <v>0.92100776480037327</v>
      </c>
      <c r="F110">
        <v>2.5</v>
      </c>
      <c r="G110">
        <v>10.77</v>
      </c>
      <c r="H110">
        <f t="shared" ref="H110:H111" si="10">D110/((F110/2)^2)*(G110^2)</f>
        <v>28432.328118911999</v>
      </c>
      <c r="O110">
        <v>28432.328118911999</v>
      </c>
    </row>
    <row r="111" spans="1:15" x14ac:dyDescent="0.25">
      <c r="A111" t="s">
        <v>61</v>
      </c>
      <c r="B111" t="s">
        <v>5</v>
      </c>
      <c r="C111">
        <v>962064</v>
      </c>
      <c r="D111">
        <v>1603.44</v>
      </c>
      <c r="E111" s="5">
        <f>D111/D8</f>
        <v>0.8153589162719389</v>
      </c>
      <c r="F111">
        <v>2.5</v>
      </c>
      <c r="G111">
        <v>4.7640000000000002</v>
      </c>
      <c r="H111">
        <f t="shared" si="10"/>
        <v>23290.359548313605</v>
      </c>
      <c r="O111">
        <v>23290.359548313605</v>
      </c>
    </row>
    <row r="112" spans="1:15" x14ac:dyDescent="0.25">
      <c r="A112" t="s">
        <v>30</v>
      </c>
      <c r="B112" s="13">
        <v>43328</v>
      </c>
    </row>
    <row r="113" spans="1:15" x14ac:dyDescent="0.25">
      <c r="A113" t="s">
        <v>31</v>
      </c>
      <c r="B113" s="7">
        <v>100</v>
      </c>
    </row>
    <row r="114" spans="1:15" x14ac:dyDescent="0.25">
      <c r="A114" t="s">
        <v>32</v>
      </c>
      <c r="B114" s="7">
        <v>18.75</v>
      </c>
    </row>
    <row r="115" spans="1:15" ht="15.75" customHeight="1" x14ac:dyDescent="0.25"/>
    <row r="116" spans="1:15" x14ac:dyDescent="0.25">
      <c r="A116" s="1" t="s">
        <v>11</v>
      </c>
      <c r="B116" s="1" t="s">
        <v>10</v>
      </c>
      <c r="C116" s="9"/>
      <c r="D116" s="1" t="s">
        <v>33</v>
      </c>
      <c r="E116" s="6" t="s">
        <v>34</v>
      </c>
      <c r="F116" s="1" t="s">
        <v>6</v>
      </c>
      <c r="G116" s="1" t="s">
        <v>9</v>
      </c>
      <c r="H116" s="1" t="s">
        <v>35</v>
      </c>
    </row>
    <row r="117" spans="1:15" x14ac:dyDescent="0.25">
      <c r="A117" t="s">
        <v>62</v>
      </c>
      <c r="B117" t="s">
        <v>3</v>
      </c>
      <c r="C117">
        <v>339266</v>
      </c>
      <c r="D117">
        <v>565.79899999999998</v>
      </c>
      <c r="E117" s="5">
        <f>D117/D6</f>
        <v>0.85681943460114973</v>
      </c>
      <c r="F117">
        <v>5</v>
      </c>
      <c r="G117">
        <v>16.776</v>
      </c>
      <c r="H117">
        <f>D117/((F117/2)^2)*(G117^2)</f>
        <v>25477.628055459838</v>
      </c>
      <c r="O117">
        <v>25477.628055459838</v>
      </c>
    </row>
    <row r="118" spans="1:15" x14ac:dyDescent="0.25">
      <c r="A118" t="s">
        <v>63</v>
      </c>
      <c r="B118" t="s">
        <v>4</v>
      </c>
      <c r="C118">
        <v>223348</v>
      </c>
      <c r="D118">
        <v>372.24700000000001</v>
      </c>
      <c r="E118" s="5">
        <f>D118/D7</f>
        <v>0.89514513611846558</v>
      </c>
      <c r="F118">
        <v>2.5</v>
      </c>
      <c r="G118">
        <v>10.77</v>
      </c>
      <c r="H118">
        <f>D118/((F118/2)^2)*(G118^2)</f>
        <v>27633.925789631998</v>
      </c>
      <c r="O118">
        <v>27633.925789631998</v>
      </c>
    </row>
    <row r="119" spans="1:15" x14ac:dyDescent="0.25">
      <c r="A119" t="s">
        <v>64</v>
      </c>
      <c r="B119" t="s">
        <v>5</v>
      </c>
      <c r="C119">
        <v>938448</v>
      </c>
      <c r="D119">
        <v>1565.0640000000001</v>
      </c>
      <c r="E119" s="5">
        <f>D119/D8</f>
        <v>0.79584448868446944</v>
      </c>
      <c r="F119">
        <v>2.5</v>
      </c>
      <c r="G119">
        <v>4.7640000000000002</v>
      </c>
      <c r="H119">
        <f>D119/((F119/2)^2)*(G119^2)</f>
        <v>22732.938729308164</v>
      </c>
      <c r="O119">
        <v>22732.938729308164</v>
      </c>
    </row>
    <row r="120" spans="1:15" x14ac:dyDescent="0.25">
      <c r="A120" t="s">
        <v>30</v>
      </c>
      <c r="B120" s="13">
        <v>43339</v>
      </c>
    </row>
    <row r="121" spans="1:15" x14ac:dyDescent="0.25">
      <c r="A121" t="s">
        <v>31</v>
      </c>
      <c r="B121" s="7">
        <v>101</v>
      </c>
    </row>
    <row r="122" spans="1:15" ht="30" x14ac:dyDescent="0.25">
      <c r="A122" t="s">
        <v>32</v>
      </c>
      <c r="B122" s="7">
        <v>17.8</v>
      </c>
      <c r="C122" t="s">
        <v>66</v>
      </c>
      <c r="D122" s="6" t="s">
        <v>74</v>
      </c>
      <c r="E122" s="5">
        <f>B122/B5</f>
        <v>0.91765336958579691</v>
      </c>
    </row>
    <row r="125" spans="1:15" x14ac:dyDescent="0.25">
      <c r="A125" s="1" t="s">
        <v>11</v>
      </c>
      <c r="B125" s="1" t="s">
        <v>10</v>
      </c>
      <c r="C125" s="9"/>
      <c r="D125" s="1" t="s">
        <v>33</v>
      </c>
      <c r="E125" s="6" t="s">
        <v>34</v>
      </c>
      <c r="F125" s="1" t="s">
        <v>6</v>
      </c>
      <c r="G125" s="1" t="s">
        <v>9</v>
      </c>
      <c r="H125" s="1" t="s">
        <v>35</v>
      </c>
    </row>
    <row r="126" spans="1:15" ht="30" x14ac:dyDescent="0.25">
      <c r="A126" s="1"/>
      <c r="B126" s="1"/>
      <c r="C126" s="9"/>
      <c r="D126" s="1"/>
      <c r="E126" s="14" t="s">
        <v>73</v>
      </c>
      <c r="F126" s="1"/>
      <c r="G126" s="1"/>
    </row>
    <row r="127" spans="1:15" x14ac:dyDescent="0.25">
      <c r="A127" t="s">
        <v>67</v>
      </c>
      <c r="B127" t="s">
        <v>3</v>
      </c>
      <c r="C127">
        <v>160623</v>
      </c>
      <c r="D127">
        <v>267.78899999999999</v>
      </c>
      <c r="E127" s="15">
        <f>D127/D6</f>
        <v>0.40552708571843937</v>
      </c>
      <c r="F127">
        <v>5</v>
      </c>
      <c r="G127">
        <v>16.776</v>
      </c>
      <c r="H127">
        <f t="shared" ref="H127:H137" si="11">D127/((F127/2)^2)*(G127^2)</f>
        <v>12058.396249098238</v>
      </c>
      <c r="O127">
        <v>12058.396249098238</v>
      </c>
    </row>
    <row r="128" spans="1:15" x14ac:dyDescent="0.25">
      <c r="A128" t="s">
        <v>68</v>
      </c>
      <c r="B128" t="s">
        <v>4</v>
      </c>
      <c r="C128">
        <v>80477</v>
      </c>
      <c r="D128">
        <v>134.17099999999999</v>
      </c>
      <c r="E128" s="15">
        <f>D128/D7</f>
        <v>0.32264200398700493</v>
      </c>
      <c r="F128">
        <v>2.5</v>
      </c>
      <c r="G128">
        <v>10.77</v>
      </c>
      <c r="H128">
        <f t="shared" si="11"/>
        <v>9960.2453669759998</v>
      </c>
      <c r="O128">
        <v>9960.2453669759998</v>
      </c>
    </row>
    <row r="129" spans="1:15" x14ac:dyDescent="0.25">
      <c r="A129" t="s">
        <v>69</v>
      </c>
      <c r="B129" t="s">
        <v>5</v>
      </c>
      <c r="C129">
        <v>335358</v>
      </c>
      <c r="D129">
        <v>559.10599999999999</v>
      </c>
      <c r="E129" s="15">
        <f>D129/D8</f>
        <v>0.28430877503438773</v>
      </c>
      <c r="F129">
        <v>2.5</v>
      </c>
      <c r="G129">
        <v>4.7640000000000002</v>
      </c>
      <c r="H129">
        <f t="shared" si="11"/>
        <v>8121.1518769766399</v>
      </c>
      <c r="O129">
        <v>8121.1518769766399</v>
      </c>
    </row>
    <row r="130" spans="1:15" x14ac:dyDescent="0.25">
      <c r="A130" t="s">
        <v>30</v>
      </c>
      <c r="B130" s="13">
        <v>44020</v>
      </c>
    </row>
    <row r="131" spans="1:15" x14ac:dyDescent="0.25">
      <c r="A131" t="s">
        <v>31</v>
      </c>
      <c r="B131" s="7">
        <v>120</v>
      </c>
    </row>
    <row r="132" spans="1:15" x14ac:dyDescent="0.25">
      <c r="A132" t="s">
        <v>32</v>
      </c>
      <c r="B132" s="7">
        <v>19.95</v>
      </c>
      <c r="C132">
        <f>B132/B5</f>
        <v>1.0284935237773396</v>
      </c>
    </row>
    <row r="133" spans="1:15" x14ac:dyDescent="0.25">
      <c r="B133" s="7"/>
    </row>
    <row r="134" spans="1:15" x14ac:dyDescent="0.25">
      <c r="A134" s="1" t="s">
        <v>11</v>
      </c>
      <c r="B134" s="1" t="s">
        <v>10</v>
      </c>
      <c r="C134" s="9"/>
      <c r="D134" s="1" t="s">
        <v>33</v>
      </c>
      <c r="E134" s="6" t="s">
        <v>34</v>
      </c>
      <c r="F134" s="1" t="s">
        <v>6</v>
      </c>
      <c r="G134" s="1" t="s">
        <v>9</v>
      </c>
      <c r="H134" s="1" t="s">
        <v>35</v>
      </c>
    </row>
    <row r="135" spans="1:15" x14ac:dyDescent="0.25">
      <c r="A135" t="s">
        <v>70</v>
      </c>
      <c r="B135" t="s">
        <v>3</v>
      </c>
      <c r="C135">
        <v>318674</v>
      </c>
      <c r="D135">
        <v>531.29</v>
      </c>
      <c r="E135" s="5">
        <f>D135/D6</f>
        <v>0.80456062560952712</v>
      </c>
      <c r="F135">
        <v>5</v>
      </c>
      <c r="G135">
        <v>16.776</v>
      </c>
      <c r="H135">
        <f t="shared" si="11"/>
        <v>23923.706138726397</v>
      </c>
      <c r="O135">
        <v>23923.706138726397</v>
      </c>
    </row>
    <row r="136" spans="1:15" x14ac:dyDescent="0.25">
      <c r="A136" t="s">
        <v>71</v>
      </c>
      <c r="B136" t="s">
        <v>4</v>
      </c>
      <c r="C136">
        <v>241168</v>
      </c>
      <c r="D136">
        <v>402.07299999999998</v>
      </c>
      <c r="E136" s="5">
        <f>D136/D7</f>
        <v>0.9668679406806765</v>
      </c>
      <c r="F136">
        <v>2.5</v>
      </c>
      <c r="G136">
        <v>10.77</v>
      </c>
      <c r="H136">
        <f>D136/((F136/2)^2)*(G136^2)</f>
        <v>29848.072500287995</v>
      </c>
      <c r="O136">
        <v>29848.072500287995</v>
      </c>
    </row>
    <row r="137" spans="1:15" x14ac:dyDescent="0.25">
      <c r="A137" t="s">
        <v>72</v>
      </c>
      <c r="B137" t="s">
        <v>5</v>
      </c>
      <c r="C137">
        <v>1053802</v>
      </c>
      <c r="D137">
        <v>1756.8889999999999</v>
      </c>
      <c r="E137" s="5">
        <f>D137/D8</f>
        <v>0.89338865878990814</v>
      </c>
      <c r="F137">
        <v>2.5</v>
      </c>
      <c r="G137">
        <v>4.7640000000000002</v>
      </c>
      <c r="H137">
        <f t="shared" si="11"/>
        <v>25519.243935836163</v>
      </c>
      <c r="O137">
        <v>25519.243935836163</v>
      </c>
    </row>
    <row r="138" spans="1:15" x14ac:dyDescent="0.25">
      <c r="A138" t="s">
        <v>30</v>
      </c>
      <c r="B138" s="13">
        <v>44020</v>
      </c>
    </row>
    <row r="139" spans="1:15" x14ac:dyDescent="0.25">
      <c r="A139" t="s">
        <v>31</v>
      </c>
      <c r="B139" s="7">
        <v>120</v>
      </c>
    </row>
    <row r="140" spans="1:15" x14ac:dyDescent="0.25">
      <c r="A140" t="s">
        <v>32</v>
      </c>
      <c r="B140" s="7">
        <v>19.95</v>
      </c>
      <c r="C140">
        <f>B140/B5</f>
        <v>1.0284935237773396</v>
      </c>
    </row>
    <row r="142" spans="1:15" x14ac:dyDescent="0.25">
      <c r="A142" s="1" t="s">
        <v>11</v>
      </c>
      <c r="B142" s="1" t="s">
        <v>10</v>
      </c>
      <c r="C142" s="9"/>
      <c r="D142" s="1" t="s">
        <v>33</v>
      </c>
      <c r="E142" s="6" t="s">
        <v>34</v>
      </c>
      <c r="F142" s="1" t="s">
        <v>6</v>
      </c>
      <c r="G142" s="1" t="s">
        <v>9</v>
      </c>
      <c r="H142" s="1" t="s">
        <v>35</v>
      </c>
    </row>
    <row r="143" spans="1:15" x14ac:dyDescent="0.25">
      <c r="A143" t="s">
        <v>76</v>
      </c>
      <c r="B143" t="s">
        <v>3</v>
      </c>
      <c r="C143">
        <v>321239</v>
      </c>
      <c r="D143">
        <v>535.56700000000001</v>
      </c>
      <c r="E143" s="5">
        <f>D143/D6</f>
        <v>0.81103751355345977</v>
      </c>
      <c r="F143">
        <v>5</v>
      </c>
      <c r="G143">
        <v>16.776</v>
      </c>
      <c r="H143">
        <f>D143/((F143/2)^2)*(G143^2)</f>
        <v>24116.297174046718</v>
      </c>
      <c r="O143">
        <v>24116.297174046718</v>
      </c>
    </row>
    <row r="144" spans="1:15" x14ac:dyDescent="0.25">
      <c r="A144" t="s">
        <v>77</v>
      </c>
      <c r="B144" t="s">
        <v>4</v>
      </c>
      <c r="C144">
        <v>243824</v>
      </c>
      <c r="D144">
        <v>406.50099999999998</v>
      </c>
      <c r="E144" s="5">
        <f>D144/D7</f>
        <v>0.97751598529280914</v>
      </c>
      <c r="F144">
        <v>2.5</v>
      </c>
      <c r="G144">
        <v>10.77</v>
      </c>
      <c r="H144">
        <f>D144/((F144/2)^2)*(G144^2)</f>
        <v>30176.787099455996</v>
      </c>
      <c r="O144">
        <v>30176.787099455996</v>
      </c>
    </row>
    <row r="145" spans="1:15" x14ac:dyDescent="0.25">
      <c r="A145" t="s">
        <v>78</v>
      </c>
      <c r="B145" t="s">
        <v>5</v>
      </c>
      <c r="C145">
        <v>1068850</v>
      </c>
      <c r="D145">
        <v>1780.857</v>
      </c>
      <c r="E145" s="5">
        <f>D145/D8</f>
        <v>0.90557653142948669</v>
      </c>
      <c r="F145">
        <v>2.5</v>
      </c>
      <c r="G145">
        <v>4.7640000000000002</v>
      </c>
      <c r="H145">
        <f>D145/((F145/2)^2)*(G145^2)</f>
        <v>25867.385018542082</v>
      </c>
      <c r="O145">
        <v>25867.385018542082</v>
      </c>
    </row>
    <row r="146" spans="1:15" x14ac:dyDescent="0.25">
      <c r="A146" t="s">
        <v>30</v>
      </c>
      <c r="B146" s="13">
        <v>44036</v>
      </c>
    </row>
    <row r="147" spans="1:15" x14ac:dyDescent="0.25">
      <c r="A147" t="s">
        <v>31</v>
      </c>
      <c r="B147" s="7">
        <v>120</v>
      </c>
      <c r="C147" t="s">
        <v>75</v>
      </c>
    </row>
    <row r="149" spans="1:15" x14ac:dyDescent="0.25">
      <c r="A149" s="1" t="s">
        <v>11</v>
      </c>
      <c r="B149" s="1" t="s">
        <v>10</v>
      </c>
      <c r="C149" s="9"/>
      <c r="D149" s="1" t="s">
        <v>33</v>
      </c>
      <c r="E149" s="6" t="s">
        <v>34</v>
      </c>
      <c r="F149" s="1" t="s">
        <v>6</v>
      </c>
      <c r="G149" s="1" t="s">
        <v>9</v>
      </c>
      <c r="H149" s="1" t="s">
        <v>35</v>
      </c>
    </row>
    <row r="150" spans="1:15" x14ac:dyDescent="0.25">
      <c r="A150" t="s">
        <v>79</v>
      </c>
      <c r="B150" t="s">
        <v>3</v>
      </c>
      <c r="C150">
        <v>320866</v>
      </c>
      <c r="D150">
        <v>534.94500000000005</v>
      </c>
      <c r="E150" s="5">
        <f>D150/D6</f>
        <v>0.81009558596376474</v>
      </c>
      <c r="F150">
        <v>5</v>
      </c>
      <c r="G150">
        <v>16.776</v>
      </c>
      <c r="H150">
        <f>D150/((F150/2)^2)*(G150^2)</f>
        <v>24088.288844851202</v>
      </c>
      <c r="O150">
        <v>24088.288844851202</v>
      </c>
    </row>
    <row r="151" spans="1:15" x14ac:dyDescent="0.25">
      <c r="A151" t="s">
        <v>80</v>
      </c>
      <c r="B151" t="s">
        <v>4</v>
      </c>
      <c r="C151">
        <v>246943</v>
      </c>
      <c r="D151">
        <v>411.70100000000002</v>
      </c>
      <c r="E151" s="5">
        <f>D151/D7</f>
        <v>0.99002046406044475</v>
      </c>
      <c r="F151">
        <v>2.5</v>
      </c>
      <c r="G151">
        <v>10.77</v>
      </c>
      <c r="H151">
        <f>D151/((F151/2)^2)*(G151^2)</f>
        <v>30562.811470656001</v>
      </c>
      <c r="O151">
        <v>30562.811470656001</v>
      </c>
    </row>
    <row r="152" spans="1:15" x14ac:dyDescent="0.25">
      <c r="A152" t="s">
        <v>81</v>
      </c>
      <c r="B152" t="s">
        <v>5</v>
      </c>
      <c r="C152">
        <v>1093676</v>
      </c>
      <c r="D152">
        <v>1823.367</v>
      </c>
      <c r="E152" s="5">
        <f>D152/D8</f>
        <v>0.92719312296438672</v>
      </c>
      <c r="F152">
        <v>2.5</v>
      </c>
      <c r="G152">
        <v>4.7640000000000002</v>
      </c>
      <c r="H152">
        <f>D152/((F152/2)^2)*(G152^2)</f>
        <v>26484.853202196482</v>
      </c>
      <c r="O152">
        <v>26484.853202196482</v>
      </c>
    </row>
    <row r="153" spans="1:15" x14ac:dyDescent="0.25">
      <c r="A153" t="s">
        <v>30</v>
      </c>
      <c r="B153" s="13">
        <v>44054</v>
      </c>
    </row>
    <row r="154" spans="1:15" x14ac:dyDescent="0.25">
      <c r="A154" t="s">
        <v>31</v>
      </c>
      <c r="B154" s="7">
        <v>121</v>
      </c>
    </row>
    <row r="156" spans="1:15" x14ac:dyDescent="0.25">
      <c r="A156" s="1" t="s">
        <v>11</v>
      </c>
      <c r="B156" s="1" t="s">
        <v>10</v>
      </c>
      <c r="C156" s="9"/>
      <c r="D156" s="1" t="s">
        <v>33</v>
      </c>
      <c r="E156" s="6" t="s">
        <v>34</v>
      </c>
      <c r="F156" s="1" t="s">
        <v>6</v>
      </c>
      <c r="G156" s="1" t="s">
        <v>9</v>
      </c>
      <c r="H156" s="1" t="s">
        <v>35</v>
      </c>
    </row>
    <row r="157" spans="1:15" x14ac:dyDescent="0.25">
      <c r="A157" t="s">
        <v>82</v>
      </c>
      <c r="B157" t="s">
        <v>3</v>
      </c>
      <c r="C157">
        <v>326383</v>
      </c>
      <c r="D157">
        <v>543.63</v>
      </c>
      <c r="E157" s="5">
        <f>D157/D6</f>
        <v>0.82324774209962026</v>
      </c>
      <c r="F157">
        <v>5</v>
      </c>
      <c r="G157">
        <v>16.776</v>
      </c>
      <c r="H157">
        <f>D157/((F157/2)^2)*(G157^2)</f>
        <v>24479.3697758208</v>
      </c>
      <c r="O157">
        <v>24479.3697758208</v>
      </c>
    </row>
    <row r="158" spans="1:15" x14ac:dyDescent="0.25">
      <c r="A158" t="s">
        <v>83</v>
      </c>
      <c r="B158" t="s">
        <v>4</v>
      </c>
      <c r="C158">
        <v>250937</v>
      </c>
      <c r="D158">
        <v>418.36</v>
      </c>
      <c r="E158" s="5">
        <f>D158/D7</f>
        <v>1.0060334110053841</v>
      </c>
      <c r="F158">
        <v>2.5</v>
      </c>
      <c r="G158">
        <v>10.77</v>
      </c>
      <c r="H158">
        <f>D158/((F158/2)^2)*(G158^2)</f>
        <v>31057.145372160001</v>
      </c>
      <c r="O158">
        <v>31057.145372160001</v>
      </c>
    </row>
    <row r="159" spans="1:15" x14ac:dyDescent="0.25">
      <c r="A159" t="s">
        <v>84</v>
      </c>
      <c r="B159" t="s">
        <v>5</v>
      </c>
      <c r="C159">
        <v>1106085</v>
      </c>
      <c r="D159">
        <v>1842.316</v>
      </c>
      <c r="E159" s="5">
        <f>D159/D8</f>
        <v>0.93682880381582923</v>
      </c>
      <c r="F159">
        <v>2.5</v>
      </c>
      <c r="G159">
        <v>4.7640000000000002</v>
      </c>
      <c r="H159">
        <f>D159/((F159/2)^2)*(G159^2)</f>
        <v>26760.092078039041</v>
      </c>
      <c r="O159">
        <v>26760.092078039041</v>
      </c>
    </row>
    <row r="160" spans="1:15" x14ac:dyDescent="0.25">
      <c r="A160" t="s">
        <v>30</v>
      </c>
      <c r="B160" s="13">
        <v>44054</v>
      </c>
    </row>
    <row r="161" spans="1:15" x14ac:dyDescent="0.25">
      <c r="A161" t="s">
        <v>31</v>
      </c>
      <c r="B161" s="7">
        <v>122</v>
      </c>
    </row>
    <row r="162" spans="1:15" x14ac:dyDescent="0.25">
      <c r="A162" t="s">
        <v>32</v>
      </c>
      <c r="B162" s="7">
        <v>19.34</v>
      </c>
      <c r="C162">
        <f>B162/B5</f>
        <v>0.99704585212299501</v>
      </c>
    </row>
    <row r="164" spans="1:15" x14ac:dyDescent="0.25">
      <c r="A164" s="1" t="s">
        <v>11</v>
      </c>
      <c r="B164" s="1" t="s">
        <v>10</v>
      </c>
      <c r="C164" s="9"/>
      <c r="D164" s="1" t="s">
        <v>33</v>
      </c>
      <c r="E164" s="6" t="s">
        <v>34</v>
      </c>
      <c r="F164" s="1" t="s">
        <v>6</v>
      </c>
      <c r="G164" s="1" t="s">
        <v>9</v>
      </c>
      <c r="H164" s="1" t="s">
        <v>35</v>
      </c>
    </row>
    <row r="165" spans="1:15" x14ac:dyDescent="0.25">
      <c r="A165" t="s">
        <v>85</v>
      </c>
      <c r="B165" t="s">
        <v>3</v>
      </c>
      <c r="C165">
        <v>332876</v>
      </c>
      <c r="D165">
        <v>554.96799999999996</v>
      </c>
      <c r="E165" s="5">
        <f>D165/D6</f>
        <v>0.84041747684554202</v>
      </c>
      <c r="F165">
        <v>5</v>
      </c>
      <c r="G165">
        <v>16.776</v>
      </c>
      <c r="H165">
        <f>D165/((F165/2)^2)*(G165^2)</f>
        <v>24989.913885818874</v>
      </c>
      <c r="O165">
        <v>24989.913885818874</v>
      </c>
    </row>
    <row r="166" spans="1:15" x14ac:dyDescent="0.25">
      <c r="A166" t="s">
        <v>86</v>
      </c>
      <c r="B166" t="s">
        <v>4</v>
      </c>
      <c r="C166">
        <v>254139</v>
      </c>
      <c r="D166">
        <v>423.69799999999998</v>
      </c>
      <c r="E166" s="5">
        <f>D166/D7</f>
        <v>1.0188697394018531</v>
      </c>
      <c r="F166">
        <v>2.5</v>
      </c>
      <c r="G166">
        <v>10.77</v>
      </c>
      <c r="H166">
        <f>D166/((F166/2)^2)*(G166^2)</f>
        <v>31453.414236287997</v>
      </c>
      <c r="O166">
        <v>31453.414236287997</v>
      </c>
    </row>
    <row r="167" spans="1:15" x14ac:dyDescent="0.25">
      <c r="A167" t="s">
        <v>87</v>
      </c>
      <c r="B167" t="s">
        <v>5</v>
      </c>
      <c r="C167">
        <v>1097478</v>
      </c>
      <c r="D167">
        <v>1829.7049999999999</v>
      </c>
      <c r="E167" s="5">
        <f>D167/D8</f>
        <v>0.93041603421228591</v>
      </c>
      <c r="F167">
        <v>2.5</v>
      </c>
      <c r="G167">
        <v>4.7640000000000002</v>
      </c>
      <c r="H167">
        <f>D167/((F167/2)^2)*(G167^2)</f>
        <v>26576.914207795198</v>
      </c>
      <c r="O167">
        <v>26576.914207795198</v>
      </c>
    </row>
    <row r="168" spans="1:15" x14ac:dyDescent="0.25">
      <c r="A168" t="s">
        <v>30</v>
      </c>
      <c r="B168" s="13">
        <v>44123</v>
      </c>
    </row>
    <row r="169" spans="1:15" x14ac:dyDescent="0.25">
      <c r="A169" t="s">
        <v>31</v>
      </c>
      <c r="B169" s="7">
        <v>123</v>
      </c>
    </row>
    <row r="170" spans="1:15" x14ac:dyDescent="0.25">
      <c r="A170" t="s">
        <v>32</v>
      </c>
      <c r="B170" s="7">
        <v>19.97</v>
      </c>
      <c r="C170">
        <f>B170/B5</f>
        <v>1.0295245949791214</v>
      </c>
    </row>
    <row r="172" spans="1:15" x14ac:dyDescent="0.25">
      <c r="A172" s="1" t="s">
        <v>11</v>
      </c>
      <c r="B172" s="1" t="s">
        <v>10</v>
      </c>
      <c r="C172" s="9"/>
      <c r="D172" s="1" t="s">
        <v>33</v>
      </c>
      <c r="E172" s="6" t="s">
        <v>34</v>
      </c>
      <c r="F172" s="1" t="s">
        <v>6</v>
      </c>
      <c r="G172" s="1" t="s">
        <v>9</v>
      </c>
      <c r="H172" s="1" t="s">
        <v>35</v>
      </c>
    </row>
    <row r="173" spans="1:15" x14ac:dyDescent="0.25">
      <c r="A173" t="s">
        <v>99</v>
      </c>
      <c r="B173" t="s">
        <v>3</v>
      </c>
      <c r="C173">
        <v>322528</v>
      </c>
      <c r="D173">
        <v>537.71600000000001</v>
      </c>
      <c r="E173" s="5">
        <f>D173/D6</f>
        <v>0.81429185823232608</v>
      </c>
      <c r="F173">
        <v>5</v>
      </c>
      <c r="G173">
        <v>16.776</v>
      </c>
      <c r="H173">
        <f>D173/((F173/2)^2)*(G173^2)</f>
        <v>24213.065501122557</v>
      </c>
      <c r="O173">
        <v>24213.065501122557</v>
      </c>
    </row>
    <row r="174" spans="1:15" x14ac:dyDescent="0.25">
      <c r="A174" t="s">
        <v>100</v>
      </c>
      <c r="B174" t="s">
        <v>4</v>
      </c>
      <c r="C174">
        <v>248429</v>
      </c>
      <c r="D174">
        <v>414.17899999999997</v>
      </c>
      <c r="E174" s="5">
        <f>D174/D7</f>
        <v>0.9959793291347141</v>
      </c>
      <c r="F174">
        <v>2.5</v>
      </c>
      <c r="G174">
        <v>10.77</v>
      </c>
      <c r="H174">
        <f>D174/((F174/2)^2)*(G174^2)</f>
        <v>30746.766930623995</v>
      </c>
      <c r="O174">
        <v>30746.766930623995</v>
      </c>
    </row>
    <row r="175" spans="1:15" x14ac:dyDescent="0.25">
      <c r="A175" t="s">
        <v>101</v>
      </c>
      <c r="B175" t="s">
        <v>5</v>
      </c>
      <c r="C175">
        <v>1081363</v>
      </c>
      <c r="D175">
        <v>1803.9739999999999</v>
      </c>
      <c r="E175" s="5">
        <f>D175/D8</f>
        <v>0.9173316654335395</v>
      </c>
      <c r="F175">
        <v>2.5</v>
      </c>
      <c r="G175">
        <v>4.7640000000000002</v>
      </c>
      <c r="H175">
        <f>D175/((F175/2)^2)*(G175^2)</f>
        <v>26203.165117378561</v>
      </c>
      <c r="O175">
        <v>26203.165117378601</v>
      </c>
    </row>
    <row r="176" spans="1:15" x14ac:dyDescent="0.25">
      <c r="A176" t="s">
        <v>30</v>
      </c>
      <c r="B176" s="13">
        <v>44215</v>
      </c>
    </row>
    <row r="177" spans="1:15" x14ac:dyDescent="0.25">
      <c r="A177" t="s">
        <v>31</v>
      </c>
      <c r="B177" s="7">
        <v>125</v>
      </c>
    </row>
    <row r="178" spans="1:15" x14ac:dyDescent="0.25">
      <c r="A178" t="s">
        <v>32</v>
      </c>
      <c r="B178" s="7">
        <v>19.88</v>
      </c>
    </row>
    <row r="181" spans="1:15" x14ac:dyDescent="0.25">
      <c r="A181" s="1" t="s">
        <v>11</v>
      </c>
      <c r="B181" s="1" t="s">
        <v>10</v>
      </c>
      <c r="C181" s="9"/>
      <c r="D181" s="1" t="s">
        <v>33</v>
      </c>
      <c r="E181" s="6" t="s">
        <v>34</v>
      </c>
      <c r="F181" s="1" t="s">
        <v>6</v>
      </c>
      <c r="G181" s="1" t="s">
        <v>9</v>
      </c>
      <c r="H181" s="1" t="s">
        <v>35</v>
      </c>
    </row>
    <row r="182" spans="1:15" x14ac:dyDescent="0.25">
      <c r="A182" t="s">
        <v>96</v>
      </c>
      <c r="B182" t="s">
        <v>3</v>
      </c>
      <c r="C182">
        <v>325222</v>
      </c>
      <c r="D182">
        <v>542.54700000000003</v>
      </c>
      <c r="E182" s="5">
        <f>D182/D6</f>
        <v>0.82160769775936338</v>
      </c>
      <c r="F182">
        <v>5</v>
      </c>
      <c r="G182">
        <v>16.776</v>
      </c>
      <c r="H182">
        <f>D182/((F182/2)^2)*(G182^2)</f>
        <v>24430.60286180352</v>
      </c>
      <c r="O182">
        <v>24430.60286180352</v>
      </c>
    </row>
    <row r="183" spans="1:15" x14ac:dyDescent="0.25">
      <c r="A183" t="s">
        <v>97</v>
      </c>
      <c r="B183" t="s">
        <v>4</v>
      </c>
      <c r="C183">
        <v>246069</v>
      </c>
      <c r="D183">
        <v>410.37299999999999</v>
      </c>
      <c r="E183" s="5">
        <f>D183/D7</f>
        <v>0.986827012559787</v>
      </c>
      <c r="F183">
        <v>2.5</v>
      </c>
      <c r="G183">
        <v>10.77</v>
      </c>
      <c r="H183">
        <f>D183/((F183/2)^2)*(G183^2)</f>
        <v>30464.226785087994</v>
      </c>
      <c r="O183">
        <v>30464.226785087994</v>
      </c>
    </row>
    <row r="184" spans="1:15" x14ac:dyDescent="0.25">
      <c r="A184" t="s">
        <v>98</v>
      </c>
      <c r="B184" t="s">
        <v>5</v>
      </c>
      <c r="C184">
        <v>1025381</v>
      </c>
      <c r="D184">
        <v>1709.5050000000001</v>
      </c>
      <c r="E184" s="5">
        <f>D184/D8</f>
        <v>0.86929360884190299</v>
      </c>
      <c r="F184">
        <v>2.5</v>
      </c>
      <c r="G184">
        <v>4.7640000000000002</v>
      </c>
      <c r="H184">
        <f>D184/((F184/2)^2)*(G184^2)</f>
        <v>24830.979705907204</v>
      </c>
      <c r="O184">
        <v>24830.979705907204</v>
      </c>
    </row>
    <row r="185" spans="1:15" x14ac:dyDescent="0.25">
      <c r="A185" t="s">
        <v>30</v>
      </c>
      <c r="B185" s="13">
        <v>44496</v>
      </c>
    </row>
    <row r="186" spans="1:15" x14ac:dyDescent="0.25">
      <c r="A186" t="s">
        <v>31</v>
      </c>
      <c r="B186" s="7">
        <v>131</v>
      </c>
    </row>
    <row r="187" spans="1:15" x14ac:dyDescent="0.25">
      <c r="A187" t="s">
        <v>32</v>
      </c>
      <c r="B187" s="7" t="s">
        <v>88</v>
      </c>
    </row>
    <row r="189" spans="1:15" x14ac:dyDescent="0.25">
      <c r="A189" s="1" t="s">
        <v>11</v>
      </c>
      <c r="B189" s="1" t="s">
        <v>10</v>
      </c>
      <c r="C189" s="9"/>
      <c r="D189" s="1" t="s">
        <v>33</v>
      </c>
      <c r="E189" s="6" t="s">
        <v>34</v>
      </c>
      <c r="F189" s="1" t="s">
        <v>6</v>
      </c>
      <c r="G189" s="1" t="s">
        <v>9</v>
      </c>
      <c r="H189" s="1" t="s">
        <v>35</v>
      </c>
      <c r="I189" s="1"/>
      <c r="J189" s="1"/>
    </row>
    <row r="190" spans="1:15" x14ac:dyDescent="0.25">
      <c r="A190" t="s">
        <v>102</v>
      </c>
      <c r="B190" t="s">
        <v>3</v>
      </c>
      <c r="C190">
        <v>322611</v>
      </c>
      <c r="D190">
        <v>537.85400000000004</v>
      </c>
      <c r="E190" s="5">
        <f>D190/D6</f>
        <v>0.81450083895158321</v>
      </c>
      <c r="F190">
        <v>5</v>
      </c>
      <c r="G190">
        <v>16.776</v>
      </c>
      <c r="H190">
        <f>D190/((F190/2)^2)*(G190^2)</f>
        <v>24219.279567728638</v>
      </c>
      <c r="O190">
        <v>24219.279567728638</v>
      </c>
    </row>
    <row r="191" spans="1:15" x14ac:dyDescent="0.25">
      <c r="A191" t="s">
        <v>103</v>
      </c>
      <c r="B191" t="s">
        <v>4</v>
      </c>
      <c r="C191">
        <v>246325</v>
      </c>
      <c r="D191">
        <v>410.67099999999999</v>
      </c>
      <c r="E191" s="5">
        <f>D191/D7</f>
        <v>0.98754361538147073</v>
      </c>
      <c r="F191">
        <v>2.5</v>
      </c>
      <c r="G191">
        <v>10.77</v>
      </c>
      <c r="H191">
        <f>D191/((F191/2)^2)*(G191^2)</f>
        <v>30486.348950975997</v>
      </c>
      <c r="O191">
        <v>30486.348950975997</v>
      </c>
    </row>
    <row r="192" spans="1:15" x14ac:dyDescent="0.25">
      <c r="A192" t="s">
        <v>104</v>
      </c>
      <c r="B192" t="s">
        <v>5</v>
      </c>
      <c r="C192">
        <v>1028556</v>
      </c>
      <c r="D192">
        <v>1714.799</v>
      </c>
      <c r="E192" s="5">
        <f>D192/D8</f>
        <v>0.87198563978958021</v>
      </c>
      <c r="F192">
        <v>2.5</v>
      </c>
      <c r="G192">
        <v>4.7640000000000002</v>
      </c>
      <c r="H192">
        <f>D192/((F192/2)^2)*(G192^2)</f>
        <v>24907.876355266562</v>
      </c>
      <c r="O192">
        <v>24907.876355266562</v>
      </c>
    </row>
    <row r="193" spans="1:15" x14ac:dyDescent="0.25">
      <c r="B193" s="13">
        <v>44515</v>
      </c>
    </row>
    <row r="194" spans="1:15" x14ac:dyDescent="0.25">
      <c r="B194" s="7">
        <v>132</v>
      </c>
    </row>
    <row r="195" spans="1:15" x14ac:dyDescent="0.25">
      <c r="B195" s="7" t="s">
        <v>88</v>
      </c>
    </row>
    <row r="197" spans="1:15" x14ac:dyDescent="0.25">
      <c r="A197" s="20">
        <v>44603</v>
      </c>
      <c r="B197" s="21"/>
    </row>
    <row r="198" spans="1:15" x14ac:dyDescent="0.25">
      <c r="A198" s="21" t="s">
        <v>89</v>
      </c>
      <c r="B198" s="21"/>
    </row>
    <row r="199" spans="1:15" x14ac:dyDescent="0.25">
      <c r="A199" s="21" t="s">
        <v>90</v>
      </c>
      <c r="B199" s="21"/>
    </row>
    <row r="201" spans="1:15" x14ac:dyDescent="0.25">
      <c r="A201" s="1" t="s">
        <v>11</v>
      </c>
      <c r="B201" s="1" t="s">
        <v>10</v>
      </c>
      <c r="C201" s="9"/>
      <c r="D201" s="1" t="s">
        <v>93</v>
      </c>
      <c r="E201" s="6" t="s">
        <v>34</v>
      </c>
      <c r="F201" s="1" t="s">
        <v>91</v>
      </c>
      <c r="G201" s="1" t="s">
        <v>92</v>
      </c>
      <c r="H201" s="1" t="s">
        <v>35</v>
      </c>
      <c r="I201" s="1" t="s">
        <v>94</v>
      </c>
      <c r="J201" s="1" t="s">
        <v>95</v>
      </c>
    </row>
    <row r="202" spans="1:15" x14ac:dyDescent="0.25">
      <c r="A202" t="s">
        <v>102</v>
      </c>
      <c r="B202" t="s">
        <v>3</v>
      </c>
      <c r="C202">
        <v>322611</v>
      </c>
      <c r="D202">
        <v>56319.807000000001</v>
      </c>
      <c r="E202" s="5"/>
      <c r="F202">
        <v>0.5</v>
      </c>
      <c r="G202">
        <v>1677.6</v>
      </c>
      <c r="H202" s="16">
        <f>D202/((PI()*(F202/2)^2))*G202^2</f>
        <v>807250091187.34229</v>
      </c>
      <c r="I202" s="16">
        <f>H202/(PI()*2^2)</f>
        <v>64238921161.924393</v>
      </c>
      <c r="J202" s="17">
        <f>D202/(PI()*(F202/2)^2)</f>
        <v>286834.42169700895</v>
      </c>
      <c r="O202">
        <v>24219.279567728638</v>
      </c>
    </row>
    <row r="203" spans="1:15" x14ac:dyDescent="0.25">
      <c r="A203" t="s">
        <v>103</v>
      </c>
      <c r="B203" t="s">
        <v>4</v>
      </c>
      <c r="C203">
        <v>246325</v>
      </c>
      <c r="D203">
        <v>43002.18</v>
      </c>
      <c r="E203" s="5"/>
      <c r="F203">
        <v>0.25</v>
      </c>
      <c r="G203">
        <v>1077</v>
      </c>
      <c r="H203" s="16">
        <f>D203/((PI()*(F203/2)^2))*G203^2</f>
        <v>1016136333794.3768</v>
      </c>
      <c r="I203" s="22">
        <f>H203/(PI()*2^2)</f>
        <v>80861560189.325607</v>
      </c>
      <c r="J203" s="17">
        <f t="shared" ref="J203:J204" si="12">D203/(PI()*(F203/2)^2)</f>
        <v>876033.21737311233</v>
      </c>
      <c r="O203">
        <v>30486.348950975997</v>
      </c>
    </row>
    <row r="204" spans="1:15" x14ac:dyDescent="0.25">
      <c r="A204" t="s">
        <v>104</v>
      </c>
      <c r="B204" t="s">
        <v>5</v>
      </c>
      <c r="C204">
        <v>1028556</v>
      </c>
      <c r="D204">
        <v>179560.13699999999</v>
      </c>
      <c r="E204" s="5"/>
      <c r="F204">
        <v>0.25</v>
      </c>
      <c r="G204">
        <v>476.4</v>
      </c>
      <c r="H204" s="16">
        <f>D204/((PI()*(F204/2)^2))*G204^2</f>
        <v>830201540669.11682</v>
      </c>
      <c r="I204" s="16">
        <f>H204/(PI()*2^2)</f>
        <v>66065339479.998566</v>
      </c>
      <c r="J204" s="17">
        <f t="shared" si="12"/>
        <v>3657969.0733834151</v>
      </c>
      <c r="K204" s="17"/>
      <c r="O204">
        <v>24907.876355266562</v>
      </c>
    </row>
    <row r="206" spans="1:15" ht="16.5" customHeight="1" x14ac:dyDescent="0.25">
      <c r="B206" s="11" t="s">
        <v>111</v>
      </c>
      <c r="C206" s="11" t="s">
        <v>112</v>
      </c>
    </row>
    <row r="208" spans="1:15" x14ac:dyDescent="0.25">
      <c r="A208" s="1" t="s">
        <v>11</v>
      </c>
      <c r="B208" s="1" t="s">
        <v>10</v>
      </c>
      <c r="C208" s="9"/>
      <c r="D208" s="1" t="s">
        <v>93</v>
      </c>
      <c r="E208" s="6" t="s">
        <v>34</v>
      </c>
      <c r="F208" s="1" t="s">
        <v>91</v>
      </c>
      <c r="G208" s="1" t="s">
        <v>92</v>
      </c>
      <c r="H208" s="1" t="s">
        <v>35</v>
      </c>
      <c r="I208" s="1" t="s">
        <v>94</v>
      </c>
      <c r="J208" s="1" t="s">
        <v>95</v>
      </c>
    </row>
    <row r="209" spans="1:10" x14ac:dyDescent="0.25">
      <c r="A209" t="s">
        <v>108</v>
      </c>
      <c r="B209" t="s">
        <v>3</v>
      </c>
      <c r="C209">
        <v>168151</v>
      </c>
      <c r="D209">
        <v>29379.868999999999</v>
      </c>
      <c r="F209">
        <v>0.5</v>
      </c>
      <c r="G209">
        <v>1677.6</v>
      </c>
      <c r="H209" s="16">
        <f>D209/((PI()*(F209/2)^2))*G209^2</f>
        <v>421111207453.57257</v>
      </c>
      <c r="I209" s="16">
        <f>H209/(PI()*2^2)</f>
        <v>33510965128.816338</v>
      </c>
      <c r="J209" s="17">
        <f>D209/(PI()*(F209/2)^2)</f>
        <v>149630.44411975489</v>
      </c>
    </row>
    <row r="210" spans="1:10" x14ac:dyDescent="0.25">
      <c r="A210" t="s">
        <v>109</v>
      </c>
      <c r="B210" t="s">
        <v>4</v>
      </c>
      <c r="C210">
        <v>130170</v>
      </c>
      <c r="D210">
        <v>22750.330999999998</v>
      </c>
      <c r="F210">
        <v>0.25</v>
      </c>
      <c r="G210">
        <v>1077</v>
      </c>
      <c r="H210" s="16">
        <f t="shared" ref="H210:H218" si="13">D210/((PI()*(F210/2)^2))*G210^2</f>
        <v>537587581256.31201</v>
      </c>
      <c r="I210" s="22">
        <f t="shared" ref="I210:I218" si="14">H210/(PI()*2^2)</f>
        <v>42779860450.878998</v>
      </c>
      <c r="J210" s="17">
        <f t="shared" ref="J210:J218" si="15">D210/(PI()*(F210/2)^2)</f>
        <v>463465.9373602281</v>
      </c>
    </row>
    <row r="211" spans="1:10" x14ac:dyDescent="0.25">
      <c r="A211" t="s">
        <v>110</v>
      </c>
      <c r="B211" t="s">
        <v>5</v>
      </c>
      <c r="C211">
        <v>566567</v>
      </c>
      <c r="D211">
        <v>98992.357999999993</v>
      </c>
      <c r="F211">
        <v>0.25</v>
      </c>
      <c r="G211">
        <v>476.4</v>
      </c>
      <c r="H211" s="16">
        <f t="shared" si="13"/>
        <v>457694060046.68378</v>
      </c>
      <c r="I211" s="16">
        <f t="shared" si="14"/>
        <v>36422136040.114243</v>
      </c>
      <c r="J211" s="17">
        <f t="shared" si="15"/>
        <v>2016655.7573148839</v>
      </c>
    </row>
    <row r="212" spans="1:10" x14ac:dyDescent="0.25">
      <c r="B212" s="13">
        <v>44615</v>
      </c>
      <c r="H212" s="16"/>
      <c r="I212" s="16"/>
      <c r="J212" s="17"/>
    </row>
    <row r="213" spans="1:10" x14ac:dyDescent="0.25">
      <c r="B213" s="7">
        <v>135</v>
      </c>
      <c r="H213" s="16"/>
      <c r="I213" s="16"/>
      <c r="J213" s="17"/>
    </row>
    <row r="214" spans="1:10" x14ac:dyDescent="0.25">
      <c r="B214" s="7"/>
      <c r="H214" s="16"/>
      <c r="I214" s="16"/>
      <c r="J214" s="17"/>
    </row>
    <row r="215" spans="1:10" x14ac:dyDescent="0.25">
      <c r="A215" s="1" t="s">
        <v>11</v>
      </c>
      <c r="B215" s="1" t="s">
        <v>10</v>
      </c>
      <c r="C215" s="9"/>
      <c r="D215" s="1" t="s">
        <v>93</v>
      </c>
      <c r="E215" s="6" t="s">
        <v>34</v>
      </c>
      <c r="F215" s="1" t="s">
        <v>91</v>
      </c>
      <c r="G215" s="1" t="s">
        <v>92</v>
      </c>
      <c r="H215" s="1" t="s">
        <v>35</v>
      </c>
      <c r="I215" s="1" t="s">
        <v>94</v>
      </c>
      <c r="J215" s="1" t="s">
        <v>95</v>
      </c>
    </row>
    <row r="216" spans="1:10" x14ac:dyDescent="0.25">
      <c r="A216" t="s">
        <v>105</v>
      </c>
      <c r="B216" t="s">
        <v>3</v>
      </c>
      <c r="C216">
        <v>169056</v>
      </c>
      <c r="D216">
        <v>29537.992999999999</v>
      </c>
      <c r="F216">
        <v>0.5</v>
      </c>
      <c r="G216">
        <v>1677.6</v>
      </c>
      <c r="H216" s="16">
        <f t="shared" si="13"/>
        <v>423377650117.67664</v>
      </c>
      <c r="I216" s="16">
        <f t="shared" si="14"/>
        <v>33691322905.4296</v>
      </c>
      <c r="J216" s="17">
        <f t="shared" si="15"/>
        <v>150435.76303884169</v>
      </c>
    </row>
    <row r="217" spans="1:10" x14ac:dyDescent="0.25">
      <c r="A217" t="s">
        <v>106</v>
      </c>
      <c r="B217" t="s">
        <v>4</v>
      </c>
      <c r="C217">
        <v>131644</v>
      </c>
      <c r="D217">
        <v>23001.251</v>
      </c>
      <c r="F217">
        <v>0.25</v>
      </c>
      <c r="G217">
        <v>1077</v>
      </c>
      <c r="H217" s="16">
        <f t="shared" si="13"/>
        <v>543516790633.0387</v>
      </c>
      <c r="I217" s="22">
        <f t="shared" si="14"/>
        <v>43251691941.345436</v>
      </c>
      <c r="J217" s="17">
        <f t="shared" si="15"/>
        <v>468577.63762526732</v>
      </c>
    </row>
    <row r="218" spans="1:10" x14ac:dyDescent="0.25">
      <c r="A218" t="s">
        <v>107</v>
      </c>
      <c r="B218" t="s">
        <v>5</v>
      </c>
      <c r="C218">
        <v>555936</v>
      </c>
      <c r="D218">
        <v>97134.876999999993</v>
      </c>
      <c r="F218">
        <v>0.25</v>
      </c>
      <c r="G218">
        <v>476.4</v>
      </c>
      <c r="H218" s="16">
        <f t="shared" si="13"/>
        <v>449105942362.39166</v>
      </c>
      <c r="I218" s="16">
        <f t="shared" si="14"/>
        <v>35738715349.459236</v>
      </c>
      <c r="J218" s="17">
        <f t="shared" si="15"/>
        <v>1978815.4651101762</v>
      </c>
    </row>
    <row r="219" spans="1:10" x14ac:dyDescent="0.25">
      <c r="B219" s="13">
        <v>44650</v>
      </c>
    </row>
    <row r="220" spans="1:10" x14ac:dyDescent="0.25">
      <c r="B220" s="7">
        <v>136</v>
      </c>
    </row>
    <row r="223" spans="1:10" x14ac:dyDescent="0.25">
      <c r="H223" s="1"/>
      <c r="I223" s="1"/>
      <c r="J223" s="1"/>
    </row>
  </sheetData>
  <mergeCells count="1">
    <mergeCell ref="A48:D4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control_flux_files_counts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bilby</dc:creator>
  <cp:lastModifiedBy>bilby</cp:lastModifiedBy>
  <dcterms:created xsi:type="dcterms:W3CDTF">2017-03-22T23:02:28Z</dcterms:created>
  <dcterms:modified xsi:type="dcterms:W3CDTF">2022-03-30T03:51:04Z</dcterms:modified>
</cp:coreProperties>
</file>