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2"/>
  </bookViews>
  <sheets>
    <sheet name="Ведомость переоценки" sheetId="1" r:id="rId1"/>
    <sheet name="Отчетная ведомость" sheetId="2" r:id="rId2"/>
    <sheet name="Ведомость зарплаты " sheetId="3" r:id="rId3"/>
  </sheets>
  <calcPr calcId="124519"/>
</workbook>
</file>

<file path=xl/calcChain.xml><?xml version="1.0" encoding="utf-8"?>
<calcChain xmlns="http://schemas.openxmlformats.org/spreadsheetml/2006/main">
  <c r="H4" i="2"/>
  <c r="G3"/>
  <c r="G4"/>
  <c r="G5"/>
  <c r="G6"/>
  <c r="G7"/>
  <c r="G8"/>
  <c r="G9"/>
  <c r="G10"/>
  <c r="G11"/>
  <c r="G2"/>
  <c r="F3"/>
  <c r="F11"/>
  <c r="F2"/>
  <c r="E2"/>
  <c r="E12" s="1"/>
  <c r="H10" s="1"/>
  <c r="E3"/>
  <c r="E4"/>
  <c r="E5"/>
  <c r="E6"/>
  <c r="E7"/>
  <c r="E8"/>
  <c r="E9"/>
  <c r="E10"/>
  <c r="E11"/>
  <c r="D12"/>
  <c r="C12"/>
  <c r="B12"/>
  <c r="E5" i="1"/>
  <c r="G5"/>
  <c r="G13" s="1"/>
  <c r="D13"/>
  <c r="C13"/>
  <c r="B13"/>
  <c r="G6"/>
  <c r="G7"/>
  <c r="G8"/>
  <c r="G9"/>
  <c r="G10"/>
  <c r="G11"/>
  <c r="G12"/>
  <c r="F6"/>
  <c r="F7"/>
  <c r="F8"/>
  <c r="F9"/>
  <c r="F10"/>
  <c r="F11"/>
  <c r="F12"/>
  <c r="E6"/>
  <c r="E7"/>
  <c r="E8"/>
  <c r="E9"/>
  <c r="E10"/>
  <c r="E11"/>
  <c r="E12"/>
  <c r="H3" i="2" l="1"/>
  <c r="H5"/>
  <c r="F4"/>
  <c r="H6"/>
  <c r="F7"/>
  <c r="H7"/>
  <c r="F9"/>
  <c r="H11"/>
  <c r="F8"/>
  <c r="H8"/>
  <c r="F10"/>
  <c r="H2"/>
  <c r="F5"/>
  <c r="H9"/>
  <c r="F6"/>
  <c r="F5" i="1"/>
  <c r="F13" s="1"/>
  <c r="E13"/>
</calcChain>
</file>

<file path=xl/sharedStrings.xml><?xml version="1.0" encoding="utf-8"?>
<sst xmlns="http://schemas.openxmlformats.org/spreadsheetml/2006/main" count="81" uniqueCount="69">
  <si>
    <t>Наименование</t>
  </si>
  <si>
    <t>Отдел менеджмента</t>
  </si>
  <si>
    <t>k</t>
  </si>
  <si>
    <t>Отдел транспортировок</t>
  </si>
  <si>
    <t>Склад 1</t>
  </si>
  <si>
    <t>Склад 2</t>
  </si>
  <si>
    <t>Склад 3</t>
  </si>
  <si>
    <t>Склад 4</t>
  </si>
  <si>
    <t>Итого:</t>
  </si>
  <si>
    <t>Ведомость переоценки основных средств</t>
  </si>
  <si>
    <t>Балансовая стоимость (БС)</t>
  </si>
  <si>
    <t>Износ объекта (ИО)</t>
  </si>
  <si>
    <t>Остаточная стоимость (ОС)</t>
  </si>
  <si>
    <t>Восстановительная полная (ВПС)</t>
  </si>
  <si>
    <t>Восстановительная остаточная (ВОС)</t>
  </si>
  <si>
    <t>Отделочный цех</t>
  </si>
  <si>
    <t>Клуб</t>
  </si>
  <si>
    <t>Январь</t>
  </si>
  <si>
    <t>Март</t>
  </si>
  <si>
    <t>Суммарная выручка</t>
  </si>
  <si>
    <t>Место</t>
  </si>
  <si>
    <t>Средняя выручка</t>
  </si>
  <si>
    <t>Доля в общей выручке</t>
  </si>
  <si>
    <t>инженер</t>
  </si>
  <si>
    <t>Стаж</t>
  </si>
  <si>
    <t>Надбавка за стаж</t>
  </si>
  <si>
    <t>Итого</t>
  </si>
  <si>
    <t>Процент налога</t>
  </si>
  <si>
    <t>Сумма налога</t>
  </si>
  <si>
    <t>Выплата</t>
  </si>
  <si>
    <t>Должность</t>
  </si>
  <si>
    <t>Сборочный цех</t>
  </si>
  <si>
    <t>Альтаир</t>
  </si>
  <si>
    <t>Антей</t>
  </si>
  <si>
    <t>Арена</t>
  </si>
  <si>
    <t>Арсенал</t>
  </si>
  <si>
    <t>Блидаж</t>
  </si>
  <si>
    <t>Галакс</t>
  </si>
  <si>
    <t>Звезда</t>
  </si>
  <si>
    <t>Патриот</t>
  </si>
  <si>
    <t>Полигон</t>
  </si>
  <si>
    <t>Сеть</t>
  </si>
  <si>
    <t>Февраль</t>
  </si>
  <si>
    <t>Антонов Р.И.</t>
  </si>
  <si>
    <t xml:space="preserve"> Борисов И.П.</t>
  </si>
  <si>
    <t>Вольская О.А.</t>
  </si>
  <si>
    <t>Иванов В.А.</t>
  </si>
  <si>
    <t>Комаров Н.И.</t>
  </si>
  <si>
    <t>Крючков Н.Р.</t>
  </si>
  <si>
    <t>Новиков Л.Д.</t>
  </si>
  <si>
    <t>Огарев Н.И.</t>
  </si>
  <si>
    <t>Петров К.О.</t>
  </si>
  <si>
    <t>Реутова Е.Г.</t>
  </si>
  <si>
    <t>Сидоров И.Н.</t>
  </si>
  <si>
    <t>Степаненко В.Д.</t>
  </si>
  <si>
    <t>Тимофеев Н.Н.</t>
  </si>
  <si>
    <t>Уткина Е.В.</t>
  </si>
  <si>
    <t>Федоров А.Н.</t>
  </si>
  <si>
    <t>лаборант</t>
  </si>
  <si>
    <t>мл.н.сотрудник</t>
  </si>
  <si>
    <t>ст.н.сотрудник</t>
  </si>
  <si>
    <t>зав.лабораторией</t>
  </si>
  <si>
    <t>Тарифная ставка</t>
  </si>
  <si>
    <t>ИТОГО К ВЫДАЧЕ</t>
  </si>
  <si>
    <t>Фамилия .И.О</t>
  </si>
  <si>
    <t>№ п/п</t>
  </si>
  <si>
    <t>НАУЧНО-ПРОЕКТНОГО ДЕЛ</t>
  </si>
  <si>
    <t>РАСЧЁТ ЗАРАБОТНОЙ ПЛАТЫ СОТРУДНИКОВ</t>
  </si>
  <si>
    <t>"=ЕСЛИ(E5&lt;=5; 0.1; ЕСЛИ(E5&lt;=7; 0.15; ЕСЛИ(E5&lt;=10; 0.2; ЕСЛИ(E5&lt;=15; 0.25; 0.3))))"</t>
  </si>
</sst>
</file>

<file path=xl/styles.xml><?xml version="1.0" encoding="utf-8"?>
<styleSheet xmlns="http://schemas.openxmlformats.org/spreadsheetml/2006/main">
  <numFmts count="2">
    <numFmt numFmtId="164" formatCode="0.0"/>
    <numFmt numFmtId="166" formatCode="#,###.00&quot; тыс.руб.&quot;"/>
  </numFmts>
  <fonts count="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vertical="center" wrapText="1"/>
    </xf>
    <xf numFmtId="164" fontId="0" fillId="0" borderId="1" xfId="0" applyNumberFormat="1" applyBorder="1"/>
    <xf numFmtId="10" fontId="0" fillId="0" borderId="1" xfId="0" applyNumberFormat="1" applyBorder="1"/>
    <xf numFmtId="166" fontId="0" fillId="0" borderId="1" xfId="0" applyNumberFormat="1" applyBorder="1"/>
    <xf numFmtId="0" fontId="2" fillId="0" borderId="1" xfId="0" applyFont="1" applyBorder="1"/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2" fontId="5" fillId="0" borderId="1" xfId="0" applyNumberFormat="1" applyFont="1" applyBorder="1"/>
    <xf numFmtId="2" fontId="5" fillId="0" borderId="1" xfId="0" applyNumberFormat="1" applyFont="1" applyBorder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Оценка основных средств производства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Балансовая стоимость</c:v>
          </c:tx>
          <c:cat>
            <c:strRef>
              <c:f>'Ведомость переоценки'!$A$7:$A$12</c:f>
              <c:strCache>
                <c:ptCount val="6"/>
                <c:pt idx="0">
                  <c:v>Сборочный цех</c:v>
                </c:pt>
                <c:pt idx="1">
                  <c:v>Отделочный цех</c:v>
                </c:pt>
                <c:pt idx="2">
                  <c:v>Склад 1</c:v>
                </c:pt>
                <c:pt idx="3">
                  <c:v>Склад 2</c:v>
                </c:pt>
                <c:pt idx="4">
                  <c:v>Склад 3</c:v>
                </c:pt>
                <c:pt idx="5">
                  <c:v>Склад 4</c:v>
                </c:pt>
              </c:strCache>
            </c:strRef>
          </c:cat>
          <c:val>
            <c:numRef>
              <c:f>'Ведомость переоценки'!$B$7:$B$12</c:f>
              <c:numCache>
                <c:formatCode>0.0</c:formatCode>
                <c:ptCount val="6"/>
                <c:pt idx="0">
                  <c:v>673</c:v>
                </c:pt>
                <c:pt idx="1">
                  <c:v>821.6</c:v>
                </c:pt>
                <c:pt idx="2">
                  <c:v>598.4</c:v>
                </c:pt>
                <c:pt idx="3">
                  <c:v>610</c:v>
                </c:pt>
                <c:pt idx="4">
                  <c:v>756.3</c:v>
                </c:pt>
                <c:pt idx="5">
                  <c:v>614</c:v>
                </c:pt>
              </c:numCache>
            </c:numRef>
          </c:val>
        </c:ser>
        <c:ser>
          <c:idx val="1"/>
          <c:order val="1"/>
          <c:tx>
            <c:v>Износ обЪекта</c:v>
          </c:tx>
          <c:cat>
            <c:strRef>
              <c:f>'Ведомость переоценки'!$A$7:$A$12</c:f>
              <c:strCache>
                <c:ptCount val="6"/>
                <c:pt idx="0">
                  <c:v>Сборочный цех</c:v>
                </c:pt>
                <c:pt idx="1">
                  <c:v>Отделочный цех</c:v>
                </c:pt>
                <c:pt idx="2">
                  <c:v>Склад 1</c:v>
                </c:pt>
                <c:pt idx="3">
                  <c:v>Склад 2</c:v>
                </c:pt>
                <c:pt idx="4">
                  <c:v>Склад 3</c:v>
                </c:pt>
                <c:pt idx="5">
                  <c:v>Склад 4</c:v>
                </c:pt>
              </c:strCache>
            </c:strRef>
          </c:cat>
          <c:val>
            <c:numRef>
              <c:f>'Ведомость переоценки'!$C$7:$C$12</c:f>
              <c:numCache>
                <c:formatCode>0.0</c:formatCode>
                <c:ptCount val="6"/>
                <c:pt idx="0">
                  <c:v>198.9</c:v>
                </c:pt>
                <c:pt idx="1">
                  <c:v>401.2</c:v>
                </c:pt>
                <c:pt idx="2">
                  <c:v>131.5</c:v>
                </c:pt>
                <c:pt idx="3">
                  <c:v>345.6</c:v>
                </c:pt>
                <c:pt idx="4">
                  <c:v>159.6</c:v>
                </c:pt>
                <c:pt idx="5">
                  <c:v>148.69999999999999</c:v>
                </c:pt>
              </c:numCache>
            </c:numRef>
          </c:val>
        </c:ser>
        <c:ser>
          <c:idx val="2"/>
          <c:order val="2"/>
          <c:tx>
            <c:v>Остаточная стоимость</c:v>
          </c:tx>
          <c:cat>
            <c:strRef>
              <c:f>'Ведомость переоценки'!$A$7:$A$12</c:f>
              <c:strCache>
                <c:ptCount val="6"/>
                <c:pt idx="0">
                  <c:v>Сборочный цех</c:v>
                </c:pt>
                <c:pt idx="1">
                  <c:v>Отделочный цех</c:v>
                </c:pt>
                <c:pt idx="2">
                  <c:v>Склад 1</c:v>
                </c:pt>
                <c:pt idx="3">
                  <c:v>Склад 2</c:v>
                </c:pt>
                <c:pt idx="4">
                  <c:v>Склад 3</c:v>
                </c:pt>
                <c:pt idx="5">
                  <c:v>Склад 4</c:v>
                </c:pt>
              </c:strCache>
            </c:strRef>
          </c:cat>
          <c:val>
            <c:numRef>
              <c:f>'Ведомость переоценки'!$D$7:$D$12</c:f>
              <c:numCache>
                <c:formatCode>0.0</c:formatCode>
                <c:ptCount val="6"/>
                <c:pt idx="0">
                  <c:v>474.1</c:v>
                </c:pt>
                <c:pt idx="1">
                  <c:v>420.4</c:v>
                </c:pt>
                <c:pt idx="2">
                  <c:v>466.9</c:v>
                </c:pt>
                <c:pt idx="3">
                  <c:v>264.39999999999998</c:v>
                </c:pt>
                <c:pt idx="4">
                  <c:v>596.70000000000005</c:v>
                </c:pt>
                <c:pt idx="5">
                  <c:v>465.6</c:v>
                </c:pt>
              </c:numCache>
            </c:numRef>
          </c:val>
        </c:ser>
        <c:axId val="122888576"/>
        <c:axId val="122890112"/>
      </c:barChart>
      <c:catAx>
        <c:axId val="122888576"/>
        <c:scaling>
          <c:orientation val="minMax"/>
        </c:scaling>
        <c:axPos val="b"/>
        <c:tickLblPos val="nextTo"/>
        <c:crossAx val="122890112"/>
        <c:crosses val="autoZero"/>
        <c:auto val="1"/>
        <c:lblAlgn val="ctr"/>
        <c:lblOffset val="100"/>
      </c:catAx>
      <c:valAx>
        <c:axId val="1228901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млн. руб</a:t>
                </a:r>
              </a:p>
            </c:rich>
          </c:tx>
          <c:layout/>
        </c:title>
        <c:numFmt formatCode="0.0" sourceLinked="1"/>
        <c:tickLblPos val="nextTo"/>
        <c:crossAx val="12288857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7.9576310581002382E-2"/>
          <c:y val="0.93365588598945792"/>
          <c:w val="0.89283514016288168"/>
          <c:h val="4.9815188390707373E-2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view3D>
      <c:rotX val="20"/>
      <c:perspective val="30"/>
    </c:view3D>
    <c:plotArea>
      <c:layout>
        <c:manualLayout>
          <c:layoutTarget val="inner"/>
          <c:xMode val="edge"/>
          <c:yMode val="edge"/>
          <c:x val="0.16506432541374069"/>
          <c:y val="0.1676677009530067"/>
          <c:w val="0.62383954249150486"/>
          <c:h val="0.55393880240683269"/>
        </c:manualLayout>
      </c:layout>
      <c:pie3DChart>
        <c:varyColors val="1"/>
        <c:ser>
          <c:idx val="0"/>
          <c:order val="0"/>
          <c:dLbls>
            <c:dLblPos val="outEnd"/>
            <c:showLegendKey val="1"/>
            <c:showVal val="1"/>
            <c:showCatName val="1"/>
            <c:showLeaderLines val="1"/>
          </c:dLbls>
          <c:cat>
            <c:strRef>
              <c:f>'Отчетная ведомость'!$A$2:$A$11</c:f>
              <c:strCache>
                <c:ptCount val="10"/>
                <c:pt idx="0">
                  <c:v>Альтаир</c:v>
                </c:pt>
                <c:pt idx="1">
                  <c:v>Антей</c:v>
                </c:pt>
                <c:pt idx="2">
                  <c:v>Арена</c:v>
                </c:pt>
                <c:pt idx="3">
                  <c:v>Арсенал</c:v>
                </c:pt>
                <c:pt idx="4">
                  <c:v>Блидаж</c:v>
                </c:pt>
                <c:pt idx="5">
                  <c:v>Галакс</c:v>
                </c:pt>
                <c:pt idx="6">
                  <c:v>Звезда</c:v>
                </c:pt>
                <c:pt idx="7">
                  <c:v>Патриот</c:v>
                </c:pt>
                <c:pt idx="8">
                  <c:v>Полигон</c:v>
                </c:pt>
                <c:pt idx="9">
                  <c:v>Сеть</c:v>
                </c:pt>
              </c:strCache>
            </c:strRef>
          </c:cat>
          <c:val>
            <c:numRef>
              <c:f>'Отчетная ведомость'!$H$2:$H$11</c:f>
              <c:numCache>
                <c:formatCode>0.00%</c:formatCode>
                <c:ptCount val="10"/>
                <c:pt idx="0">
                  <c:v>6.4406779661016947E-2</c:v>
                </c:pt>
                <c:pt idx="1">
                  <c:v>6.6028002947678702E-2</c:v>
                </c:pt>
                <c:pt idx="2">
                  <c:v>0.12404814541881602</c:v>
                </c:pt>
                <c:pt idx="3">
                  <c:v>0.10744288872512896</c:v>
                </c:pt>
                <c:pt idx="4">
                  <c:v>0.13922869073937608</c:v>
                </c:pt>
                <c:pt idx="5">
                  <c:v>7.2758535986244169E-2</c:v>
                </c:pt>
                <c:pt idx="6">
                  <c:v>0.11913534758044707</c:v>
                </c:pt>
                <c:pt idx="7">
                  <c:v>8.1454188160157204E-2</c:v>
                </c:pt>
                <c:pt idx="8">
                  <c:v>0.13878653893392287</c:v>
                </c:pt>
                <c:pt idx="9">
                  <c:v>8.6710881847211985E-2</c:v>
                </c:pt>
              </c:numCache>
            </c:numRef>
          </c:val>
        </c:ser>
        <c:dLbls>
          <c:showVal val="1"/>
        </c:dLbls>
      </c:pie3DChart>
    </c:plotArea>
    <c:legend>
      <c:legendPos val="b"/>
      <c:layout>
        <c:manualLayout>
          <c:xMode val="edge"/>
          <c:yMode val="edge"/>
          <c:x val="1.4864391951006124E-2"/>
          <c:y val="0.85745177165354336"/>
          <c:w val="0.96193788276465442"/>
          <c:h val="0.11475360892388449"/>
        </c:manualLayout>
      </c:layout>
      <c:spPr>
        <a:ln>
          <a:solidFill>
            <a:schemeClr val="tx1"/>
          </a:solidFill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219073</xdr:colOff>
      <xdr:row>1</xdr:row>
      <xdr:rowOff>152400</xdr:rowOff>
    </xdr:from>
    <xdr:to>
      <xdr:col>21</xdr:col>
      <xdr:colOff>600074</xdr:colOff>
      <xdr:row>22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99391</xdr:colOff>
      <xdr:row>0</xdr:row>
      <xdr:rowOff>115957</xdr:rowOff>
    </xdr:from>
    <xdr:to>
      <xdr:col>19</xdr:col>
      <xdr:colOff>397566</xdr:colOff>
      <xdr:row>18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selection activeCell="B5" sqref="B5"/>
    </sheetView>
  </sheetViews>
  <sheetFormatPr defaultRowHeight="15"/>
  <cols>
    <col min="1" max="1" width="26.7109375" customWidth="1"/>
    <col min="2" max="2" width="15" customWidth="1"/>
    <col min="3" max="3" width="11.5703125" customWidth="1"/>
    <col min="4" max="4" width="11.140625" customWidth="1"/>
    <col min="6" max="6" width="18.140625" customWidth="1"/>
    <col min="7" max="7" width="18.85546875" customWidth="1"/>
  </cols>
  <sheetData>
    <row r="1" spans="1:7">
      <c r="A1" s="9" t="s">
        <v>9</v>
      </c>
      <c r="B1" s="9"/>
      <c r="C1" s="9"/>
      <c r="D1" s="9"/>
      <c r="E1" s="9"/>
      <c r="F1" s="9"/>
      <c r="G1" s="9"/>
    </row>
    <row r="4" spans="1:7" ht="60">
      <c r="A4" s="2" t="s">
        <v>0</v>
      </c>
      <c r="B4" s="1" t="s">
        <v>10</v>
      </c>
      <c r="C4" s="1" t="s">
        <v>11</v>
      </c>
      <c r="D4" s="1" t="s">
        <v>12</v>
      </c>
      <c r="E4" s="2" t="s">
        <v>2</v>
      </c>
      <c r="F4" s="1" t="s">
        <v>13</v>
      </c>
      <c r="G4" s="1" t="s">
        <v>14</v>
      </c>
    </row>
    <row r="5" spans="1:7" ht="20.25" customHeight="1">
      <c r="A5" s="3" t="s">
        <v>1</v>
      </c>
      <c r="B5" s="10">
        <v>19087.8</v>
      </c>
      <c r="C5" s="11">
        <v>568.79999999999995</v>
      </c>
      <c r="D5" s="10">
        <v>18519</v>
      </c>
      <c r="E5" s="5">
        <f>IF(B5&lt;=700,3.3,IF(B5&lt;700,4.2,IF(B5&lt;1000,4.2,IF(B5&gt;=1000,5.1,))))</f>
        <v>5.0999999999999996</v>
      </c>
      <c r="F5" s="6">
        <f>B5*E5</f>
        <v>97347.779999999984</v>
      </c>
      <c r="G5" s="6">
        <f>D5*E5</f>
        <v>94446.9</v>
      </c>
    </row>
    <row r="6" spans="1:7" ht="21" customHeight="1">
      <c r="A6" s="3" t="s">
        <v>3</v>
      </c>
      <c r="B6" s="11">
        <v>407.2</v>
      </c>
      <c r="C6" s="11">
        <v>203.1</v>
      </c>
      <c r="D6" s="11">
        <v>204.1</v>
      </c>
      <c r="E6" s="5">
        <f t="shared" ref="E6:E12" si="0">IF(B6&lt;=700,3.3,IF(B6&lt;700,4.2,IF(B6&lt;1000,4.2,IF(B6&gt;=1000,5.1,))))</f>
        <v>3.3</v>
      </c>
      <c r="F6" s="6">
        <f t="shared" ref="F6:F12" si="1">B6*E6</f>
        <v>1343.76</v>
      </c>
      <c r="G6" s="6">
        <f t="shared" ref="G6:G12" si="2">D6*E6</f>
        <v>673.53</v>
      </c>
    </row>
    <row r="7" spans="1:7">
      <c r="A7" s="4" t="s">
        <v>31</v>
      </c>
      <c r="B7" s="11">
        <v>673</v>
      </c>
      <c r="C7" s="11">
        <v>198.9</v>
      </c>
      <c r="D7" s="11">
        <v>474.1</v>
      </c>
      <c r="E7" s="5">
        <f t="shared" si="0"/>
        <v>3.3</v>
      </c>
      <c r="F7" s="6">
        <f t="shared" si="1"/>
        <v>2220.9</v>
      </c>
      <c r="G7" s="6">
        <f t="shared" si="2"/>
        <v>1564.53</v>
      </c>
    </row>
    <row r="8" spans="1:7">
      <c r="A8" s="4" t="s">
        <v>15</v>
      </c>
      <c r="B8" s="11">
        <v>821.6</v>
      </c>
      <c r="C8" s="11">
        <v>401.2</v>
      </c>
      <c r="D8" s="11">
        <v>420.4</v>
      </c>
      <c r="E8" s="5">
        <f t="shared" si="0"/>
        <v>4.2</v>
      </c>
      <c r="F8" s="6">
        <f t="shared" si="1"/>
        <v>3450.7200000000003</v>
      </c>
      <c r="G8" s="6">
        <f t="shared" si="2"/>
        <v>1765.68</v>
      </c>
    </row>
    <row r="9" spans="1:7">
      <c r="A9" s="4" t="s">
        <v>4</v>
      </c>
      <c r="B9" s="11">
        <v>598.4</v>
      </c>
      <c r="C9" s="11">
        <v>131.5</v>
      </c>
      <c r="D9" s="11">
        <v>466.9</v>
      </c>
      <c r="E9" s="5">
        <f t="shared" si="0"/>
        <v>3.3</v>
      </c>
      <c r="F9" s="6">
        <f t="shared" si="1"/>
        <v>1974.7199999999998</v>
      </c>
      <c r="G9" s="6">
        <f t="shared" si="2"/>
        <v>1540.7699999999998</v>
      </c>
    </row>
    <row r="10" spans="1:7">
      <c r="A10" s="4" t="s">
        <v>5</v>
      </c>
      <c r="B10" s="11">
        <v>610</v>
      </c>
      <c r="C10" s="11">
        <v>345.6</v>
      </c>
      <c r="D10" s="11">
        <v>264.39999999999998</v>
      </c>
      <c r="E10" s="5">
        <f t="shared" si="0"/>
        <v>3.3</v>
      </c>
      <c r="F10" s="6">
        <f t="shared" si="1"/>
        <v>2013</v>
      </c>
      <c r="G10" s="6">
        <f t="shared" si="2"/>
        <v>872.51999999999987</v>
      </c>
    </row>
    <row r="11" spans="1:7">
      <c r="A11" s="4" t="s">
        <v>6</v>
      </c>
      <c r="B11" s="11">
        <v>756.3</v>
      </c>
      <c r="C11" s="11">
        <v>159.6</v>
      </c>
      <c r="D11" s="11">
        <v>596.70000000000005</v>
      </c>
      <c r="E11" s="5">
        <f t="shared" si="0"/>
        <v>4.2</v>
      </c>
      <c r="F11" s="6">
        <f t="shared" si="1"/>
        <v>3176.46</v>
      </c>
      <c r="G11" s="6">
        <f t="shared" si="2"/>
        <v>2506.1400000000003</v>
      </c>
    </row>
    <row r="12" spans="1:7">
      <c r="A12" s="4" t="s">
        <v>7</v>
      </c>
      <c r="B12" s="11">
        <v>614</v>
      </c>
      <c r="C12" s="11">
        <v>148.69999999999999</v>
      </c>
      <c r="D12" s="11">
        <v>465.6</v>
      </c>
      <c r="E12" s="5">
        <f t="shared" si="0"/>
        <v>3.3</v>
      </c>
      <c r="F12" s="6">
        <f t="shared" si="1"/>
        <v>2026.1999999999998</v>
      </c>
      <c r="G12" s="6">
        <f t="shared" si="2"/>
        <v>1536.48</v>
      </c>
    </row>
    <row r="13" spans="1:7">
      <c r="A13" s="4" t="s">
        <v>8</v>
      </c>
      <c r="B13" s="11">
        <f t="shared" ref="B13:G13" si="3">SUM(B5:B12)</f>
        <v>23568.3</v>
      </c>
      <c r="C13" s="11">
        <f t="shared" si="3"/>
        <v>2157.3999999999996</v>
      </c>
      <c r="D13" s="11">
        <f t="shared" si="3"/>
        <v>21411.200000000001</v>
      </c>
      <c r="E13" s="5">
        <f t="shared" si="3"/>
        <v>30</v>
      </c>
      <c r="F13" s="6">
        <f t="shared" si="3"/>
        <v>113553.53999999998</v>
      </c>
      <c r="G13" s="6">
        <f t="shared" si="3"/>
        <v>104906.54999999999</v>
      </c>
    </row>
  </sheetData>
  <mergeCells count="1">
    <mergeCell ref="A1:G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selection activeCell="G18" sqref="G18"/>
    </sheetView>
  </sheetViews>
  <sheetFormatPr defaultRowHeight="15"/>
  <cols>
    <col min="2" max="4" width="20.7109375" bestFit="1" customWidth="1"/>
    <col min="5" max="5" width="21.85546875" bestFit="1" customWidth="1"/>
    <col min="7" max="7" width="19" bestFit="1" customWidth="1"/>
    <col min="8" max="8" width="16" customWidth="1"/>
  </cols>
  <sheetData>
    <row r="1" spans="1:10" ht="30">
      <c r="A1" s="2" t="s">
        <v>16</v>
      </c>
      <c r="B1" s="2" t="s">
        <v>17</v>
      </c>
      <c r="C1" s="2" t="s">
        <v>42</v>
      </c>
      <c r="D1" s="2" t="s">
        <v>18</v>
      </c>
      <c r="E1" s="1" t="s">
        <v>19</v>
      </c>
      <c r="F1" s="2" t="s">
        <v>20</v>
      </c>
      <c r="G1" s="1" t="s">
        <v>21</v>
      </c>
      <c r="H1" s="1" t="s">
        <v>22</v>
      </c>
      <c r="I1" s="7"/>
      <c r="J1" s="7"/>
    </row>
    <row r="2" spans="1:10">
      <c r="A2" s="4" t="s">
        <v>32</v>
      </c>
      <c r="B2" s="13">
        <v>345000</v>
      </c>
      <c r="C2" s="13">
        <v>543000</v>
      </c>
      <c r="D2" s="13">
        <v>423000</v>
      </c>
      <c r="E2" s="13">
        <f>SUM(B2:D2)</f>
        <v>1311000</v>
      </c>
      <c r="F2" s="4">
        <f>RANK(E2,$E$2:$E$11,1)</f>
        <v>1</v>
      </c>
      <c r="G2" s="13">
        <f>AVERAGE(B2:D2)</f>
        <v>437000</v>
      </c>
      <c r="H2" s="12">
        <f>(E2/$E$12)*100%</f>
        <v>6.4406779661016947E-2</v>
      </c>
    </row>
    <row r="3" spans="1:10">
      <c r="A3" s="4" t="s">
        <v>33</v>
      </c>
      <c r="B3" s="13">
        <v>657000</v>
      </c>
      <c r="C3" s="13">
        <v>234000</v>
      </c>
      <c r="D3" s="13">
        <v>453000</v>
      </c>
      <c r="E3" s="13">
        <f t="shared" ref="E3:E11" si="0">SUM(B3:D3)</f>
        <v>1344000</v>
      </c>
      <c r="F3" s="4">
        <f t="shared" ref="F3:F11" si="1">RANK(E3,$E$2:$E$11,1)</f>
        <v>2</v>
      </c>
      <c r="G3" s="13">
        <f t="shared" ref="G3:G11" si="2">AVERAGE(B3:D3)</f>
        <v>448000</v>
      </c>
      <c r="H3" s="12">
        <f t="shared" ref="H3:H11" si="3">(E3/$E$12)*100%</f>
        <v>6.6028002947678702E-2</v>
      </c>
    </row>
    <row r="4" spans="1:10">
      <c r="A4" s="4" t="s">
        <v>34</v>
      </c>
      <c r="B4" s="13">
        <v>765000</v>
      </c>
      <c r="C4" s="13">
        <v>904000</v>
      </c>
      <c r="D4" s="13">
        <v>856000</v>
      </c>
      <c r="E4" s="13">
        <f t="shared" si="0"/>
        <v>2525000</v>
      </c>
      <c r="F4" s="4">
        <f t="shared" si="1"/>
        <v>8</v>
      </c>
      <c r="G4" s="13">
        <f t="shared" si="2"/>
        <v>841666.66666666663</v>
      </c>
      <c r="H4" s="12">
        <f t="shared" si="3"/>
        <v>0.12404814541881602</v>
      </c>
    </row>
    <row r="5" spans="1:10">
      <c r="A5" s="4" t="s">
        <v>35</v>
      </c>
      <c r="B5" s="13">
        <v>798000</v>
      </c>
      <c r="C5" s="13">
        <v>735000</v>
      </c>
      <c r="D5" s="13">
        <v>654000</v>
      </c>
      <c r="E5" s="13">
        <f t="shared" si="0"/>
        <v>2187000</v>
      </c>
      <c r="F5" s="4">
        <f t="shared" si="1"/>
        <v>6</v>
      </c>
      <c r="G5" s="13">
        <f t="shared" si="2"/>
        <v>729000</v>
      </c>
      <c r="H5" s="12">
        <f t="shared" si="3"/>
        <v>0.10744288872512896</v>
      </c>
    </row>
    <row r="6" spans="1:10">
      <c r="A6" s="4" t="s">
        <v>36</v>
      </c>
      <c r="B6" s="13">
        <v>879000</v>
      </c>
      <c r="C6" s="13">
        <v>984000</v>
      </c>
      <c r="D6" s="13">
        <v>971000</v>
      </c>
      <c r="E6" s="13">
        <f t="shared" si="0"/>
        <v>2834000</v>
      </c>
      <c r="F6" s="4">
        <f t="shared" si="1"/>
        <v>10</v>
      </c>
      <c r="G6" s="13">
        <f t="shared" si="2"/>
        <v>944666.66666666663</v>
      </c>
      <c r="H6" s="12">
        <f t="shared" si="3"/>
        <v>0.13922869073937608</v>
      </c>
    </row>
    <row r="7" spans="1:10">
      <c r="A7" s="4" t="s">
        <v>37</v>
      </c>
      <c r="B7" s="13">
        <v>375000</v>
      </c>
      <c r="C7" s="13">
        <v>594000</v>
      </c>
      <c r="D7" s="13">
        <v>512000</v>
      </c>
      <c r="E7" s="13">
        <f t="shared" si="0"/>
        <v>1481000</v>
      </c>
      <c r="F7" s="4">
        <f t="shared" si="1"/>
        <v>3</v>
      </c>
      <c r="G7" s="13">
        <f t="shared" si="2"/>
        <v>493666.66666666669</v>
      </c>
      <c r="H7" s="12">
        <f t="shared" si="3"/>
        <v>7.2758535986244169E-2</v>
      </c>
    </row>
    <row r="8" spans="1:10">
      <c r="A8" s="4" t="s">
        <v>38</v>
      </c>
      <c r="B8" s="13">
        <v>912000</v>
      </c>
      <c r="C8" s="13">
        <v>634000</v>
      </c>
      <c r="D8" s="13">
        <v>879000</v>
      </c>
      <c r="E8" s="13">
        <f t="shared" si="0"/>
        <v>2425000</v>
      </c>
      <c r="F8" s="4">
        <f t="shared" si="1"/>
        <v>7</v>
      </c>
      <c r="G8" s="13">
        <f t="shared" si="2"/>
        <v>808333.33333333337</v>
      </c>
      <c r="H8" s="12">
        <f t="shared" si="3"/>
        <v>0.11913534758044707</v>
      </c>
    </row>
    <row r="9" spans="1:10">
      <c r="A9" s="4" t="s">
        <v>39</v>
      </c>
      <c r="B9" s="13">
        <v>467000</v>
      </c>
      <c r="C9" s="13">
        <v>593000</v>
      </c>
      <c r="D9" s="13">
        <v>598000</v>
      </c>
      <c r="E9" s="13">
        <f t="shared" si="0"/>
        <v>1658000</v>
      </c>
      <c r="F9" s="4">
        <f t="shared" si="1"/>
        <v>4</v>
      </c>
      <c r="G9" s="13">
        <f t="shared" si="2"/>
        <v>552666.66666666663</v>
      </c>
      <c r="H9" s="12">
        <f t="shared" si="3"/>
        <v>8.1454188160157204E-2</v>
      </c>
    </row>
    <row r="10" spans="1:10">
      <c r="A10" s="4" t="s">
        <v>40</v>
      </c>
      <c r="B10" s="13">
        <v>1003000</v>
      </c>
      <c r="C10" s="13">
        <v>945000</v>
      </c>
      <c r="D10" s="13">
        <v>877000</v>
      </c>
      <c r="E10" s="13">
        <f t="shared" si="0"/>
        <v>2825000</v>
      </c>
      <c r="F10" s="4">
        <f t="shared" si="1"/>
        <v>9</v>
      </c>
      <c r="G10" s="13">
        <f t="shared" si="2"/>
        <v>941666.66666666663</v>
      </c>
      <c r="H10" s="12">
        <f t="shared" si="3"/>
        <v>0.13878653893392287</v>
      </c>
    </row>
    <row r="11" spans="1:10">
      <c r="A11" s="4" t="s">
        <v>41</v>
      </c>
      <c r="B11" s="13">
        <v>545000</v>
      </c>
      <c r="C11" s="13">
        <v>567000</v>
      </c>
      <c r="D11" s="13">
        <v>653000</v>
      </c>
      <c r="E11" s="13">
        <f t="shared" si="0"/>
        <v>1765000</v>
      </c>
      <c r="F11" s="4">
        <f t="shared" si="1"/>
        <v>5</v>
      </c>
      <c r="G11" s="13">
        <f t="shared" si="2"/>
        <v>588333.33333333337</v>
      </c>
      <c r="H11" s="12">
        <f t="shared" si="3"/>
        <v>8.6710881847211985E-2</v>
      </c>
    </row>
    <row r="12" spans="1:10">
      <c r="A12" s="4" t="s">
        <v>26</v>
      </c>
      <c r="B12" s="13">
        <f>SUM(B2:B11)</f>
        <v>6746000</v>
      </c>
      <c r="C12" s="13">
        <f>SUM(C2:C11)</f>
        <v>6733000</v>
      </c>
      <c r="D12" s="13">
        <f>SUM(D2:D11)</f>
        <v>6876000</v>
      </c>
      <c r="E12" s="13">
        <f>SUM(E2:E11)</f>
        <v>20355000</v>
      </c>
      <c r="F12" s="4"/>
      <c r="G12" s="4"/>
      <c r="H12" s="4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3"/>
  <sheetViews>
    <sheetView tabSelected="1" workbookViewId="0">
      <selection activeCell="F24" sqref="F24"/>
    </sheetView>
  </sheetViews>
  <sheetFormatPr defaultRowHeight="15"/>
  <cols>
    <col min="1" max="1" width="5" customWidth="1"/>
    <col min="2" max="2" width="15.85546875" customWidth="1"/>
    <col min="3" max="3" width="17.28515625" customWidth="1"/>
    <col min="4" max="4" width="10.5703125" customWidth="1"/>
    <col min="7" max="7" width="10.85546875" customWidth="1"/>
    <col min="11" max="11" width="11.140625" customWidth="1"/>
  </cols>
  <sheetData>
    <row r="1" spans="1:11" ht="15.75">
      <c r="A1" s="15" t="s">
        <v>67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ht="15.75">
      <c r="A2" s="15" t="s">
        <v>66</v>
      </c>
      <c r="B2" s="15"/>
      <c r="C2" s="15"/>
      <c r="D2" s="15"/>
      <c r="E2" s="15"/>
      <c r="F2" s="15"/>
      <c r="G2" s="15"/>
      <c r="H2" s="15"/>
      <c r="I2" s="15"/>
      <c r="J2" s="15"/>
      <c r="K2" s="15"/>
    </row>
    <row r="4" spans="1:11" ht="45">
      <c r="A4" s="16" t="s">
        <v>65</v>
      </c>
      <c r="B4" s="17" t="s">
        <v>64</v>
      </c>
      <c r="C4" s="17" t="s">
        <v>30</v>
      </c>
      <c r="D4" s="16" t="s">
        <v>62</v>
      </c>
      <c r="E4" s="17" t="s">
        <v>24</v>
      </c>
      <c r="F4" s="17" t="s">
        <v>2</v>
      </c>
      <c r="G4" s="16" t="s">
        <v>25</v>
      </c>
      <c r="H4" s="17" t="s">
        <v>26</v>
      </c>
      <c r="I4" s="16" t="s">
        <v>27</v>
      </c>
      <c r="J4" s="16" t="s">
        <v>28</v>
      </c>
      <c r="K4" s="16" t="s">
        <v>29</v>
      </c>
    </row>
    <row r="5" spans="1:11">
      <c r="A5" s="18">
        <v>1</v>
      </c>
      <c r="B5" s="18" t="s">
        <v>43</v>
      </c>
      <c r="C5" s="18" t="s">
        <v>58</v>
      </c>
      <c r="D5" s="25">
        <v>15670</v>
      </c>
      <c r="E5" s="19">
        <v>2</v>
      </c>
      <c r="F5" s="18"/>
      <c r="G5" s="18"/>
      <c r="H5" s="18"/>
      <c r="I5" s="18"/>
      <c r="J5" s="18"/>
      <c r="K5" s="18"/>
    </row>
    <row r="6" spans="1:11">
      <c r="A6" s="18">
        <v>2</v>
      </c>
      <c r="B6" s="18" t="s">
        <v>44</v>
      </c>
      <c r="C6" s="18" t="s">
        <v>23</v>
      </c>
      <c r="D6" s="24">
        <v>28500</v>
      </c>
      <c r="E6" s="19">
        <v>6</v>
      </c>
      <c r="F6" s="18"/>
      <c r="G6" s="18"/>
      <c r="H6" s="18"/>
      <c r="I6" s="18"/>
      <c r="J6" s="18"/>
      <c r="K6" s="18"/>
    </row>
    <row r="7" spans="1:11">
      <c r="A7" s="18">
        <v>3</v>
      </c>
      <c r="B7" s="18" t="s">
        <v>45</v>
      </c>
      <c r="C7" s="18" t="s">
        <v>59</v>
      </c>
      <c r="D7" s="24">
        <v>25700</v>
      </c>
      <c r="E7" s="19">
        <v>7</v>
      </c>
      <c r="F7" s="18"/>
      <c r="G7" s="18"/>
      <c r="H7" s="18"/>
      <c r="I7" s="18"/>
      <c r="J7" s="18"/>
      <c r="K7" s="18"/>
    </row>
    <row r="8" spans="1:11" ht="15.75">
      <c r="A8" s="18">
        <v>4</v>
      </c>
      <c r="B8" s="18" t="s">
        <v>46</v>
      </c>
      <c r="C8" s="14" t="s">
        <v>58</v>
      </c>
      <c r="D8" s="24">
        <v>15670</v>
      </c>
      <c r="E8" s="19">
        <v>4</v>
      </c>
      <c r="F8" s="18"/>
      <c r="G8" s="18"/>
      <c r="H8" s="18"/>
      <c r="I8" s="18"/>
      <c r="J8" s="18"/>
      <c r="K8" s="18"/>
    </row>
    <row r="9" spans="1:11" ht="15.75">
      <c r="A9" s="18">
        <v>5</v>
      </c>
      <c r="B9" s="18" t="s">
        <v>47</v>
      </c>
      <c r="C9" s="8" t="s">
        <v>60</v>
      </c>
      <c r="D9" s="24">
        <v>29700</v>
      </c>
      <c r="E9" s="19">
        <v>16</v>
      </c>
      <c r="F9" s="18"/>
      <c r="G9" s="18"/>
      <c r="H9" s="18"/>
      <c r="I9" s="18"/>
      <c r="J9" s="18"/>
      <c r="K9" s="18"/>
    </row>
    <row r="10" spans="1:11">
      <c r="A10" s="18">
        <v>6</v>
      </c>
      <c r="B10" s="18" t="s">
        <v>48</v>
      </c>
      <c r="C10" s="18" t="s">
        <v>60</v>
      </c>
      <c r="D10" s="24">
        <v>29700</v>
      </c>
      <c r="E10" s="19">
        <v>7</v>
      </c>
      <c r="F10" s="18"/>
      <c r="G10" s="18"/>
      <c r="H10" s="18"/>
      <c r="I10" s="18"/>
      <c r="J10" s="18"/>
      <c r="K10" s="18"/>
    </row>
    <row r="11" spans="1:11">
      <c r="A11" s="18">
        <v>7</v>
      </c>
      <c r="B11" s="18" t="s">
        <v>49</v>
      </c>
      <c r="C11" s="18" t="s">
        <v>59</v>
      </c>
      <c r="D11" s="25">
        <v>25700</v>
      </c>
      <c r="E11" s="19">
        <v>8</v>
      </c>
      <c r="F11" s="18"/>
      <c r="G11" s="18"/>
      <c r="H11" s="18"/>
      <c r="I11" s="18"/>
      <c r="J11" s="18"/>
      <c r="K11" s="18"/>
    </row>
    <row r="12" spans="1:11">
      <c r="A12" s="18">
        <v>8</v>
      </c>
      <c r="B12" s="18" t="s">
        <v>50</v>
      </c>
      <c r="C12" s="18" t="s">
        <v>59</v>
      </c>
      <c r="D12" s="24">
        <v>25700</v>
      </c>
      <c r="E12" s="19">
        <v>3</v>
      </c>
      <c r="F12" s="18"/>
      <c r="G12" s="18"/>
      <c r="H12" s="18"/>
      <c r="I12" s="18"/>
      <c r="J12" s="18"/>
      <c r="K12" s="18"/>
    </row>
    <row r="13" spans="1:11">
      <c r="A13" s="18">
        <v>9</v>
      </c>
      <c r="B13" s="18" t="s">
        <v>51</v>
      </c>
      <c r="C13" s="18" t="s">
        <v>61</v>
      </c>
      <c r="D13" s="24">
        <v>31500</v>
      </c>
      <c r="E13" s="19">
        <v>10</v>
      </c>
      <c r="F13" s="18"/>
      <c r="G13" s="18"/>
      <c r="H13" s="18"/>
      <c r="I13" s="18"/>
      <c r="J13" s="18"/>
      <c r="K13" s="18"/>
    </row>
    <row r="14" spans="1:11">
      <c r="A14" s="18">
        <v>10</v>
      </c>
      <c r="B14" s="18" t="s">
        <v>52</v>
      </c>
      <c r="C14" s="18" t="s">
        <v>60</v>
      </c>
      <c r="D14" s="24">
        <v>29700</v>
      </c>
      <c r="E14" s="19">
        <v>12</v>
      </c>
      <c r="F14" s="18"/>
      <c r="G14" s="18"/>
      <c r="H14" s="18"/>
      <c r="I14" s="18"/>
      <c r="J14" s="18"/>
      <c r="K14" s="18"/>
    </row>
    <row r="15" spans="1:11">
      <c r="A15" s="18">
        <v>11</v>
      </c>
      <c r="B15" s="18" t="s">
        <v>53</v>
      </c>
      <c r="C15" s="18" t="s">
        <v>23</v>
      </c>
      <c r="D15" s="24">
        <v>28500</v>
      </c>
      <c r="E15" s="19">
        <v>6</v>
      </c>
      <c r="F15" s="18"/>
      <c r="G15" s="18"/>
      <c r="H15" s="18"/>
      <c r="I15" s="18"/>
      <c r="J15" s="18"/>
      <c r="K15" s="18"/>
    </row>
    <row r="16" spans="1:11">
      <c r="A16" s="18">
        <v>12</v>
      </c>
      <c r="B16" s="18" t="s">
        <v>54</v>
      </c>
      <c r="C16" s="18" t="s">
        <v>58</v>
      </c>
      <c r="D16" s="24">
        <v>15670</v>
      </c>
      <c r="E16" s="19">
        <v>8</v>
      </c>
      <c r="F16" s="18"/>
      <c r="G16" s="18"/>
      <c r="H16" s="18"/>
      <c r="I16" s="18"/>
      <c r="J16" s="18"/>
      <c r="K16" s="18"/>
    </row>
    <row r="17" spans="1:11" ht="15.75">
      <c r="A17" s="18">
        <v>13</v>
      </c>
      <c r="B17" s="18" t="s">
        <v>55</v>
      </c>
      <c r="C17" s="8" t="s">
        <v>60</v>
      </c>
      <c r="D17" s="24">
        <v>29700</v>
      </c>
      <c r="E17" s="19">
        <v>7</v>
      </c>
      <c r="F17" s="18"/>
      <c r="G17" s="18"/>
      <c r="H17" s="18"/>
      <c r="I17" s="18"/>
      <c r="J17" s="18"/>
      <c r="K17" s="18"/>
    </row>
    <row r="18" spans="1:11">
      <c r="A18" s="18">
        <v>14</v>
      </c>
      <c r="B18" s="18" t="s">
        <v>56</v>
      </c>
      <c r="C18" s="18" t="s">
        <v>59</v>
      </c>
      <c r="D18" s="23">
        <v>25700</v>
      </c>
      <c r="E18" s="19">
        <v>2</v>
      </c>
      <c r="F18" s="18"/>
      <c r="G18" s="18"/>
      <c r="H18" s="18"/>
      <c r="I18" s="18"/>
      <c r="J18" s="18"/>
      <c r="K18" s="18"/>
    </row>
    <row r="19" spans="1:11">
      <c r="A19" s="18">
        <v>15</v>
      </c>
      <c r="B19" s="18" t="s">
        <v>57</v>
      </c>
      <c r="C19" s="18" t="s">
        <v>23</v>
      </c>
      <c r="D19" s="23">
        <v>28500</v>
      </c>
      <c r="E19" s="19">
        <v>14</v>
      </c>
      <c r="F19" s="18"/>
      <c r="G19" s="18"/>
      <c r="H19" s="18"/>
      <c r="I19" s="18"/>
      <c r="J19" s="18"/>
      <c r="K19" s="18"/>
    </row>
    <row r="20" spans="1:11">
      <c r="A20" s="20" t="s">
        <v>63</v>
      </c>
      <c r="B20" s="21"/>
      <c r="C20" s="21"/>
      <c r="D20" s="21"/>
      <c r="E20" s="21"/>
      <c r="F20" s="21"/>
      <c r="G20" s="21"/>
      <c r="H20" s="21"/>
      <c r="I20" s="21"/>
      <c r="J20" s="22"/>
      <c r="K20" s="18"/>
    </row>
    <row r="23" spans="1:11">
      <c r="F23" t="s">
        <v>68</v>
      </c>
    </row>
  </sheetData>
  <mergeCells count="3">
    <mergeCell ref="A20:J20"/>
    <mergeCell ref="A1:K1"/>
    <mergeCell ref="A2:K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Ведомость переоценки</vt:lpstr>
      <vt:lpstr>Отчетная ведомость</vt:lpstr>
      <vt:lpstr>Ведомость зарплаты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2023-09-30T11:33:34Z</dcterms:created>
  <dcterms:modified xsi:type="dcterms:W3CDTF">2023-10-13T14:37:25Z</dcterms:modified>
</cp:coreProperties>
</file>