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80" windowHeight="15810" activeTab="6"/>
  </bookViews>
  <sheets>
    <sheet name="FB" sheetId="1" r:id="rId1"/>
    <sheet name="TT" sheetId="2" r:id="rId2"/>
    <sheet name="预算表" sheetId="3" r:id="rId3"/>
    <sheet name="完整素材表" sheetId="4" r:id="rId4"/>
    <sheet name="素材表" sheetId="5" r:id="rId5"/>
    <sheet name="余额表" sheetId="6" r:id="rId6"/>
    <sheet name="国家数据拆分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<sst xmlns="http://schemas.openxmlformats.org/spreadsheetml/2006/main" count="1033" uniqueCount="393">
  <si>
    <t>时间</t>
  </si>
  <si>
    <t>渠道</t>
  </si>
  <si>
    <t>语言</t>
  </si>
  <si>
    <t>具体渠道</t>
  </si>
  <si>
    <t>花费（$）</t>
  </si>
  <si>
    <t>展示</t>
  </si>
  <si>
    <t>CPM</t>
  </si>
  <si>
    <t>点击</t>
  </si>
  <si>
    <t>浏览量</t>
  </si>
  <si>
    <t>事件转化</t>
  </si>
  <si>
    <t>点击率</t>
  </si>
  <si>
    <t>转化率</t>
  </si>
  <si>
    <t>点击单价</t>
  </si>
  <si>
    <t>点击按钮单价</t>
  </si>
  <si>
    <t>预注册人数</t>
  </si>
  <si>
    <t>商店转化率</t>
  </si>
  <si>
    <t>预注册CPA</t>
  </si>
  <si>
    <t>广告系列CPA</t>
  </si>
  <si>
    <t>City of Fantasy LP-IOS预注册</t>
  </si>
  <si>
    <t>FB-PRE1</t>
  </si>
  <si>
    <t>英文</t>
  </si>
  <si>
    <t>FB-US-PRE1</t>
  </si>
  <si>
    <t>FB-T1-PRE1</t>
  </si>
  <si>
    <t>FB-T2-PRE1</t>
  </si>
  <si>
    <t>FB-T3&amp;T4-PRE1</t>
  </si>
  <si>
    <t>FB-other-PRE1</t>
  </si>
  <si>
    <t>FB-PRE2</t>
  </si>
  <si>
    <t>FB-US-PRE2</t>
  </si>
  <si>
    <t>FB-T1-PRE2</t>
  </si>
  <si>
    <t>FB-T2-PRE2</t>
  </si>
  <si>
    <t>FB-T3&amp;T4-PRE2</t>
  </si>
  <si>
    <t>FB-other-PRE2</t>
  </si>
  <si>
    <t>汇总</t>
  </si>
  <si>
    <t>FB-T1-PRE2-op</t>
  </si>
  <si>
    <t>FB-PRE3</t>
  </si>
  <si>
    <t>FB-US-PRE3-op</t>
  </si>
  <si>
    <t>FB-PRE2-0919</t>
  </si>
  <si>
    <t>FB-PRE2-0918</t>
  </si>
  <si>
    <t>FB-PRE1-0920</t>
  </si>
  <si>
    <t>FB-US-PRE1-op</t>
  </si>
  <si>
    <t>FB-T3&amp;T4-PRE1-op</t>
  </si>
  <si>
    <t>FB-PRE2-0921</t>
  </si>
  <si>
    <t xml:space="preserve">FB-CA&amp;UK-PRE2-op
</t>
  </si>
  <si>
    <t>FB-US-PRE3</t>
  </si>
  <si>
    <t>FB-T1-PRE3</t>
  </si>
  <si>
    <t>FB-T2-PRE3</t>
  </si>
  <si>
    <t>FB-T3&amp;T4-PRE3</t>
  </si>
  <si>
    <t>FB-other-PRE3</t>
  </si>
  <si>
    <t>FB-CA&amp;UK-PRE2-op</t>
  </si>
  <si>
    <t>FB-PRE2-0922</t>
  </si>
  <si>
    <t>FB-BR&amp;CL&amp;MX-PRE2-op</t>
  </si>
  <si>
    <t>FB-BR&amp;CL&amp;MX-PRE3</t>
  </si>
  <si>
    <t>FB-PRE2-0924</t>
  </si>
  <si>
    <t>FB-US-PRE2-op</t>
  </si>
  <si>
    <t>FB-CL&amp;MX-PRE2-op</t>
  </si>
  <si>
    <t>FB-PRE2-0925</t>
  </si>
  <si>
    <t>FB-CA&amp;AU&amp;DE&amp;UK-PRE2-op</t>
  </si>
  <si>
    <t>FB-PRE3-0925</t>
  </si>
  <si>
    <t>FB-CL&amp;SA&amp;AE-PRE3</t>
  </si>
  <si>
    <t>FB-CA&amp;DE-PRE3</t>
  </si>
  <si>
    <t>FB-PRE3-0926</t>
  </si>
  <si>
    <t>TT-PRE3</t>
  </si>
  <si>
    <t>TT-US-PRE3</t>
  </si>
  <si>
    <t>TT-T1-PRE3</t>
  </si>
  <si>
    <t>TT-T2-PRE3</t>
  </si>
  <si>
    <t>TT-T3&amp;T4-PRE3</t>
  </si>
  <si>
    <t>TT-other-PRE3</t>
  </si>
  <si>
    <t>日期</t>
  </si>
  <si>
    <t>账户</t>
  </si>
  <si>
    <t>总预算</t>
  </si>
  <si>
    <t>地区</t>
  </si>
  <si>
    <t>预算</t>
  </si>
  <si>
    <t>预算占比</t>
  </si>
  <si>
    <t>总预算占比</t>
  </si>
  <si>
    <t>备注</t>
  </si>
  <si>
    <t>4户</t>
  </si>
  <si>
    <t>US</t>
  </si>
  <si>
    <t>T1</t>
  </si>
  <si>
    <t>T2</t>
  </si>
  <si>
    <t>T3&amp;T4</t>
  </si>
  <si>
    <t>other</t>
  </si>
  <si>
    <t>4户新增预算200，跑落地页1筛选出的素材</t>
  </si>
  <si>
    <t>6户</t>
  </si>
  <si>
    <t>4户新增预算200，跑CA和UK落地页2筛的素材</t>
  </si>
  <si>
    <t>4户新增预算300，跑US落地页2，18日T1的素材,并关闭了20日跑落地页1的op素材</t>
  </si>
  <si>
    <t>4户新增预算250，跑BR,CL,MX落地页2，18日T1的素材，并关闭了20日跑落地页1的op素材</t>
  </si>
  <si>
    <t>24日重新开始推广，美国1100新增预算跑筛选出的素材；T1新增300预算跑18日筛选素材，另外UK和CA单独给300预算；T3&amp;T4里的墨西哥和智利单独给300预算</t>
  </si>
  <si>
    <t>4户：US新增400预算，跑21日筛选素材；T1中加拿大，澳大利亚，德国，英国新增300预算，跑21日筛选素材</t>
  </si>
  <si>
    <t>8户</t>
  </si>
  <si>
    <t>8户：T2和T3&amp;T4跑筛选后素材</t>
  </si>
  <si>
    <t>Gather_1</t>
  </si>
  <si>
    <t>Gather_1中T3&amp;T4为智利、沙特和阿拉伯</t>
  </si>
  <si>
    <t>Gather_2</t>
  </si>
  <si>
    <t>Gather_2中T1为加拿大和德国</t>
  </si>
  <si>
    <t>4户：US新增500预算，跑21日素材lz-7191214；T1,T2,T3&amp;T4每个新增400预算，跑21日素材lz-7191214；other新增300预算，跑次级素材和新素材</t>
  </si>
  <si>
    <t>素材名</t>
  </si>
  <si>
    <t>花费</t>
  </si>
  <si>
    <t>浏览</t>
  </si>
  <si>
    <t>成效</t>
  </si>
  <si>
    <t>GA成效</t>
  </si>
  <si>
    <t>预估预注册成本</t>
  </si>
  <si>
    <t>lz-5424622</t>
  </si>
  <si>
    <t>选出用于跑18日T1</t>
  </si>
  <si>
    <t>hy-5424651</t>
  </si>
  <si>
    <t>cmy_7303299</t>
  </si>
  <si>
    <t>lj-5424643</t>
  </si>
  <si>
    <t>wf-5424939</t>
  </si>
  <si>
    <t>wy_7191144</t>
  </si>
  <si>
    <t>hy-5424652</t>
  </si>
  <si>
    <t>wyy_7191706</t>
  </si>
  <si>
    <t>hy-5424653</t>
  </si>
  <si>
    <t>lz_ 7190991</t>
  </si>
  <si>
    <t>hy-5424654</t>
  </si>
  <si>
    <t>cmy_7191533</t>
  </si>
  <si>
    <t>wf_7303218</t>
  </si>
  <si>
    <t>wf_7190989</t>
  </si>
  <si>
    <t>wf_7303222</t>
  </si>
  <si>
    <t>cxl_7302195</t>
  </si>
  <si>
    <t>cmy_7225342</t>
  </si>
  <si>
    <t>yjl_7191350</t>
  </si>
  <si>
    <t>wy_7191373</t>
  </si>
  <si>
    <t>wyy_7211264</t>
  </si>
  <si>
    <t>hy_7197145</t>
  </si>
  <si>
    <t>wyy_7211546</t>
  </si>
  <si>
    <t>lz_7197080</t>
  </si>
  <si>
    <t>wyy_ 7197223</t>
  </si>
  <si>
    <t>lj_7203305</t>
  </si>
  <si>
    <t>wf_7203309</t>
  </si>
  <si>
    <t>lj_7204140</t>
  </si>
  <si>
    <t>yjl_7190932</t>
  </si>
  <si>
    <t>cmy_7197085</t>
  </si>
  <si>
    <t>lj_7197234</t>
  </si>
  <si>
    <t>lyh_7211499</t>
  </si>
  <si>
    <t>hy-7191602</t>
  </si>
  <si>
    <t>wy-7189195</t>
  </si>
  <si>
    <t>sw-7191654</t>
  </si>
  <si>
    <t>hy-7191292</t>
  </si>
  <si>
    <t>lyh-7304656</t>
  </si>
  <si>
    <t>lzg-7196675</t>
  </si>
  <si>
    <t>lz-7225437</t>
  </si>
  <si>
    <t>cxl-7197149</t>
  </si>
  <si>
    <t>lz-7197254</t>
  </si>
  <si>
    <t>lyh-7197335</t>
  </si>
  <si>
    <t>lyh-7197206</t>
  </si>
  <si>
    <t>cmy-7303299</t>
  </si>
  <si>
    <t>cxl-7191548</t>
  </si>
  <si>
    <t>wyy-7191797</t>
  </si>
  <si>
    <t>wyy-7191706</t>
  </si>
  <si>
    <t>cmy-7196802</t>
  </si>
  <si>
    <t>lyh-7204139</t>
  </si>
  <si>
    <t>lz-7203320</t>
  </si>
  <si>
    <t>cxl-7198743</t>
  </si>
  <si>
    <t>lz-7197028</t>
  </si>
  <si>
    <t>sw-7204346</t>
  </si>
  <si>
    <t>2024/9/18-2024/9/20</t>
  </si>
  <si>
    <t>wyy-7191480</t>
  </si>
  <si>
    <t>选出用于跑20日US和T3&amp;T4</t>
  </si>
  <si>
    <t>us-wyy-7191480</t>
  </si>
  <si>
    <t>wf-7191459</t>
  </si>
  <si>
    <t>t3&amp;t4-wyy-7191480</t>
  </si>
  <si>
    <t>lj-7191547</t>
  </si>
  <si>
    <t>wyy-7191362</t>
  </si>
  <si>
    <t>lz-7189206</t>
  </si>
  <si>
    <t>us-wf-7191459</t>
  </si>
  <si>
    <t>cmy-7191494</t>
  </si>
  <si>
    <t>t3&amp;t4-wf-7191459</t>
  </si>
  <si>
    <t>lj-7189185</t>
  </si>
  <si>
    <t>yjl-7191496</t>
  </si>
  <si>
    <t>wf-7203611</t>
  </si>
  <si>
    <t>us-lj-7191547</t>
  </si>
  <si>
    <t>sw-7191157</t>
  </si>
  <si>
    <t>t3&amp;t4-lj-7191547</t>
  </si>
  <si>
    <t>lyh-7191411</t>
  </si>
  <si>
    <t>lj-7203322</t>
  </si>
  <si>
    <t>sw-7203327</t>
  </si>
  <si>
    <t>us-wyy-7191362</t>
  </si>
  <si>
    <t>wf-7197187</t>
  </si>
  <si>
    <t>t3&amp;t4-wyy-7191362</t>
  </si>
  <si>
    <t>cmy-7203463</t>
  </si>
  <si>
    <t>lyh-7197017</t>
  </si>
  <si>
    <t>wf-7197208</t>
  </si>
  <si>
    <t>us-lz-7189206</t>
  </si>
  <si>
    <t>yjl-7197148</t>
  </si>
  <si>
    <t>t3&amp;t4-lz-7189206</t>
  </si>
  <si>
    <t>cmy-7301836</t>
  </si>
  <si>
    <t>cmy-7189262</t>
  </si>
  <si>
    <t>yjl-7302427</t>
  </si>
  <si>
    <t>lj-7225144</t>
  </si>
  <si>
    <t>cmy-7211168</t>
  </si>
  <si>
    <t>ljj-7211121</t>
  </si>
  <si>
    <t>2024/9/19-2024/9/20</t>
  </si>
  <si>
    <t>cmy-7189295</t>
  </si>
  <si>
    <t>选出用于跑21日CA和UK</t>
  </si>
  <si>
    <t>sw-7189336</t>
  </si>
  <si>
    <t>hy-7191565</t>
  </si>
  <si>
    <t>lj-7191155</t>
  </si>
  <si>
    <t>wf-7191386</t>
  </si>
  <si>
    <t>hy-7191303</t>
  </si>
  <si>
    <t>lj-7203562</t>
  </si>
  <si>
    <t>lyh-7203365</t>
  </si>
  <si>
    <t>cmy-7191146</t>
  </si>
  <si>
    <t>cxl-7189272</t>
  </si>
  <si>
    <t>wyy-7203610</t>
  </si>
  <si>
    <t>wy-7189188</t>
  </si>
  <si>
    <t>wyy-7203422</t>
  </si>
  <si>
    <t>sw-7197146</t>
  </si>
  <si>
    <t>yjl-7211548</t>
  </si>
  <si>
    <t>wyy-7211486</t>
  </si>
  <si>
    <t>cmy-7204345</t>
  </si>
  <si>
    <t>yjl-7203421</t>
  </si>
  <si>
    <t>wf-7196944</t>
  </si>
  <si>
    <t>yjl-7191132</t>
  </si>
  <si>
    <t>lj-7189306</t>
  </si>
  <si>
    <t>wf-7225143</t>
  </si>
  <si>
    <t>sw-7190944</t>
  </si>
  <si>
    <t>cxl-7211263</t>
  </si>
  <si>
    <t>2024/9/20-2024/9/21</t>
  </si>
  <si>
    <t>sw-7191489</t>
  </si>
  <si>
    <t>lz-7197086</t>
  </si>
  <si>
    <t>cxl-7303315</t>
  </si>
  <si>
    <t>cxl-7191418</t>
  </si>
  <si>
    <t>wf-7197207</t>
  </si>
  <si>
    <t>lj-7203306</t>
  </si>
  <si>
    <t>lz-7191804</t>
  </si>
  <si>
    <t>lj-7303480</t>
  </si>
  <si>
    <t>wyy-7191189</t>
  </si>
  <si>
    <t>hy-7196873</t>
  </si>
  <si>
    <t>sw-7203220</t>
  </si>
  <si>
    <t>lz-7190992</t>
  </si>
  <si>
    <t>sw-7303313</t>
  </si>
  <si>
    <t>lj-7303242</t>
  </si>
  <si>
    <t>cmy-7203462</t>
  </si>
  <si>
    <t>wyy-7203368</t>
  </si>
  <si>
    <t>wyy-7191799</t>
  </si>
  <si>
    <t>lj-7191655</t>
  </si>
  <si>
    <t>cmy-7191514</t>
  </si>
  <si>
    <t>lj-7196827</t>
  </si>
  <si>
    <t>yjl-7188933</t>
  </si>
  <si>
    <t>ljj-7303482</t>
  </si>
  <si>
    <t>lz-7191214</t>
  </si>
  <si>
    <t>lz-7203118</t>
  </si>
  <si>
    <t>选出用于跑25日T2</t>
  </si>
  <si>
    <t>lz-7304652</t>
  </si>
  <si>
    <t>cxl-7304650</t>
  </si>
  <si>
    <t>sw-7191756</t>
  </si>
  <si>
    <t>lyh-7191537</t>
  </si>
  <si>
    <t>yjl-7191495</t>
  </si>
  <si>
    <t>cmy-7303506</t>
  </si>
  <si>
    <t>sw-7302197</t>
  </si>
  <si>
    <t>lyh-7191775</t>
  </si>
  <si>
    <t>hy-7225386</t>
  </si>
  <si>
    <t>lz-7191791</t>
  </si>
  <si>
    <t>lyh-7191281</t>
  </si>
  <si>
    <t>yjl-7204141</t>
  </si>
  <si>
    <t>wf-7203569</t>
  </si>
  <si>
    <t>sw-7211171</t>
  </si>
  <si>
    <t>wf-7301833</t>
  </si>
  <si>
    <t>wf-7203812</t>
  </si>
  <si>
    <t>lz-7191368</t>
  </si>
  <si>
    <t>hy-7197161</t>
  </si>
  <si>
    <t>wf-7191488</t>
  </si>
  <si>
    <t>lj-7191145</t>
  </si>
  <si>
    <t>cxl- 7189204</t>
  </si>
  <si>
    <t>yjl-7225483</t>
  </si>
  <si>
    <t>wyy-7191481</t>
  </si>
  <si>
    <t>hy-7189219</t>
  </si>
  <si>
    <t>lz-7196853</t>
  </si>
  <si>
    <t>lz-7191546</t>
  </si>
  <si>
    <t>wy-7196752</t>
  </si>
  <si>
    <t>lj-7189263</t>
  </si>
  <si>
    <t>hy-7189291</t>
  </si>
  <si>
    <t>lz-7189202</t>
  </si>
  <si>
    <t>cmy-7189294</t>
  </si>
  <si>
    <t>yjl-5424607</t>
  </si>
  <si>
    <t>ylj-7204142</t>
  </si>
  <si>
    <t>lj-7196881</t>
  </si>
  <si>
    <t>lj-7190946</t>
  </si>
  <si>
    <t>lyh-7191202</t>
  </si>
  <si>
    <t>lj-7191164</t>
  </si>
  <si>
    <t>wf-7191170</t>
  </si>
  <si>
    <t>lj-7196789</t>
  </si>
  <si>
    <t>lj-7191156</t>
  </si>
  <si>
    <t>4户-2024/9/24</t>
  </si>
  <si>
    <t>yjl-7303306</t>
  </si>
  <si>
    <t>cxl-7303492</t>
  </si>
  <si>
    <t>wyy-7303300</t>
  </si>
  <si>
    <t>lz-7303499</t>
  </si>
  <si>
    <t>lyh-7304654</t>
  </si>
  <si>
    <t>yjl-7303307</t>
  </si>
  <si>
    <t>lj-7197110</t>
  </si>
  <si>
    <t>wyy-7303223</t>
  </si>
  <si>
    <t>lyh-7196931</t>
  </si>
  <si>
    <t>lz-7191298</t>
  </si>
  <si>
    <t>lz-7303507</t>
  </si>
  <si>
    <t>wyy-7302193</t>
  </si>
  <si>
    <t>lj-7304644</t>
  </si>
  <si>
    <t>sw-7198746</t>
  </si>
  <si>
    <t>ljj-7191564</t>
  </si>
  <si>
    <t>lj-7191165</t>
  </si>
  <si>
    <t>yjl-7225291</t>
  </si>
  <si>
    <t>wyy-7191530</t>
  </si>
  <si>
    <t>lyh-7225394</t>
  </si>
  <si>
    <t>lj-7203563</t>
  </si>
  <si>
    <t>lz-7203222</t>
  </si>
  <si>
    <t>yjl-7211266</t>
  </si>
  <si>
    <t>FB数据</t>
  </si>
  <si>
    <t>9月21~
9月23</t>
  </si>
  <si>
    <t>TT数据</t>
  </si>
  <si>
    <t>wf-7668763</t>
  </si>
  <si>
    <t>wyy-7668780</t>
  </si>
  <si>
    <t>wy- 7668748</t>
  </si>
  <si>
    <t>lj-7668561</t>
  </si>
  <si>
    <t>hy-7668579</t>
  </si>
  <si>
    <t>lyh-7668611</t>
  </si>
  <si>
    <t>lz-7668688</t>
  </si>
  <si>
    <t>cxl-7668717</t>
  </si>
  <si>
    <t>cmy-7668733</t>
  </si>
  <si>
    <t>09-26 
FB 8户</t>
  </si>
  <si>
    <t>lz-7301835</t>
  </si>
  <si>
    <t xml:space="preserve">FB数据
汇率：1 USD = 967.120 ARS
</t>
  </si>
  <si>
    <t>cmy-7799320</t>
  </si>
  <si>
    <t>wf-7191171</t>
  </si>
  <si>
    <t>sw-7799070</t>
  </si>
  <si>
    <t>wyy-7191755</t>
  </si>
  <si>
    <t>yjl-7304626</t>
  </si>
  <si>
    <t>yjl-7191498</t>
  </si>
  <si>
    <t>wf-7304624</t>
  </si>
  <si>
    <t>hy-7301832</t>
  </si>
  <si>
    <t>sw-7303319</t>
  </si>
  <si>
    <t>cxl-7304627</t>
  </si>
  <si>
    <t>lj-7191575</t>
  </si>
  <si>
    <t>cxl-7191798</t>
  </si>
  <si>
    <t>lj-7225387</t>
  </si>
  <si>
    <t>yjl-7304625</t>
  </si>
  <si>
    <t>cmy-7799319</t>
  </si>
  <si>
    <t>lj-7191381</t>
  </si>
  <si>
    <t>lz-7191271</t>
  </si>
  <si>
    <t>hy-7301830</t>
  </si>
  <si>
    <t>cxl-7301834</t>
  </si>
  <si>
    <t>cxl-7304628</t>
  </si>
  <si>
    <t>账户ID</t>
  </si>
  <si>
    <t>余额</t>
  </si>
  <si>
    <t>FB</t>
  </si>
  <si>
    <t>LJZ-呈天游-City of Fantasy-0906-01</t>
  </si>
  <si>
    <t>701426442185463</t>
  </si>
  <si>
    <t>1555680535021082</t>
  </si>
  <si>
    <t>TT</t>
  </si>
  <si>
    <t>City of fantasy(EN)-IOS-预注册-GO-1</t>
  </si>
  <si>
    <t>7407747956000063505</t>
  </si>
  <si>
    <t>MBT Wonder Studio 8</t>
  </si>
  <si>
    <t>1655657585009135</t>
  </si>
  <si>
    <t>566113481967780</t>
  </si>
  <si>
    <t>TT目前停止投放</t>
  </si>
  <si>
    <t>8户于9.26 凌晨被封</t>
  </si>
  <si>
    <t>档位</t>
  </si>
  <si>
    <t>国家</t>
  </si>
  <si>
    <t>预注册数</t>
  </si>
  <si>
    <t>商店页转化率</t>
  </si>
  <si>
    <t>预估CPA</t>
  </si>
  <si>
    <t>8.25-9.10</t>
  </si>
  <si>
    <t>2.22-4.6</t>
  </si>
  <si>
    <t>程序模拟</t>
  </si>
  <si>
    <t>调整说明</t>
  </si>
  <si>
    <t>美国</t>
  </si>
  <si>
    <t>澳大利亚</t>
  </si>
  <si>
    <t>德国</t>
  </si>
  <si>
    <t>意大利</t>
  </si>
  <si>
    <t>→</t>
  </si>
  <si>
    <t>4户9月12日-9月24日</t>
  </si>
  <si>
    <t>加拿大</t>
  </si>
  <si>
    <t>英国</t>
  </si>
  <si>
    <t>法国</t>
  </si>
  <si>
    <t>比利时</t>
  </si>
  <si>
    <t>葡萄牙</t>
  </si>
  <si>
    <t>波兰</t>
  </si>
  <si>
    <t>西班牙</t>
  </si>
  <si>
    <t>新西兰</t>
  </si>
  <si>
    <t>荷兰</t>
  </si>
  <si>
    <t>沙特</t>
  </si>
  <si>
    <t>阿根廷</t>
  </si>
  <si>
    <t>墨西哥</t>
  </si>
  <si>
    <t>奥地利</t>
  </si>
  <si>
    <t>哥伦比亚</t>
  </si>
  <si>
    <t>智利</t>
  </si>
  <si>
    <t>芬兰</t>
  </si>
  <si>
    <t>秘鲁</t>
  </si>
  <si>
    <t>瑞典</t>
  </si>
  <si>
    <t>乌拉圭</t>
  </si>
  <si>
    <t>阿联酋</t>
  </si>
  <si>
    <t>卡塔尔</t>
  </si>
  <si>
    <t>科威特</t>
  </si>
  <si>
    <t>匈牙利</t>
  </si>
  <si>
    <t>挪威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</si>
</sst>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26" formatCode="\$#,##0.00_);[Red]\(\$#,##0.0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);[Red]\(0\)"/>
    <numFmt numFmtId="178" formatCode="#,##0.00_ "/>
    <numFmt numFmtId="179" formatCode="#,##0.00_ ;@"/>
    <numFmt numFmtId="180" formatCode="m&quot;月&quot;d&quot;日&quot;;@"/>
    <numFmt numFmtId="181" formatCode="0.00_ "/>
  </numFmts>
  <fonts count="42">
    <font>
      <sz val="11"/>
      <color theme="1"/>
      <name val="等线"/>
      <charset val="134"/>
      <scheme val="minor"/>
    </font>
    <font>
      <sz val="12"/>
      <name val="等线"/>
      <charset val="134"/>
      <scheme val="minor"/>
    </font>
    <font>
      <sz val="11"/>
      <name val="等线"/>
      <charset val="134"/>
    </font>
    <font>
      <sz val="11"/>
      <color rgb="FFFF0000"/>
      <name val="等线"/>
      <charset val="134"/>
      <scheme val="minor"/>
    </font>
    <font>
      <sz val="11"/>
      <color rgb="FF272727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name val="等线"/>
      <charset val="134"/>
      <scheme val="minor"/>
    </font>
    <font>
      <sz val="11"/>
      <name val="inherit"/>
      <charset val="134"/>
    </font>
    <font>
      <sz val="11"/>
      <color rgb="FF1C1E21"/>
      <name val="Roboto"/>
      <charset val="134"/>
    </font>
    <font>
      <sz val="11"/>
      <color rgb="FF006100"/>
      <name val="等线"/>
      <charset val="134"/>
    </font>
    <font>
      <sz val="11"/>
      <color rgb="FFFF0000"/>
      <name val="Arial"/>
      <charset val="134"/>
    </font>
    <font>
      <sz val="11"/>
      <color rgb="FF1C1E21"/>
      <name val="Inherit"/>
      <charset val="134"/>
    </font>
    <font>
      <sz val="11"/>
      <color rgb="FFFF0000"/>
      <name val="Inherit"/>
      <charset val="134"/>
    </font>
    <font>
      <sz val="11"/>
      <color rgb="FF1C1E21"/>
      <name val="Arial"/>
      <charset val="134"/>
    </font>
    <font>
      <sz val="11"/>
      <color rgb="FFFF0000"/>
      <name val="等线"/>
      <charset val="134"/>
    </font>
    <font>
      <sz val="11"/>
      <color rgb="FF1C1E21"/>
      <name val="等线"/>
      <charset val="134"/>
      <scheme val="minor"/>
    </font>
    <font>
      <b/>
      <sz val="11"/>
      <name val="等线"/>
      <charset val="134"/>
    </font>
    <font>
      <sz val="12"/>
      <color theme="1"/>
      <name val="微软雅黑"/>
      <charset val="134"/>
    </font>
    <font>
      <sz val="12"/>
      <color indexed="8"/>
      <name val="微软雅黑"/>
      <charset val="134"/>
    </font>
    <font>
      <sz val="12"/>
      <color rgb="FFC000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E6D9D8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E6D9D8"/>
        <bgColor indexed="64"/>
      </patternFill>
    </fill>
    <fill>
      <patternFill patternType="solid">
        <fgColor rgb="FFD0D0D0"/>
        <bgColor rgb="FF000000"/>
      </patternFill>
    </fill>
    <fill>
      <patternFill patternType="solid">
        <fgColor rgb="FFC3EAD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2"/>
        <bgColor indexed="64"/>
      </patternFill>
    </fill>
    <fill>
      <patternFill patternType="solid">
        <fgColor theme="7" tint="0.799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8CDD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8" borderId="28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9" borderId="31" applyNumberFormat="0" applyAlignment="0" applyProtection="0">
      <alignment vertical="center"/>
    </xf>
    <xf numFmtId="0" fontId="32" fillId="20" borderId="32" applyNumberFormat="0" applyAlignment="0" applyProtection="0">
      <alignment vertical="center"/>
    </xf>
    <xf numFmtId="0" fontId="33" fillId="20" borderId="31" applyNumberFormat="0" applyAlignment="0" applyProtection="0">
      <alignment vertical="center"/>
    </xf>
    <xf numFmtId="0" fontId="34" fillId="21" borderId="33" applyNumberFormat="0" applyAlignment="0" applyProtection="0">
      <alignment vertical="center"/>
    </xf>
    <xf numFmtId="0" fontId="35" fillId="0" borderId="34" applyNumberFormat="0" applyFill="0" applyAlignment="0" applyProtection="0">
      <alignment vertical="center"/>
    </xf>
    <xf numFmtId="0" fontId="36" fillId="0" borderId="35" applyNumberFormat="0" applyFill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</cellStyleXfs>
  <cellXfs count="35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78" fontId="1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>
      <alignment vertical="center"/>
    </xf>
    <xf numFmtId="10" fontId="1" fillId="0" borderId="3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78" fontId="1" fillId="0" borderId="5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7" fillId="0" borderId="3" xfId="0" applyNumberFormat="1" applyFont="1" applyBorder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0" fontId="5" fillId="0" borderId="3" xfId="0" applyNumberFormat="1" applyFont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179" fontId="0" fillId="0" borderId="3" xfId="0" applyNumberFormat="1" applyBorder="1" applyAlignment="1">
      <alignment horizontal="center" vertical="center"/>
    </xf>
    <xf numFmtId="179" fontId="3" fillId="0" borderId="5" xfId="0" applyNumberFormat="1" applyFon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79" fontId="0" fillId="0" borderId="9" xfId="0" applyNumberForma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horizontal="center" vertical="center"/>
    </xf>
    <xf numFmtId="179" fontId="5" fillId="0" borderId="3" xfId="0" applyNumberFormat="1" applyFont="1" applyBorder="1" applyAlignment="1">
      <alignment horizontal="center" vertical="center"/>
    </xf>
    <xf numFmtId="179" fontId="5" fillId="0" borderId="5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4" borderId="0" xfId="0" applyFont="1" applyFill="1" applyAlignment="1"/>
    <xf numFmtId="0" fontId="0" fillId="5" borderId="0" xfId="0" applyFont="1" applyFill="1" applyAlignment="1"/>
    <xf numFmtId="0" fontId="0" fillId="0" borderId="0" xfId="0" applyAlignment="1">
      <alignment horizontal="center" vertical="center"/>
    </xf>
    <xf numFmtId="0" fontId="0" fillId="6" borderId="0" xfId="0" applyFont="1" applyFill="1" applyAlignment="1"/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58" fontId="2" fillId="0" borderId="13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2" fillId="0" borderId="3" xfId="0" applyNumberFormat="1" applyFont="1" applyBorder="1">
      <alignment vertical="center"/>
    </xf>
    <xf numFmtId="26" fontId="2" fillId="0" borderId="14" xfId="0" applyNumberFormat="1" applyFont="1" applyBorder="1" applyAlignment="1">
      <alignment horizontal="center" vertical="center"/>
    </xf>
    <xf numFmtId="0" fontId="0" fillId="0" borderId="5" xfId="0" applyBorder="1">
      <alignment vertical="center"/>
    </xf>
    <xf numFmtId="49" fontId="2" fillId="0" borderId="5" xfId="0" applyNumberFormat="1" applyFont="1" applyBorder="1">
      <alignment vertical="center"/>
    </xf>
    <xf numFmtId="26" fontId="2" fillId="0" borderId="7" xfId="0" applyNumberFormat="1" applyFont="1" applyBorder="1" applyAlignment="1">
      <alignment horizontal="center" vertical="center"/>
    </xf>
    <xf numFmtId="58" fontId="2" fillId="0" borderId="3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58" fontId="2" fillId="0" borderId="9" xfId="0" applyNumberFormat="1" applyFont="1" applyBorder="1">
      <alignment vertical="center"/>
    </xf>
    <xf numFmtId="4" fontId="2" fillId="0" borderId="14" xfId="0" applyNumberFormat="1" applyFont="1" applyBorder="1" applyAlignment="1">
      <alignment horizontal="center" vertical="center"/>
    </xf>
    <xf numFmtId="4" fontId="2" fillId="0" borderId="7" xfId="0" applyNumberFormat="1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180" fontId="0" fillId="0" borderId="16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81" fontId="0" fillId="0" borderId="1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3" xfId="0" applyBorder="1">
      <alignment vertical="center"/>
    </xf>
    <xf numFmtId="0" fontId="9" fillId="0" borderId="3" xfId="0" applyFont="1" applyBorder="1">
      <alignment vertical="center"/>
    </xf>
    <xf numFmtId="0" fontId="9" fillId="0" borderId="3" xfId="0" applyFont="1" applyBorder="1" applyAlignment="1">
      <alignment vertical="center" wrapText="1"/>
    </xf>
    <xf numFmtId="3" fontId="0" fillId="0" borderId="1" xfId="0" applyNumberFormat="1" applyBorder="1">
      <alignment vertical="center"/>
    </xf>
    <xf numFmtId="0" fontId="10" fillId="0" borderId="3" xfId="0" applyFont="1" applyBorder="1">
      <alignment vertical="center"/>
    </xf>
    <xf numFmtId="0" fontId="0" fillId="0" borderId="18" xfId="0" applyBorder="1">
      <alignment vertical="center"/>
    </xf>
    <xf numFmtId="180" fontId="0" fillId="0" borderId="8" xfId="0" applyNumberForma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78" fontId="0" fillId="0" borderId="1" xfId="0" applyNumberFormat="1" applyBorder="1">
      <alignment vertical="center"/>
    </xf>
    <xf numFmtId="181" fontId="0" fillId="0" borderId="0" xfId="0" applyNumberFormat="1">
      <alignment vertical="center"/>
    </xf>
    <xf numFmtId="178" fontId="1" fillId="7" borderId="1" xfId="0" applyNumberFormat="1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10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178" fontId="1" fillId="8" borderId="8" xfId="0" applyNumberFormat="1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58" fontId="0" fillId="0" borderId="6" xfId="0" applyNumberFormat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78" fontId="1" fillId="9" borderId="1" xfId="0" applyNumberFormat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4" fontId="3" fillId="10" borderId="3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8" fontId="6" fillId="10" borderId="1" xfId="0" applyNumberFormat="1" applyFont="1" applyFill="1" applyBorder="1" applyAlignment="1">
      <alignment horizontal="center" vertical="center"/>
    </xf>
    <xf numFmtId="4" fontId="0" fillId="9" borderId="3" xfId="0" applyNumberForma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9" borderId="1" xfId="0" applyFont="1" applyFill="1" applyBorder="1">
      <alignment vertical="center"/>
    </xf>
    <xf numFmtId="4" fontId="3" fillId="9" borderId="3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8" fontId="6" fillId="9" borderId="1" xfId="0" applyNumberFormat="1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3" fillId="0" borderId="1" xfId="0" applyFont="1" applyBorder="1">
      <alignment vertical="center"/>
    </xf>
    <xf numFmtId="58" fontId="0" fillId="0" borderId="6" xfId="0" applyNumberFormat="1" applyBorder="1" applyAlignment="1">
      <alignment horizontal="center" vertical="center" wrapText="1"/>
    </xf>
    <xf numFmtId="178" fontId="1" fillId="7" borderId="8" xfId="0" applyNumberFormat="1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10" fontId="1" fillId="9" borderId="1" xfId="0" applyNumberFormat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6" fillId="1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58" fontId="2" fillId="0" borderId="4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8" fontId="1" fillId="11" borderId="8" xfId="0" applyNumberFormat="1" applyFont="1" applyFill="1" applyBorder="1" applyAlignment="1">
      <alignment horizontal="center" vertical="center" wrapText="1"/>
    </xf>
    <xf numFmtId="181" fontId="1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18" fillId="0" borderId="0" xfId="0" applyFont="1">
      <alignment vertical="center"/>
    </xf>
    <xf numFmtId="0" fontId="11" fillId="9" borderId="1" xfId="0" applyFont="1" applyFill="1" applyBorder="1">
      <alignment vertical="center"/>
    </xf>
    <xf numFmtId="0" fontId="13" fillId="9" borderId="1" xfId="0" applyFont="1" applyFill="1" applyBorder="1">
      <alignment vertical="center"/>
    </xf>
    <xf numFmtId="0" fontId="12" fillId="0" borderId="1" xfId="0" applyFont="1" applyBorder="1">
      <alignment vertical="center"/>
    </xf>
    <xf numFmtId="14" fontId="0" fillId="0" borderId="6" xfId="0" applyNumberFormat="1" applyBorder="1" applyAlignment="1">
      <alignment horizontal="center" vertical="center"/>
    </xf>
    <xf numFmtId="0" fontId="12" fillId="10" borderId="1" xfId="0" applyFont="1" applyFill="1" applyBorder="1">
      <alignment vertical="center"/>
    </xf>
    <xf numFmtId="58" fontId="2" fillId="0" borderId="7" xfId="0" applyNumberFormat="1" applyFont="1" applyBorder="1" applyAlignment="1">
      <alignment horizontal="center" vertical="center"/>
    </xf>
    <xf numFmtId="0" fontId="0" fillId="0" borderId="7" xfId="0" applyBorder="1">
      <alignment vertical="center"/>
    </xf>
    <xf numFmtId="4" fontId="0" fillId="0" borderId="6" xfId="0" applyNumberFormat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0" fillId="0" borderId="3" xfId="0" applyBorder="1" applyAlignment="1">
      <alignment horizontal="center" vertical="center" wrapText="1"/>
    </xf>
    <xf numFmtId="181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7" xfId="0" applyBorder="1" applyAlignment="1"/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18" xfId="0" applyBorder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0" xfId="0" applyFont="1">
      <alignment vertical="center"/>
    </xf>
    <xf numFmtId="176" fontId="0" fillId="0" borderId="1" xfId="0" applyNumberFormat="1" applyBorder="1" applyAlignment="1"/>
    <xf numFmtId="9" fontId="2" fillId="0" borderId="3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58" fontId="2" fillId="0" borderId="8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9" fontId="2" fillId="0" borderId="1" xfId="0" applyNumberFormat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8" xfId="0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0" fontId="0" fillId="0" borderId="9" xfId="0" applyBorder="1">
      <alignment vertical="center"/>
    </xf>
    <xf numFmtId="9" fontId="2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/>
    <xf numFmtId="0" fontId="2" fillId="0" borderId="1" xfId="0" applyFont="1" applyBorder="1" applyAlignment="1"/>
    <xf numFmtId="0" fontId="2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2" fillId="0" borderId="13" xfId="0" applyNumberFormat="1" applyFont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15" xfId="0" applyFont="1" applyBorder="1">
      <alignment vertical="center"/>
    </xf>
    <xf numFmtId="0" fontId="8" fillId="0" borderId="8" xfId="0" applyFont="1" applyBorder="1">
      <alignment vertical="center"/>
    </xf>
    <xf numFmtId="0" fontId="2" fillId="0" borderId="8" xfId="0" applyFont="1" applyBorder="1" applyAlignment="1"/>
    <xf numFmtId="0" fontId="2" fillId="0" borderId="15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/>
    </xf>
    <xf numFmtId="0" fontId="19" fillId="7" borderId="11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12" borderId="19" xfId="0" applyFont="1" applyFill="1" applyBorder="1" applyAlignment="1">
      <alignment horizontal="center" vertical="center"/>
    </xf>
    <xf numFmtId="0" fontId="19" fillId="12" borderId="20" xfId="0" applyFont="1" applyFill="1" applyBorder="1" applyAlignment="1">
      <alignment horizontal="center" vertical="center"/>
    </xf>
    <xf numFmtId="14" fontId="19" fillId="0" borderId="21" xfId="0" applyNumberFormat="1" applyFont="1" applyFill="1" applyBorder="1" applyAlignment="1">
      <alignment horizontal="center" vertical="center"/>
    </xf>
    <xf numFmtId="14" fontId="20" fillId="0" borderId="11" xfId="0" applyNumberFormat="1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2" fontId="20" fillId="0" borderId="10" xfId="0" applyNumberFormat="1" applyFont="1" applyFill="1" applyBorder="1" applyAlignment="1">
      <alignment horizontal="center" vertical="center"/>
    </xf>
    <xf numFmtId="177" fontId="20" fillId="0" borderId="10" xfId="0" applyNumberFormat="1" applyFont="1" applyFill="1" applyBorder="1" applyAlignment="1">
      <alignment horizontal="center" vertical="center"/>
    </xf>
    <xf numFmtId="178" fontId="20" fillId="0" borderId="10" xfId="0" applyNumberFormat="1" applyFont="1" applyFill="1" applyBorder="1" applyAlignment="1">
      <alignment horizontal="center" vertical="center"/>
    </xf>
    <xf numFmtId="14" fontId="19" fillId="0" borderId="22" xfId="0" applyNumberFormat="1" applyFont="1" applyFill="1" applyBorder="1" applyAlignment="1">
      <alignment horizontal="center" vertical="center"/>
    </xf>
    <xf numFmtId="14" fontId="20" fillId="0" borderId="23" xfId="0" applyNumberFormat="1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2" fontId="20" fillId="0" borderId="11" xfId="0" applyNumberFormat="1" applyFont="1" applyFill="1" applyBorder="1" applyAlignment="1">
      <alignment horizontal="center" vertical="center"/>
    </xf>
    <xf numFmtId="178" fontId="20" fillId="0" borderId="11" xfId="0" applyNumberFormat="1" applyFont="1" applyFill="1" applyBorder="1" applyAlignment="1">
      <alignment horizontal="center" vertical="center"/>
    </xf>
    <xf numFmtId="177" fontId="20" fillId="0" borderId="11" xfId="0" applyNumberFormat="1" applyFont="1" applyFill="1" applyBorder="1" applyAlignment="1">
      <alignment horizontal="center" vertical="center"/>
    </xf>
    <xf numFmtId="14" fontId="19" fillId="0" borderId="24" xfId="0" applyNumberFormat="1" applyFont="1" applyFill="1" applyBorder="1" applyAlignment="1">
      <alignment horizontal="center" vertical="center"/>
    </xf>
    <xf numFmtId="178" fontId="20" fillId="13" borderId="11" xfId="0" applyNumberFormat="1" applyFont="1" applyFill="1" applyBorder="1" applyAlignment="1">
      <alignment horizontal="center" vertical="center"/>
    </xf>
    <xf numFmtId="0" fontId="21" fillId="14" borderId="25" xfId="0" applyFont="1" applyFill="1" applyBorder="1" applyAlignment="1">
      <alignment horizontal="center" vertical="center"/>
    </xf>
    <xf numFmtId="0" fontId="21" fillId="14" borderId="10" xfId="0" applyFont="1" applyFill="1" applyBorder="1" applyAlignment="1">
      <alignment horizontal="center" vertical="center"/>
    </xf>
    <xf numFmtId="2" fontId="21" fillId="14" borderId="10" xfId="0" applyNumberFormat="1" applyFont="1" applyFill="1" applyBorder="1" applyAlignment="1">
      <alignment horizontal="center" vertical="center"/>
    </xf>
    <xf numFmtId="1" fontId="21" fillId="14" borderId="10" xfId="0" applyNumberFormat="1" applyFont="1" applyFill="1" applyBorder="1" applyAlignment="1">
      <alignment horizontal="center" vertical="center"/>
    </xf>
    <xf numFmtId="176" fontId="21" fillId="14" borderId="10" xfId="0" applyNumberFormat="1" applyFont="1" applyFill="1" applyBorder="1" applyAlignment="1">
      <alignment horizontal="center" vertical="center"/>
    </xf>
    <xf numFmtId="177" fontId="21" fillId="14" borderId="10" xfId="0" applyNumberFormat="1" applyFont="1" applyFill="1" applyBorder="1" applyAlignment="1">
      <alignment horizontal="center" vertical="center"/>
    </xf>
    <xf numFmtId="14" fontId="19" fillId="0" borderId="26" xfId="0" applyNumberFormat="1" applyFont="1" applyFill="1" applyBorder="1" applyAlignment="1">
      <alignment horizontal="center" vertical="center"/>
    </xf>
    <xf numFmtId="178" fontId="20" fillId="13" borderId="1" xfId="0" applyNumberFormat="1" applyFont="1" applyFill="1" applyBorder="1" applyAlignment="1">
      <alignment horizontal="center" vertical="center"/>
    </xf>
    <xf numFmtId="178" fontId="19" fillId="7" borderId="11" xfId="0" applyNumberFormat="1" applyFont="1" applyFill="1" applyBorder="1" applyAlignment="1">
      <alignment horizontal="center" vertical="center" wrapText="1"/>
    </xf>
    <xf numFmtId="178" fontId="19" fillId="7" borderId="12" xfId="0" applyNumberFormat="1" applyFont="1" applyFill="1" applyBorder="1" applyAlignment="1">
      <alignment horizontal="center" vertical="center" wrapText="1"/>
    </xf>
    <xf numFmtId="10" fontId="20" fillId="0" borderId="10" xfId="0" applyNumberFormat="1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10" fontId="19" fillId="0" borderId="11" xfId="0" applyNumberFormat="1" applyFont="1" applyFill="1" applyBorder="1" applyAlignment="1">
      <alignment horizontal="center" vertical="center"/>
    </xf>
    <xf numFmtId="10" fontId="20" fillId="0" borderId="11" xfId="0" applyNumberFormat="1" applyFont="1" applyFill="1" applyBorder="1" applyAlignment="1">
      <alignment horizontal="center" vertical="center"/>
    </xf>
    <xf numFmtId="0" fontId="19" fillId="0" borderId="23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10" fontId="21" fillId="14" borderId="10" xfId="0" applyNumberFormat="1" applyFont="1" applyFill="1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12" xfId="0" applyBorder="1">
      <alignment vertical="center"/>
    </xf>
    <xf numFmtId="0" fontId="19" fillId="12" borderId="25" xfId="0" applyFont="1" applyFill="1" applyBorder="1" applyAlignment="1">
      <alignment horizontal="center" vertical="center"/>
    </xf>
    <xf numFmtId="176" fontId="19" fillId="0" borderId="11" xfId="0" applyNumberFormat="1" applyFont="1" applyFill="1" applyBorder="1" applyAlignment="1">
      <alignment horizontal="center" vertical="center"/>
    </xf>
    <xf numFmtId="178" fontId="19" fillId="0" borderId="10" xfId="0" applyNumberFormat="1" applyFont="1" applyFill="1" applyBorder="1" applyAlignment="1">
      <alignment horizontal="center" vertical="center"/>
    </xf>
    <xf numFmtId="0" fontId="19" fillId="7" borderId="10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/>
    </xf>
    <xf numFmtId="0" fontId="19" fillId="12" borderId="11" xfId="0" applyFont="1" applyFill="1" applyBorder="1" applyAlignment="1">
      <alignment horizontal="center" vertical="center"/>
    </xf>
    <xf numFmtId="0" fontId="19" fillId="12" borderId="10" xfId="0" applyFont="1" applyFill="1" applyBorder="1" applyAlignment="1">
      <alignment horizontal="center" vertical="center"/>
    </xf>
    <xf numFmtId="14" fontId="19" fillId="0" borderId="11" xfId="0" applyNumberFormat="1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2" fontId="19" fillId="0" borderId="10" xfId="0" applyNumberFormat="1" applyFont="1" applyFill="1" applyBorder="1" applyAlignment="1">
      <alignment horizontal="center" vertical="center"/>
    </xf>
    <xf numFmtId="1" fontId="19" fillId="0" borderId="10" xfId="0" applyNumberFormat="1" applyFont="1" applyFill="1" applyBorder="1" applyAlignment="1">
      <alignment horizontal="center" vertical="center"/>
    </xf>
    <xf numFmtId="177" fontId="19" fillId="0" borderId="10" xfId="0" applyNumberFormat="1" applyFont="1" applyFill="1" applyBorder="1" applyAlignment="1">
      <alignment horizontal="center" vertical="center"/>
    </xf>
    <xf numFmtId="14" fontId="19" fillId="0" borderId="23" xfId="0" applyNumberFormat="1" applyFont="1" applyFill="1" applyBorder="1" applyAlignment="1">
      <alignment horizontal="center" vertical="center"/>
    </xf>
    <xf numFmtId="2" fontId="19" fillId="0" borderId="11" xfId="0" applyNumberFormat="1" applyFont="1" applyFill="1" applyBorder="1" applyAlignment="1">
      <alignment horizontal="center" vertical="center"/>
    </xf>
    <xf numFmtId="1" fontId="19" fillId="0" borderId="11" xfId="0" applyNumberFormat="1" applyFont="1" applyFill="1" applyBorder="1" applyAlignment="1">
      <alignment horizontal="center" vertical="center"/>
    </xf>
    <xf numFmtId="178" fontId="19" fillId="0" borderId="11" xfId="0" applyNumberFormat="1" applyFont="1" applyFill="1" applyBorder="1" applyAlignment="1">
      <alignment horizontal="center" vertical="center"/>
    </xf>
    <xf numFmtId="177" fontId="19" fillId="0" borderId="11" xfId="0" applyNumberFormat="1" applyFont="1" applyFill="1" applyBorder="1" applyAlignment="1">
      <alignment horizontal="center" vertical="center"/>
    </xf>
    <xf numFmtId="14" fontId="19" fillId="0" borderId="12" xfId="0" applyNumberFormat="1" applyFont="1" applyFill="1" applyBorder="1" applyAlignment="1">
      <alignment horizontal="center" vertical="center"/>
    </xf>
    <xf numFmtId="14" fontId="21" fillId="14" borderId="23" xfId="0" applyNumberFormat="1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19" fillId="15" borderId="25" xfId="0" applyFont="1" applyFill="1" applyBorder="1" applyAlignment="1">
      <alignment horizontal="center" vertical="center"/>
    </xf>
    <xf numFmtId="0" fontId="21" fillId="13" borderId="25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9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9" fontId="1" fillId="0" borderId="5" xfId="0" applyNumberFormat="1" applyFont="1" applyBorder="1" applyAlignment="1">
      <alignment horizontal="center" vertical="center"/>
    </xf>
    <xf numFmtId="177" fontId="1" fillId="0" borderId="5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79" fontId="1" fillId="0" borderId="9" xfId="0" applyNumberFormat="1" applyFont="1" applyBorder="1" applyAlignment="1">
      <alignment horizontal="center" vertical="center"/>
    </xf>
    <xf numFmtId="177" fontId="1" fillId="0" borderId="9" xfId="0" applyNumberFormat="1" applyFont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178" fontId="19" fillId="7" borderId="10" xfId="0" applyNumberFormat="1" applyFont="1" applyFill="1" applyBorder="1" applyAlignment="1">
      <alignment horizontal="center" vertical="center" wrapText="1"/>
    </xf>
    <xf numFmtId="178" fontId="19" fillId="7" borderId="10" xfId="0" applyNumberFormat="1" applyFont="1" applyFill="1" applyBorder="1" applyAlignment="1">
      <alignment horizontal="center" vertical="center"/>
    </xf>
    <xf numFmtId="178" fontId="19" fillId="12" borderId="10" xfId="0" applyNumberFormat="1" applyFont="1" applyFill="1" applyBorder="1" applyAlignment="1">
      <alignment horizontal="center" vertical="center"/>
    </xf>
    <xf numFmtId="10" fontId="19" fillId="0" borderId="10" xfId="0" applyNumberFormat="1" applyFont="1" applyFill="1" applyBorder="1" applyAlignment="1">
      <alignment horizontal="center" vertical="center"/>
    </xf>
    <xf numFmtId="10" fontId="19" fillId="0" borderId="23" xfId="0" applyNumberFormat="1" applyFont="1" applyFill="1" applyBorder="1" applyAlignment="1">
      <alignment horizontal="center" vertical="center"/>
    </xf>
    <xf numFmtId="10" fontId="19" fillId="0" borderId="12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78" fontId="19" fillId="0" borderId="23" xfId="0" applyNumberFormat="1" applyFont="1" applyFill="1" applyBorder="1" applyAlignment="1">
      <alignment horizontal="center" vertical="center"/>
    </xf>
    <xf numFmtId="178" fontId="19" fillId="0" borderId="12" xfId="0" applyNumberFormat="1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9" fontId="1" fillId="0" borderId="4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/>
    </xf>
    <xf numFmtId="0" fontId="1" fillId="16" borderId="3" xfId="0" applyFont="1" applyFill="1" applyBorder="1" applyAlignment="1">
      <alignment horizontal="center" vertical="center"/>
    </xf>
    <xf numFmtId="10" fontId="1" fillId="0" borderId="8" xfId="0" applyNumberFormat="1" applyFont="1" applyBorder="1">
      <alignment vertical="center"/>
    </xf>
    <xf numFmtId="0" fontId="1" fillId="16" borderId="9" xfId="0" applyFont="1" applyFill="1" applyBorder="1" applyAlignment="1">
      <alignment horizontal="center" vertical="center"/>
    </xf>
    <xf numFmtId="14" fontId="1" fillId="0" borderId="2" xfId="0" applyNumberFormat="1" applyFont="1" applyBorder="1">
      <alignment vertical="center"/>
    </xf>
    <xf numFmtId="0" fontId="21" fillId="13" borderId="21" xfId="0" applyFont="1" applyFill="1" applyBorder="1" applyAlignment="1">
      <alignment horizontal="center" vertical="center"/>
    </xf>
    <xf numFmtId="0" fontId="21" fillId="14" borderId="21" xfId="0" applyFont="1" applyFill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2" fontId="21" fillId="14" borderId="11" xfId="0" applyNumberFormat="1" applyFont="1" applyFill="1" applyBorder="1" applyAlignment="1">
      <alignment horizontal="center" vertical="center"/>
    </xf>
    <xf numFmtId="1" fontId="21" fillId="14" borderId="11" xfId="0" applyNumberFormat="1" applyFont="1" applyFill="1" applyBorder="1" applyAlignment="1">
      <alignment horizontal="center" vertical="center"/>
    </xf>
    <xf numFmtId="176" fontId="21" fillId="14" borderId="11" xfId="0" applyNumberFormat="1" applyFont="1" applyFill="1" applyBorder="1" applyAlignment="1">
      <alignment horizontal="center" vertical="center"/>
    </xf>
    <xf numFmtId="177" fontId="21" fillId="14" borderId="11" xfId="0" applyNumberFormat="1" applyFont="1" applyFill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center" vertical="center"/>
    </xf>
    <xf numFmtId="2" fontId="21" fillId="14" borderId="1" xfId="0" applyNumberFormat="1" applyFont="1" applyFill="1" applyBorder="1" applyAlignment="1">
      <alignment horizontal="center" vertical="center"/>
    </xf>
    <xf numFmtId="1" fontId="21" fillId="14" borderId="1" xfId="0" applyNumberFormat="1" applyFont="1" applyFill="1" applyBorder="1" applyAlignment="1">
      <alignment horizontal="center" vertical="center"/>
    </xf>
    <xf numFmtId="176" fontId="21" fillId="14" borderId="1" xfId="0" applyNumberFormat="1" applyFont="1" applyFill="1" applyBorder="1" applyAlignment="1">
      <alignment horizontal="center" vertical="center"/>
    </xf>
    <xf numFmtId="177" fontId="21" fillId="14" borderId="1" xfId="0" applyNumberFormat="1" applyFont="1" applyFill="1" applyBorder="1" applyAlignment="1">
      <alignment horizontal="center" vertical="center"/>
    </xf>
    <xf numFmtId="14" fontId="1" fillId="0" borderId="15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78" fontId="1" fillId="0" borderId="9" xfId="0" applyNumberFormat="1" applyFont="1" applyBorder="1" applyAlignment="1">
      <alignment horizontal="center" vertical="center"/>
    </xf>
    <xf numFmtId="0" fontId="21" fillId="14" borderId="27" xfId="0" applyFont="1" applyFill="1" applyBorder="1" applyAlignment="1">
      <alignment horizontal="center" vertical="center"/>
    </xf>
    <xf numFmtId="10" fontId="21" fillId="14" borderId="1" xfId="0" applyNumberFormat="1" applyFont="1" applyFill="1" applyBorder="1" applyAlignment="1">
      <alignment horizontal="center" vertical="center"/>
    </xf>
    <xf numFmtId="176" fontId="21" fillId="14" borderId="25" xfId="0" applyNumberFormat="1" applyFont="1" applyFill="1" applyBorder="1" applyAlignment="1">
      <alignment horizontal="center" vertical="center"/>
    </xf>
    <xf numFmtId="176" fontId="21" fillId="14" borderId="21" xfId="0" applyNumberFormat="1" applyFont="1" applyFill="1" applyBorder="1" applyAlignment="1">
      <alignment horizontal="center" vertical="center"/>
    </xf>
    <xf numFmtId="178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81" fontId="1" fillId="0" borderId="8" xfId="0" applyNumberFormat="1" applyFont="1" applyBorder="1" applyAlignment="1">
      <alignment horizontal="center" vertical="center"/>
    </xf>
    <xf numFmtId="178" fontId="19" fillId="0" borderId="25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4" fontId="1" fillId="0" borderId="17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16" borderId="1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8" fontId="1" fillId="17" borderId="1" xfId="0" applyNumberFormat="1" applyFont="1" applyFill="1" applyBorder="1" applyAlignment="1">
      <alignment horizontal="center" vertical="center"/>
    </xf>
    <xf numFmtId="10" fontId="0" fillId="0" borderId="8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0"/>
  <sheetViews>
    <sheetView workbookViewId="0">
      <pane ySplit="3" topLeftCell="A4" activePane="bottomLeft" state="frozen"/>
      <selection/>
      <selection pane="bottomLeft" activeCell="R1" sqref="R1:R2"/>
    </sheetView>
  </sheetViews>
  <sheetFormatPr defaultColWidth="9" defaultRowHeight="14.25"/>
  <cols>
    <col min="1" max="1" width="11.125" customWidth="1"/>
    <col min="2" max="2" width="14.4083333333333" customWidth="1"/>
    <col min="3" max="3" width="9.70833333333333" customWidth="1"/>
    <col min="4" max="4" width="25.5083333333333" customWidth="1"/>
    <col min="5" max="5" width="10.675" customWidth="1"/>
    <col min="6" max="9" width="9.70833333333333" customWidth="1"/>
    <col min="10" max="11" width="9" customWidth="1"/>
    <col min="12" max="13" width="9.70833333333333" customWidth="1"/>
    <col min="14" max="15" width="9" customWidth="1"/>
    <col min="16" max="16" width="9.70833333333333" customWidth="1"/>
    <col min="17" max="17" width="9" customWidth="1"/>
    <col min="18" max="18" width="9.70833333333333" customWidth="1"/>
  </cols>
  <sheetData>
    <row r="1" spans="1:18">
      <c r="A1" s="253" t="s">
        <v>0</v>
      </c>
      <c r="B1" s="212" t="s">
        <v>1</v>
      </c>
      <c r="C1" s="253" t="s">
        <v>2</v>
      </c>
      <c r="D1" s="253" t="s">
        <v>3</v>
      </c>
      <c r="E1" s="253" t="s">
        <v>4</v>
      </c>
      <c r="F1" s="253" t="s">
        <v>5</v>
      </c>
      <c r="G1" s="212" t="s">
        <v>6</v>
      </c>
      <c r="H1" s="253" t="s">
        <v>7</v>
      </c>
      <c r="I1" s="212" t="s">
        <v>8</v>
      </c>
      <c r="J1" s="253" t="s">
        <v>9</v>
      </c>
      <c r="K1" s="253" t="s">
        <v>10</v>
      </c>
      <c r="L1" s="290" t="s">
        <v>11</v>
      </c>
      <c r="M1" s="290" t="s">
        <v>12</v>
      </c>
      <c r="N1" s="290" t="s">
        <v>13</v>
      </c>
      <c r="O1" s="239" t="s">
        <v>14</v>
      </c>
      <c r="P1" s="239" t="s">
        <v>15</v>
      </c>
      <c r="Q1" s="239" t="s">
        <v>16</v>
      </c>
      <c r="R1" s="290" t="s">
        <v>17</v>
      </c>
    </row>
    <row r="2" spans="1:18">
      <c r="A2" s="254"/>
      <c r="B2" s="213"/>
      <c r="C2" s="254"/>
      <c r="D2" s="254"/>
      <c r="E2" s="254"/>
      <c r="F2" s="254"/>
      <c r="G2" s="213"/>
      <c r="H2" s="254"/>
      <c r="I2" s="213"/>
      <c r="J2" s="254"/>
      <c r="K2" s="254"/>
      <c r="L2" s="291"/>
      <c r="M2" s="291"/>
      <c r="N2" s="291"/>
      <c r="O2" s="240"/>
      <c r="P2" s="240"/>
      <c r="Q2" s="240"/>
      <c r="R2" s="291"/>
    </row>
    <row r="3" ht="17.25" spans="1:18">
      <c r="A3" s="255" t="s">
        <v>18</v>
      </c>
      <c r="B3" s="255"/>
      <c r="C3" s="256"/>
      <c r="D3" s="256"/>
      <c r="E3" s="256"/>
      <c r="F3" s="256"/>
      <c r="G3" s="256"/>
      <c r="H3" s="256"/>
      <c r="I3" s="256"/>
      <c r="J3" s="256"/>
      <c r="K3" s="256"/>
      <c r="L3" s="292"/>
      <c r="M3" s="292"/>
      <c r="N3" s="292"/>
      <c r="O3" s="292"/>
      <c r="P3" s="292"/>
      <c r="Q3" s="292"/>
      <c r="R3" s="292"/>
    </row>
    <row r="4" ht="17.25" customHeight="1" spans="1:18">
      <c r="A4" s="216">
        <v>45547</v>
      </c>
      <c r="B4" s="257" t="s">
        <v>19</v>
      </c>
      <c r="C4" s="242" t="s">
        <v>20</v>
      </c>
      <c r="D4" s="258" t="s">
        <v>21</v>
      </c>
      <c r="E4" s="259">
        <v>87.63</v>
      </c>
      <c r="F4" s="260">
        <v>2203</v>
      </c>
      <c r="G4" s="252">
        <f t="shared" ref="G4:G36" si="0">E4/F4*1000</f>
        <v>39.7775760326827</v>
      </c>
      <c r="H4" s="261">
        <v>90</v>
      </c>
      <c r="I4" s="258">
        <v>86</v>
      </c>
      <c r="J4" s="258">
        <v>62</v>
      </c>
      <c r="K4" s="293">
        <f t="shared" ref="K4:K36" si="1">H4/F4</f>
        <v>0.040853381752156</v>
      </c>
      <c r="L4" s="293">
        <f t="shared" ref="L4:L36" si="2">J4/H4</f>
        <v>0.688888888888889</v>
      </c>
      <c r="M4" s="252">
        <f t="shared" ref="M4:M36" si="3">E4/H4</f>
        <v>0.973666666666667</v>
      </c>
      <c r="N4" s="252">
        <f t="shared" ref="N4:N36" si="4">E4/J4</f>
        <v>1.41338709677419</v>
      </c>
      <c r="O4" s="242">
        <v>398</v>
      </c>
      <c r="P4" s="243">
        <f>O4/J14</f>
        <v>0.373358348968105</v>
      </c>
      <c r="Q4" s="265">
        <f>E14/O4</f>
        <v>3.05896984924623</v>
      </c>
      <c r="R4" s="252">
        <f>N4/$P$4</f>
        <v>3.78560463608364</v>
      </c>
    </row>
    <row r="5" ht="17.25" spans="1:18">
      <c r="A5" s="223"/>
      <c r="B5" s="262"/>
      <c r="C5" s="245"/>
      <c r="D5" s="258" t="s">
        <v>22</v>
      </c>
      <c r="E5" s="259">
        <v>300.53</v>
      </c>
      <c r="F5" s="260">
        <v>28342</v>
      </c>
      <c r="G5" s="252">
        <f t="shared" si="0"/>
        <v>10.6036976924705</v>
      </c>
      <c r="H5" s="261">
        <v>864</v>
      </c>
      <c r="I5" s="258">
        <v>774</v>
      </c>
      <c r="J5" s="258">
        <v>238</v>
      </c>
      <c r="K5" s="293">
        <f t="shared" si="1"/>
        <v>0.030484792886882</v>
      </c>
      <c r="L5" s="293">
        <f t="shared" si="2"/>
        <v>0.275462962962963</v>
      </c>
      <c r="M5" s="252">
        <f t="shared" si="3"/>
        <v>0.347835648148148</v>
      </c>
      <c r="N5" s="252">
        <f t="shared" si="4"/>
        <v>1.26273109243697</v>
      </c>
      <c r="O5" s="245"/>
      <c r="P5" s="294"/>
      <c r="Q5" s="297"/>
      <c r="R5" s="252">
        <f>N5/$P$4</f>
        <v>3.3820888053714</v>
      </c>
    </row>
    <row r="6" ht="17.25" spans="1:18">
      <c r="A6" s="223"/>
      <c r="B6" s="262"/>
      <c r="C6" s="245"/>
      <c r="D6" s="258" t="s">
        <v>23</v>
      </c>
      <c r="E6" s="259">
        <v>59.09</v>
      </c>
      <c r="F6" s="260">
        <v>5486</v>
      </c>
      <c r="G6" s="252">
        <f t="shared" si="0"/>
        <v>10.7710535909588</v>
      </c>
      <c r="H6" s="261">
        <v>81</v>
      </c>
      <c r="I6" s="258">
        <v>68</v>
      </c>
      <c r="J6" s="258">
        <v>37</v>
      </c>
      <c r="K6" s="293">
        <f t="shared" si="1"/>
        <v>0.014764855997083</v>
      </c>
      <c r="L6" s="293">
        <f t="shared" si="2"/>
        <v>0.45679012345679</v>
      </c>
      <c r="M6" s="252">
        <f t="shared" si="3"/>
        <v>0.729506172839506</v>
      </c>
      <c r="N6" s="252">
        <f t="shared" si="4"/>
        <v>1.59702702702703</v>
      </c>
      <c r="O6" s="245"/>
      <c r="P6" s="294"/>
      <c r="Q6" s="297"/>
      <c r="R6" s="252">
        <f>N6/$P$4</f>
        <v>4.27746434877088</v>
      </c>
    </row>
    <row r="7" ht="17.25" spans="1:18">
      <c r="A7" s="223"/>
      <c r="B7" s="262"/>
      <c r="C7" s="245"/>
      <c r="D7" s="258" t="s">
        <v>24</v>
      </c>
      <c r="E7" s="259">
        <v>56.95</v>
      </c>
      <c r="F7" s="260">
        <v>8587</v>
      </c>
      <c r="G7" s="252">
        <f t="shared" si="0"/>
        <v>6.63211831838826</v>
      </c>
      <c r="H7" s="261">
        <v>106</v>
      </c>
      <c r="I7" s="258">
        <v>90</v>
      </c>
      <c r="J7" s="258">
        <v>31</v>
      </c>
      <c r="K7" s="293">
        <f t="shared" si="1"/>
        <v>0.012344241294981</v>
      </c>
      <c r="L7" s="293">
        <f t="shared" si="2"/>
        <v>0.292452830188679</v>
      </c>
      <c r="M7" s="252">
        <f t="shared" si="3"/>
        <v>0.537264150943396</v>
      </c>
      <c r="N7" s="252">
        <f t="shared" si="4"/>
        <v>1.83709677419355</v>
      </c>
      <c r="O7" s="245"/>
      <c r="P7" s="294"/>
      <c r="Q7" s="297"/>
      <c r="R7" s="252">
        <f>N7/$P$4</f>
        <v>4.92046522937267</v>
      </c>
    </row>
    <row r="8" ht="17.25" spans="1:18">
      <c r="A8" s="223"/>
      <c r="B8" s="262"/>
      <c r="C8" s="246"/>
      <c r="D8" s="258" t="s">
        <v>25</v>
      </c>
      <c r="E8" s="259">
        <v>49.05</v>
      </c>
      <c r="F8" s="260">
        <v>17132</v>
      </c>
      <c r="G8" s="252">
        <f t="shared" si="0"/>
        <v>2.86306327340649</v>
      </c>
      <c r="H8" s="261">
        <v>222</v>
      </c>
      <c r="I8" s="258">
        <v>175</v>
      </c>
      <c r="J8" s="258">
        <v>97</v>
      </c>
      <c r="K8" s="293">
        <f t="shared" si="1"/>
        <v>0.012958206864347</v>
      </c>
      <c r="L8" s="293">
        <f t="shared" si="2"/>
        <v>0.436936936936937</v>
      </c>
      <c r="M8" s="252">
        <f t="shared" si="3"/>
        <v>0.220945945945946</v>
      </c>
      <c r="N8" s="252">
        <f t="shared" si="4"/>
        <v>0.505670103092784</v>
      </c>
      <c r="O8" s="245"/>
      <c r="P8" s="294"/>
      <c r="Q8" s="297"/>
      <c r="R8" s="252">
        <f>N8/$P$4</f>
        <v>1.35438273843444</v>
      </c>
    </row>
    <row r="9" ht="17.25" spans="1:18">
      <c r="A9" s="223"/>
      <c r="B9" s="257" t="s">
        <v>26</v>
      </c>
      <c r="C9" s="242" t="s">
        <v>20</v>
      </c>
      <c r="D9" s="258" t="s">
        <v>27</v>
      </c>
      <c r="E9" s="259">
        <v>235.69</v>
      </c>
      <c r="F9" s="260">
        <v>6045</v>
      </c>
      <c r="G9" s="252">
        <f t="shared" si="0"/>
        <v>38.989247311828</v>
      </c>
      <c r="H9" s="261">
        <v>246</v>
      </c>
      <c r="I9" s="258">
        <v>246</v>
      </c>
      <c r="J9" s="258">
        <v>190</v>
      </c>
      <c r="K9" s="293">
        <f t="shared" si="1"/>
        <v>0.040694789081886</v>
      </c>
      <c r="L9" s="293">
        <f t="shared" si="2"/>
        <v>0.772357723577236</v>
      </c>
      <c r="M9" s="252">
        <f t="shared" si="3"/>
        <v>0.958089430894309</v>
      </c>
      <c r="N9" s="252">
        <f t="shared" si="4"/>
        <v>1.24047368421053</v>
      </c>
      <c r="O9" s="245"/>
      <c r="P9" s="294"/>
      <c r="Q9" s="297"/>
      <c r="R9" s="252">
        <f>N9/$P$4</f>
        <v>3.32247474213171</v>
      </c>
    </row>
    <row r="10" ht="17.25" spans="1:18">
      <c r="A10" s="223"/>
      <c r="B10" s="262"/>
      <c r="C10" s="245"/>
      <c r="D10" s="258" t="s">
        <v>28</v>
      </c>
      <c r="E10" s="263">
        <v>220.53</v>
      </c>
      <c r="F10" s="264">
        <v>10968</v>
      </c>
      <c r="G10" s="265">
        <f t="shared" si="0"/>
        <v>20.1066739606127</v>
      </c>
      <c r="H10" s="266">
        <v>274</v>
      </c>
      <c r="I10" s="258">
        <v>246</v>
      </c>
      <c r="J10" s="242">
        <v>185</v>
      </c>
      <c r="K10" s="243">
        <f t="shared" si="1"/>
        <v>0.024981765134938</v>
      </c>
      <c r="L10" s="243">
        <f t="shared" si="2"/>
        <v>0.675182481751825</v>
      </c>
      <c r="M10" s="265">
        <f t="shared" si="3"/>
        <v>0.80485401459854</v>
      </c>
      <c r="N10" s="265">
        <f t="shared" si="4"/>
        <v>1.19205405405405</v>
      </c>
      <c r="O10" s="245"/>
      <c r="P10" s="294"/>
      <c r="Q10" s="297"/>
      <c r="R10" s="252">
        <f>N10/$P$4</f>
        <v>3.19278799402418</v>
      </c>
    </row>
    <row r="11" ht="17.25" spans="1:18">
      <c r="A11" s="223"/>
      <c r="B11" s="262"/>
      <c r="C11" s="245"/>
      <c r="D11" s="258" t="s">
        <v>29</v>
      </c>
      <c r="E11" s="259">
        <v>74.66</v>
      </c>
      <c r="F11" s="260">
        <v>8867</v>
      </c>
      <c r="G11" s="252">
        <f t="shared" si="0"/>
        <v>8.41998421111988</v>
      </c>
      <c r="H11" s="261">
        <v>90</v>
      </c>
      <c r="I11" s="258">
        <v>73</v>
      </c>
      <c r="J11" s="258">
        <v>52</v>
      </c>
      <c r="K11" s="293">
        <f t="shared" si="1"/>
        <v>0.010149994361114</v>
      </c>
      <c r="L11" s="293">
        <f t="shared" si="2"/>
        <v>0.577777777777778</v>
      </c>
      <c r="M11" s="252">
        <f t="shared" si="3"/>
        <v>0.829555555555556</v>
      </c>
      <c r="N11" s="252">
        <f t="shared" si="4"/>
        <v>1.43576923076923</v>
      </c>
      <c r="O11" s="245"/>
      <c r="P11" s="294"/>
      <c r="Q11" s="297"/>
      <c r="R11" s="252">
        <f>N11/$P$4</f>
        <v>3.8455527638191</v>
      </c>
    </row>
    <row r="12" ht="17.25" spans="1:18">
      <c r="A12" s="223"/>
      <c r="B12" s="262"/>
      <c r="C12" s="245"/>
      <c r="D12" s="258" t="s">
        <v>30</v>
      </c>
      <c r="E12" s="263">
        <v>83.89</v>
      </c>
      <c r="F12" s="264">
        <v>15014</v>
      </c>
      <c r="G12" s="265">
        <f t="shared" si="0"/>
        <v>5.58745171173571</v>
      </c>
      <c r="H12" s="266">
        <v>121</v>
      </c>
      <c r="I12" s="258">
        <v>101</v>
      </c>
      <c r="J12" s="242">
        <v>61</v>
      </c>
      <c r="K12" s="243">
        <f t="shared" si="1"/>
        <v>0.008059144798188</v>
      </c>
      <c r="L12" s="243">
        <f t="shared" si="2"/>
        <v>0.504132231404959</v>
      </c>
      <c r="M12" s="265">
        <f t="shared" si="3"/>
        <v>0.693305785123967</v>
      </c>
      <c r="N12" s="265">
        <f t="shared" si="4"/>
        <v>1.37524590163934</v>
      </c>
      <c r="O12" s="245"/>
      <c r="P12" s="294"/>
      <c r="Q12" s="297"/>
      <c r="R12" s="252">
        <f>N12/$P$4</f>
        <v>3.68344756569734</v>
      </c>
    </row>
    <row r="13" ht="17.25" customHeight="1" spans="1:18">
      <c r="A13" s="223"/>
      <c r="B13" s="267"/>
      <c r="C13" s="246"/>
      <c r="D13" s="258" t="s">
        <v>31</v>
      </c>
      <c r="E13" s="259">
        <v>49.45</v>
      </c>
      <c r="F13" s="260">
        <v>20900</v>
      </c>
      <c r="G13" s="252">
        <f t="shared" si="0"/>
        <v>2.36602870813397</v>
      </c>
      <c r="H13" s="261">
        <v>231</v>
      </c>
      <c r="I13" s="258">
        <v>181</v>
      </c>
      <c r="J13" s="258">
        <v>113</v>
      </c>
      <c r="K13" s="293">
        <f t="shared" si="1"/>
        <v>0.011052631578947</v>
      </c>
      <c r="L13" s="293">
        <f t="shared" si="2"/>
        <v>0.489177489177489</v>
      </c>
      <c r="M13" s="252">
        <f t="shared" si="3"/>
        <v>0.214069264069264</v>
      </c>
      <c r="N13" s="252">
        <f t="shared" si="4"/>
        <v>0.437610619469027</v>
      </c>
      <c r="O13" s="246"/>
      <c r="P13" s="295"/>
      <c r="Q13" s="298"/>
      <c r="R13" s="252">
        <f>N13/$P$4</f>
        <v>1.1720927647085</v>
      </c>
    </row>
    <row r="14" ht="17.25" customHeight="1" spans="1:18">
      <c r="A14" s="229"/>
      <c r="B14" s="268" t="s">
        <v>32</v>
      </c>
      <c r="C14" s="231"/>
      <c r="D14" s="232"/>
      <c r="E14" s="233">
        <f>SUM(E4:E13)</f>
        <v>1217.47</v>
      </c>
      <c r="F14" s="234">
        <f>SUM(F4:F13)</f>
        <v>123544</v>
      </c>
      <c r="G14" s="235">
        <f t="shared" si="0"/>
        <v>9.85454574888299</v>
      </c>
      <c r="H14" s="236">
        <f>SUM(H4:H13)</f>
        <v>2325</v>
      </c>
      <c r="I14" s="232">
        <f>SUM(I4:I13)</f>
        <v>2040</v>
      </c>
      <c r="J14" s="232">
        <f>SUM(J4:J13)</f>
        <v>1066</v>
      </c>
      <c r="K14" s="247">
        <f t="shared" si="1"/>
        <v>0.018819206112802</v>
      </c>
      <c r="L14" s="247">
        <f t="shared" si="2"/>
        <v>0.458494623655914</v>
      </c>
      <c r="M14" s="235">
        <f t="shared" si="3"/>
        <v>0.523643010752688</v>
      </c>
      <c r="N14" s="235">
        <f t="shared" si="4"/>
        <v>1.14209193245779</v>
      </c>
      <c r="O14" s="235"/>
      <c r="P14" s="235"/>
      <c r="Q14" s="235"/>
      <c r="R14" s="235">
        <f>N14/$P$4</f>
        <v>3.05896984924623</v>
      </c>
    </row>
    <row r="15" ht="17.25" customHeight="1" spans="1:18">
      <c r="A15" s="216">
        <v>45549</v>
      </c>
      <c r="B15" s="257" t="s">
        <v>19</v>
      </c>
      <c r="C15" s="242" t="s">
        <v>20</v>
      </c>
      <c r="D15" s="258" t="s">
        <v>21</v>
      </c>
      <c r="E15" s="259">
        <v>343.39</v>
      </c>
      <c r="F15" s="260">
        <v>12517</v>
      </c>
      <c r="G15" s="252">
        <f t="shared" si="0"/>
        <v>27.4338899097228</v>
      </c>
      <c r="H15" s="261">
        <v>791</v>
      </c>
      <c r="I15" s="258">
        <v>774</v>
      </c>
      <c r="J15" s="258">
        <v>327</v>
      </c>
      <c r="K15" s="293">
        <f t="shared" si="1"/>
        <v>0.063194056083726</v>
      </c>
      <c r="L15" s="293">
        <f t="shared" si="2"/>
        <v>0.413400758533502</v>
      </c>
      <c r="M15" s="252">
        <f t="shared" si="3"/>
        <v>0.434121365360303</v>
      </c>
      <c r="N15" s="252">
        <f t="shared" si="4"/>
        <v>1.05012232415902</v>
      </c>
      <c r="O15" s="242">
        <v>653</v>
      </c>
      <c r="P15" s="243">
        <f>O15/J25</f>
        <v>0.300229885057471</v>
      </c>
      <c r="Q15" s="265">
        <f>E25/O15</f>
        <v>2.34220520673813</v>
      </c>
      <c r="R15" s="252">
        <f t="shared" ref="R15:R25" si="5">N15/$P$15</f>
        <v>3.49772749624176</v>
      </c>
    </row>
    <row r="16" ht="17.25" spans="1:18">
      <c r="A16" s="223"/>
      <c r="B16" s="262"/>
      <c r="C16" s="245"/>
      <c r="D16" s="258" t="s">
        <v>22</v>
      </c>
      <c r="E16" s="259">
        <v>229.04</v>
      </c>
      <c r="F16" s="260">
        <v>21983</v>
      </c>
      <c r="G16" s="252">
        <f t="shared" si="0"/>
        <v>10.4189601055361</v>
      </c>
      <c r="H16" s="261">
        <v>727</v>
      </c>
      <c r="I16" s="258">
        <v>671</v>
      </c>
      <c r="J16" s="258">
        <v>241</v>
      </c>
      <c r="K16" s="293">
        <f t="shared" si="1"/>
        <v>0.033071009416367</v>
      </c>
      <c r="L16" s="293">
        <f t="shared" si="2"/>
        <v>0.331499312242091</v>
      </c>
      <c r="M16" s="252">
        <f t="shared" si="3"/>
        <v>0.315048143053645</v>
      </c>
      <c r="N16" s="252">
        <f t="shared" si="4"/>
        <v>0.950373443983403</v>
      </c>
      <c r="O16" s="245"/>
      <c r="P16" s="294"/>
      <c r="Q16" s="297"/>
      <c r="R16" s="252">
        <f t="shared" si="5"/>
        <v>3.16548582031225</v>
      </c>
    </row>
    <row r="17" ht="17.25" spans="1:18">
      <c r="A17" s="223"/>
      <c r="B17" s="262"/>
      <c r="C17" s="245"/>
      <c r="D17" s="258" t="s">
        <v>23</v>
      </c>
      <c r="E17" s="259">
        <v>114.65</v>
      </c>
      <c r="F17" s="260">
        <v>16251</v>
      </c>
      <c r="G17" s="252">
        <f t="shared" si="0"/>
        <v>7.0549504645868</v>
      </c>
      <c r="H17" s="261">
        <v>395</v>
      </c>
      <c r="I17" s="258">
        <v>348</v>
      </c>
      <c r="J17" s="258">
        <v>113</v>
      </c>
      <c r="K17" s="293">
        <f t="shared" si="1"/>
        <v>0.024306196541751</v>
      </c>
      <c r="L17" s="293">
        <f t="shared" si="2"/>
        <v>0.286075949367089</v>
      </c>
      <c r="M17" s="252">
        <f t="shared" si="3"/>
        <v>0.290253164556962</v>
      </c>
      <c r="N17" s="252">
        <f t="shared" si="4"/>
        <v>1.0146017699115</v>
      </c>
      <c r="O17" s="245"/>
      <c r="P17" s="294"/>
      <c r="Q17" s="297"/>
      <c r="R17" s="252">
        <f t="shared" si="5"/>
        <v>3.37941630866389</v>
      </c>
    </row>
    <row r="18" ht="17.25" spans="1:18">
      <c r="A18" s="223"/>
      <c r="B18" s="262"/>
      <c r="C18" s="245"/>
      <c r="D18" s="258" t="s">
        <v>24</v>
      </c>
      <c r="E18" s="259">
        <v>38.19</v>
      </c>
      <c r="F18" s="260">
        <v>6567</v>
      </c>
      <c r="G18" s="252">
        <f t="shared" si="0"/>
        <v>5.81544084056647</v>
      </c>
      <c r="H18" s="261">
        <v>222</v>
      </c>
      <c r="I18" s="258">
        <v>198</v>
      </c>
      <c r="J18" s="258">
        <v>82</v>
      </c>
      <c r="K18" s="293">
        <f t="shared" si="1"/>
        <v>0.03380539058931</v>
      </c>
      <c r="L18" s="293">
        <f t="shared" si="2"/>
        <v>0.369369369369369</v>
      </c>
      <c r="M18" s="252">
        <f t="shared" si="3"/>
        <v>0.172027027027027</v>
      </c>
      <c r="N18" s="252">
        <f t="shared" si="4"/>
        <v>0.465731707317073</v>
      </c>
      <c r="O18" s="245"/>
      <c r="P18" s="294"/>
      <c r="Q18" s="297"/>
      <c r="R18" s="252">
        <f t="shared" si="5"/>
        <v>1.5512503268218</v>
      </c>
    </row>
    <row r="19" ht="17.25" spans="1:18">
      <c r="A19" s="223"/>
      <c r="B19" s="262"/>
      <c r="C19" s="246"/>
      <c r="D19" s="258" t="s">
        <v>25</v>
      </c>
      <c r="E19" s="259">
        <v>38.24</v>
      </c>
      <c r="F19" s="260">
        <v>11783</v>
      </c>
      <c r="G19" s="252">
        <f t="shared" si="0"/>
        <v>3.24535347534584</v>
      </c>
      <c r="H19" s="261">
        <v>458</v>
      </c>
      <c r="I19" s="258">
        <v>426</v>
      </c>
      <c r="J19" s="258">
        <v>192</v>
      </c>
      <c r="K19" s="293">
        <f t="shared" si="1"/>
        <v>0.038869557837563</v>
      </c>
      <c r="L19" s="293">
        <f t="shared" si="2"/>
        <v>0.419213973799127</v>
      </c>
      <c r="M19" s="252">
        <f t="shared" si="3"/>
        <v>0.083493449781659</v>
      </c>
      <c r="N19" s="252">
        <f t="shared" si="4"/>
        <v>0.199166666666667</v>
      </c>
      <c r="O19" s="245"/>
      <c r="P19" s="294"/>
      <c r="Q19" s="297"/>
      <c r="R19" s="252">
        <f t="shared" si="5"/>
        <v>0.663380551301685</v>
      </c>
    </row>
    <row r="20" ht="17.25" spans="1:18">
      <c r="A20" s="223"/>
      <c r="B20" s="257" t="s">
        <v>26</v>
      </c>
      <c r="C20" s="242" t="s">
        <v>20</v>
      </c>
      <c r="D20" s="258" t="s">
        <v>27</v>
      </c>
      <c r="E20" s="259">
        <v>344.74</v>
      </c>
      <c r="F20" s="260">
        <v>12958</v>
      </c>
      <c r="G20" s="252">
        <f t="shared" si="0"/>
        <v>26.6044142614601</v>
      </c>
      <c r="H20" s="261">
        <v>823</v>
      </c>
      <c r="I20" s="258">
        <v>796</v>
      </c>
      <c r="J20" s="258">
        <v>439</v>
      </c>
      <c r="K20" s="293">
        <f t="shared" si="1"/>
        <v>0.063512887791326</v>
      </c>
      <c r="L20" s="293">
        <f t="shared" si="2"/>
        <v>0.533414337788579</v>
      </c>
      <c r="M20" s="252">
        <f t="shared" si="3"/>
        <v>0.418882138517619</v>
      </c>
      <c r="N20" s="252">
        <f t="shared" si="4"/>
        <v>0.785284738041002</v>
      </c>
      <c r="O20" s="245"/>
      <c r="P20" s="294"/>
      <c r="Q20" s="297"/>
      <c r="R20" s="252">
        <f t="shared" si="5"/>
        <v>2.61561149347501</v>
      </c>
    </row>
    <row r="21" ht="17.25" spans="1:18">
      <c r="A21" s="223"/>
      <c r="B21" s="262"/>
      <c r="C21" s="245"/>
      <c r="D21" s="258" t="s">
        <v>28</v>
      </c>
      <c r="E21" s="263">
        <v>229.76</v>
      </c>
      <c r="F21" s="264">
        <v>16062</v>
      </c>
      <c r="G21" s="265">
        <f t="shared" si="0"/>
        <v>14.3045697920558</v>
      </c>
      <c r="H21" s="266">
        <v>613</v>
      </c>
      <c r="I21" s="258">
        <v>564</v>
      </c>
      <c r="J21" s="242">
        <v>284</v>
      </c>
      <c r="K21" s="243">
        <f t="shared" si="1"/>
        <v>0.038164612128004</v>
      </c>
      <c r="L21" s="243">
        <f t="shared" si="2"/>
        <v>0.463295269168026</v>
      </c>
      <c r="M21" s="265">
        <f t="shared" si="3"/>
        <v>0.374812398042414</v>
      </c>
      <c r="N21" s="265">
        <f t="shared" si="4"/>
        <v>0.809014084507042</v>
      </c>
      <c r="O21" s="245"/>
      <c r="P21" s="294"/>
      <c r="Q21" s="297"/>
      <c r="R21" s="252">
        <f t="shared" si="5"/>
        <v>2.69464875008088</v>
      </c>
    </row>
    <row r="22" ht="17.25" spans="1:18">
      <c r="A22" s="223"/>
      <c r="B22" s="262"/>
      <c r="C22" s="245"/>
      <c r="D22" s="258" t="s">
        <v>29</v>
      </c>
      <c r="E22" s="259">
        <v>114.87</v>
      </c>
      <c r="F22" s="260">
        <v>14266</v>
      </c>
      <c r="G22" s="252">
        <f t="shared" si="0"/>
        <v>8.05201177625123</v>
      </c>
      <c r="H22" s="261">
        <v>378</v>
      </c>
      <c r="I22" s="258">
        <v>325</v>
      </c>
      <c r="J22" s="258">
        <v>167</v>
      </c>
      <c r="K22" s="293">
        <f t="shared" si="1"/>
        <v>0.026496565260059</v>
      </c>
      <c r="L22" s="293">
        <f t="shared" si="2"/>
        <v>0.441798941798942</v>
      </c>
      <c r="M22" s="252">
        <f t="shared" si="3"/>
        <v>0.303888888888889</v>
      </c>
      <c r="N22" s="252">
        <f t="shared" si="4"/>
        <v>0.687844311377246</v>
      </c>
      <c r="O22" s="245"/>
      <c r="P22" s="294"/>
      <c r="Q22" s="297"/>
      <c r="R22" s="252">
        <f t="shared" si="5"/>
        <v>2.29105877066694</v>
      </c>
    </row>
    <row r="23" ht="17.25" spans="1:18">
      <c r="A23" s="223"/>
      <c r="B23" s="262"/>
      <c r="C23" s="245"/>
      <c r="D23" s="258" t="s">
        <v>30</v>
      </c>
      <c r="E23" s="263">
        <v>38.28</v>
      </c>
      <c r="F23" s="264">
        <v>7789</v>
      </c>
      <c r="G23" s="265">
        <f t="shared" si="0"/>
        <v>4.91462318654513</v>
      </c>
      <c r="H23" s="266">
        <v>264</v>
      </c>
      <c r="I23" s="258">
        <v>230</v>
      </c>
      <c r="J23" s="242">
        <v>104</v>
      </c>
      <c r="K23" s="243">
        <f t="shared" si="1"/>
        <v>0.033893953010656</v>
      </c>
      <c r="L23" s="243">
        <f t="shared" si="2"/>
        <v>0.393939393939394</v>
      </c>
      <c r="M23" s="265">
        <f t="shared" si="3"/>
        <v>0.145</v>
      </c>
      <c r="N23" s="265">
        <f t="shared" si="4"/>
        <v>0.368076923076923</v>
      </c>
      <c r="O23" s="245"/>
      <c r="P23" s="294"/>
      <c r="Q23" s="297"/>
      <c r="R23" s="252">
        <f t="shared" si="5"/>
        <v>1.22598362586877</v>
      </c>
    </row>
    <row r="24" ht="17.25" customHeight="1" spans="1:18">
      <c r="A24" s="223"/>
      <c r="B24" s="267"/>
      <c r="C24" s="246"/>
      <c r="D24" s="258" t="s">
        <v>31</v>
      </c>
      <c r="E24" s="259">
        <v>38.3</v>
      </c>
      <c r="F24" s="260">
        <v>13939</v>
      </c>
      <c r="G24" s="252">
        <f t="shared" si="0"/>
        <v>2.74768634765765</v>
      </c>
      <c r="H24" s="261">
        <v>446</v>
      </c>
      <c r="I24" s="258">
        <v>383</v>
      </c>
      <c r="J24" s="258">
        <v>226</v>
      </c>
      <c r="K24" s="293">
        <f t="shared" si="1"/>
        <v>0.031996556424421</v>
      </c>
      <c r="L24" s="293">
        <f t="shared" si="2"/>
        <v>0.506726457399103</v>
      </c>
      <c r="M24" s="252">
        <f t="shared" si="3"/>
        <v>0.085874439461883</v>
      </c>
      <c r="N24" s="252">
        <f t="shared" si="4"/>
        <v>0.169469026548673</v>
      </c>
      <c r="O24" s="246"/>
      <c r="P24" s="295"/>
      <c r="Q24" s="298"/>
      <c r="R24" s="252">
        <f t="shared" si="5"/>
        <v>0.564464215533481</v>
      </c>
    </row>
    <row r="25" ht="17.25" customHeight="1" spans="1:18">
      <c r="A25" s="223"/>
      <c r="B25" s="268" t="s">
        <v>32</v>
      </c>
      <c r="C25" s="231"/>
      <c r="D25" s="232"/>
      <c r="E25" s="233">
        <f>SUM(E15:E24)</f>
        <v>1529.46</v>
      </c>
      <c r="F25" s="234">
        <f>SUM(F15:F24)</f>
        <v>134115</v>
      </c>
      <c r="G25" s="235">
        <f t="shared" si="0"/>
        <v>11.4040935018454</v>
      </c>
      <c r="H25" s="236">
        <f>SUM(H15:H24)</f>
        <v>5117</v>
      </c>
      <c r="I25" s="232">
        <f>SUM(I15:I24)</f>
        <v>4715</v>
      </c>
      <c r="J25" s="232">
        <f>SUM(J15:J24)</f>
        <v>2175</v>
      </c>
      <c r="K25" s="247">
        <f t="shared" si="1"/>
        <v>0.038153823211423</v>
      </c>
      <c r="L25" s="247">
        <f t="shared" si="2"/>
        <v>0.425053742427204</v>
      </c>
      <c r="M25" s="235">
        <f t="shared" si="3"/>
        <v>0.29889779167481</v>
      </c>
      <c r="N25" s="235">
        <f t="shared" si="4"/>
        <v>0.7032</v>
      </c>
      <c r="O25" s="235"/>
      <c r="P25" s="235"/>
      <c r="Q25" s="235"/>
      <c r="R25" s="235">
        <f t="shared" si="5"/>
        <v>2.34220520673813</v>
      </c>
    </row>
    <row r="26" ht="17.25" customHeight="1" spans="1:18">
      <c r="A26" s="216">
        <v>45553</v>
      </c>
      <c r="B26" s="257" t="s">
        <v>19</v>
      </c>
      <c r="C26" s="242" t="s">
        <v>20</v>
      </c>
      <c r="D26" s="258" t="s">
        <v>21</v>
      </c>
      <c r="E26" s="259">
        <v>408.176027354549</v>
      </c>
      <c r="F26" s="260">
        <v>12263</v>
      </c>
      <c r="G26" s="252">
        <f t="shared" si="0"/>
        <v>33.285168992461</v>
      </c>
      <c r="H26" s="261">
        <v>447</v>
      </c>
      <c r="I26" s="258">
        <v>387</v>
      </c>
      <c r="J26" s="258">
        <v>137</v>
      </c>
      <c r="K26" s="293">
        <f t="shared" si="1"/>
        <v>0.036451113104461</v>
      </c>
      <c r="L26" s="293">
        <f t="shared" si="2"/>
        <v>0.306487695749441</v>
      </c>
      <c r="M26" s="252">
        <f t="shared" si="3"/>
        <v>0.913145475066106</v>
      </c>
      <c r="N26" s="252">
        <f t="shared" si="4"/>
        <v>2.97938706098211</v>
      </c>
      <c r="O26" s="242">
        <v>536</v>
      </c>
      <c r="P26" s="243">
        <f>O26/J38</f>
        <v>0.327428222357972</v>
      </c>
      <c r="Q26" s="265">
        <f>E38/O26</f>
        <v>5.12115241221505</v>
      </c>
      <c r="R26" s="252">
        <f t="shared" ref="R26:R38" si="6">N26/$P$26</f>
        <v>9.09935936348454</v>
      </c>
    </row>
    <row r="27" ht="17.25" spans="1:18">
      <c r="A27" s="223"/>
      <c r="B27" s="262"/>
      <c r="C27" s="245"/>
      <c r="D27" s="258" t="s">
        <v>22</v>
      </c>
      <c r="E27" s="259">
        <v>264.994616391943</v>
      </c>
      <c r="F27" s="261">
        <v>19513</v>
      </c>
      <c r="G27" s="252">
        <f t="shared" si="0"/>
        <v>13.5804138980138</v>
      </c>
      <c r="H27" s="261">
        <v>401</v>
      </c>
      <c r="I27" s="258">
        <v>257</v>
      </c>
      <c r="J27" s="258">
        <v>100</v>
      </c>
      <c r="K27" s="293">
        <f t="shared" si="1"/>
        <v>0.020550402295905</v>
      </c>
      <c r="L27" s="293">
        <f t="shared" si="2"/>
        <v>0.249376558603491</v>
      </c>
      <c r="M27" s="252">
        <f t="shared" si="3"/>
        <v>0.660834454842751</v>
      </c>
      <c r="N27" s="252">
        <f t="shared" si="4"/>
        <v>2.64994616391943</v>
      </c>
      <c r="O27" s="245"/>
      <c r="P27" s="294"/>
      <c r="Q27" s="297"/>
      <c r="R27" s="252">
        <f t="shared" si="6"/>
        <v>8.09321244465693</v>
      </c>
    </row>
    <row r="28" ht="17.25" spans="1:18">
      <c r="A28" s="223"/>
      <c r="B28" s="262"/>
      <c r="C28" s="245"/>
      <c r="D28" s="258" t="s">
        <v>23</v>
      </c>
      <c r="E28" s="259">
        <v>137.368506932175</v>
      </c>
      <c r="F28" s="261">
        <v>16840</v>
      </c>
      <c r="G28" s="252">
        <f t="shared" si="0"/>
        <v>8.15727475844269</v>
      </c>
      <c r="H28" s="261">
        <v>195</v>
      </c>
      <c r="I28" s="258">
        <v>117</v>
      </c>
      <c r="J28" s="258">
        <v>60</v>
      </c>
      <c r="K28" s="293">
        <f t="shared" si="1"/>
        <v>0.011579572446556</v>
      </c>
      <c r="L28" s="293">
        <f t="shared" si="2"/>
        <v>0.307692307692308</v>
      </c>
      <c r="M28" s="252">
        <f t="shared" si="3"/>
        <v>0.704453881703461</v>
      </c>
      <c r="N28" s="252">
        <f t="shared" si="4"/>
        <v>2.28947511553625</v>
      </c>
      <c r="O28" s="245"/>
      <c r="P28" s="294"/>
      <c r="Q28" s="297"/>
      <c r="R28" s="252">
        <f t="shared" si="6"/>
        <v>6.99229620174037</v>
      </c>
    </row>
    <row r="29" ht="17.25" spans="1:18">
      <c r="A29" s="223"/>
      <c r="B29" s="262"/>
      <c r="C29" s="245"/>
      <c r="D29" s="258" t="s">
        <v>24</v>
      </c>
      <c r="E29" s="259">
        <v>42.7374399800453</v>
      </c>
      <c r="F29" s="261">
        <v>8402</v>
      </c>
      <c r="G29" s="252">
        <f t="shared" si="0"/>
        <v>5.08657938348552</v>
      </c>
      <c r="H29" s="261">
        <v>174</v>
      </c>
      <c r="I29" s="258">
        <v>133</v>
      </c>
      <c r="J29" s="258">
        <v>49</v>
      </c>
      <c r="K29" s="293">
        <f t="shared" si="1"/>
        <v>0.020709354915496</v>
      </c>
      <c r="L29" s="293">
        <f t="shared" si="2"/>
        <v>0.281609195402299</v>
      </c>
      <c r="M29" s="252">
        <f t="shared" si="3"/>
        <v>0.245617471149686</v>
      </c>
      <c r="N29" s="252">
        <f t="shared" si="4"/>
        <v>0.872192652653986</v>
      </c>
      <c r="O29" s="245"/>
      <c r="P29" s="294"/>
      <c r="Q29" s="297"/>
      <c r="R29" s="252">
        <f t="shared" si="6"/>
        <v>2.66376748581077</v>
      </c>
    </row>
    <row r="30" ht="17.25" spans="1:18">
      <c r="A30" s="223"/>
      <c r="B30" s="262"/>
      <c r="C30" s="246"/>
      <c r="D30" s="258" t="s">
        <v>25</v>
      </c>
      <c r="E30" s="259">
        <v>41.8077594628864</v>
      </c>
      <c r="F30" s="261">
        <v>15084</v>
      </c>
      <c r="G30" s="252">
        <f t="shared" si="0"/>
        <v>2.77166265333376</v>
      </c>
      <c r="H30" s="261">
        <v>298</v>
      </c>
      <c r="I30" s="258">
        <v>194</v>
      </c>
      <c r="J30" s="258">
        <v>90</v>
      </c>
      <c r="K30" s="293">
        <f t="shared" si="1"/>
        <v>0.019756032882525</v>
      </c>
      <c r="L30" s="293">
        <f t="shared" si="2"/>
        <v>0.302013422818792</v>
      </c>
      <c r="M30" s="252">
        <f t="shared" si="3"/>
        <v>0.140294494841901</v>
      </c>
      <c r="N30" s="252">
        <f t="shared" si="4"/>
        <v>0.464530660698737</v>
      </c>
      <c r="O30" s="245"/>
      <c r="P30" s="294"/>
      <c r="Q30" s="297"/>
      <c r="R30" s="252">
        <f t="shared" si="6"/>
        <v>1.41872517082805</v>
      </c>
    </row>
    <row r="31" ht="17.25" spans="1:18">
      <c r="A31" s="223"/>
      <c r="B31" s="257" t="s">
        <v>26</v>
      </c>
      <c r="C31" s="242" t="s">
        <v>20</v>
      </c>
      <c r="D31" s="258" t="s">
        <v>27</v>
      </c>
      <c r="E31" s="259">
        <v>464.099690286641</v>
      </c>
      <c r="F31" s="261">
        <v>16991</v>
      </c>
      <c r="G31" s="252">
        <f t="shared" si="0"/>
        <v>27.3144423687035</v>
      </c>
      <c r="H31" s="261">
        <v>520</v>
      </c>
      <c r="I31" s="258">
        <v>485</v>
      </c>
      <c r="J31" s="258">
        <v>165</v>
      </c>
      <c r="K31" s="293">
        <f t="shared" si="1"/>
        <v>0.030604437643458</v>
      </c>
      <c r="L31" s="293">
        <f t="shared" si="2"/>
        <v>0.317307692307692</v>
      </c>
      <c r="M31" s="252">
        <f t="shared" si="3"/>
        <v>0.892499404397386</v>
      </c>
      <c r="N31" s="252">
        <f t="shared" si="4"/>
        <v>2.81272539567661</v>
      </c>
      <c r="O31" s="245"/>
      <c r="P31" s="294"/>
      <c r="Q31" s="297"/>
      <c r="R31" s="252">
        <f t="shared" si="6"/>
        <v>8.59035722522876</v>
      </c>
    </row>
    <row r="32" ht="17.25" spans="1:18">
      <c r="A32" s="223"/>
      <c r="B32" s="262"/>
      <c r="C32" s="245"/>
      <c r="D32" s="258" t="s">
        <v>28</v>
      </c>
      <c r="E32" s="263">
        <v>296.391673075724</v>
      </c>
      <c r="F32" s="261">
        <v>19535</v>
      </c>
      <c r="G32" s="265">
        <f t="shared" si="0"/>
        <v>15.1723405720872</v>
      </c>
      <c r="H32" s="266">
        <v>403</v>
      </c>
      <c r="I32" s="258">
        <v>339</v>
      </c>
      <c r="J32" s="242">
        <v>174</v>
      </c>
      <c r="K32" s="243">
        <f t="shared" si="1"/>
        <v>0.020629639109291</v>
      </c>
      <c r="L32" s="243">
        <f t="shared" si="2"/>
        <v>0.431761786600496</v>
      </c>
      <c r="M32" s="265">
        <f t="shared" si="3"/>
        <v>0.735463208624625</v>
      </c>
      <c r="N32" s="265">
        <f t="shared" si="4"/>
        <v>1.70340041997543</v>
      </c>
      <c r="O32" s="245"/>
      <c r="P32" s="294"/>
      <c r="Q32" s="297"/>
      <c r="R32" s="252">
        <f t="shared" si="6"/>
        <v>5.20236284981301</v>
      </c>
    </row>
    <row r="33" ht="17.25" spans="1:18">
      <c r="A33" s="223"/>
      <c r="B33" s="262"/>
      <c r="C33" s="245"/>
      <c r="D33" s="258" t="s">
        <v>29</v>
      </c>
      <c r="E33" s="259">
        <v>147.700939533144</v>
      </c>
      <c r="F33" s="261">
        <v>20731</v>
      </c>
      <c r="G33" s="252">
        <f t="shared" si="0"/>
        <v>7.1246413358325</v>
      </c>
      <c r="H33" s="261">
        <v>238</v>
      </c>
      <c r="I33" s="258">
        <v>181</v>
      </c>
      <c r="J33" s="258">
        <v>92</v>
      </c>
      <c r="K33" s="293">
        <f t="shared" si="1"/>
        <v>0.011480391683952</v>
      </c>
      <c r="L33" s="293">
        <f t="shared" si="2"/>
        <v>0.38655462184874</v>
      </c>
      <c r="M33" s="252">
        <f t="shared" si="3"/>
        <v>0.620592182912368</v>
      </c>
      <c r="N33" s="252">
        <f t="shared" si="4"/>
        <v>1.60544499492547</v>
      </c>
      <c r="O33" s="245"/>
      <c r="P33" s="294"/>
      <c r="Q33" s="297"/>
      <c r="R33" s="252">
        <f t="shared" si="6"/>
        <v>4.90319674756157</v>
      </c>
    </row>
    <row r="34" ht="17.25" spans="1:18">
      <c r="A34" s="223"/>
      <c r="B34" s="262"/>
      <c r="C34" s="245"/>
      <c r="D34" s="258" t="s">
        <v>30</v>
      </c>
      <c r="E34" s="263">
        <v>48.7915566733875</v>
      </c>
      <c r="F34" s="261">
        <v>10272</v>
      </c>
      <c r="G34" s="265">
        <f t="shared" si="0"/>
        <v>4.74995684125657</v>
      </c>
      <c r="H34" s="266">
        <v>180</v>
      </c>
      <c r="I34" s="258">
        <v>146</v>
      </c>
      <c r="J34" s="242">
        <v>53</v>
      </c>
      <c r="K34" s="243">
        <f t="shared" si="1"/>
        <v>0.017523364485981</v>
      </c>
      <c r="L34" s="243">
        <f t="shared" si="2"/>
        <v>0.294444444444445</v>
      </c>
      <c r="M34" s="265">
        <f t="shared" si="3"/>
        <v>0.271064203741042</v>
      </c>
      <c r="N34" s="265">
        <f t="shared" si="4"/>
        <v>0.92059540893184</v>
      </c>
      <c r="O34" s="245"/>
      <c r="P34" s="294"/>
      <c r="Q34" s="297"/>
      <c r="R34" s="252">
        <f t="shared" si="6"/>
        <v>2.81159456048773</v>
      </c>
    </row>
    <row r="35" ht="17.25" customHeight="1" spans="1:18">
      <c r="A35" s="223"/>
      <c r="B35" s="262"/>
      <c r="C35" s="245"/>
      <c r="D35" s="258" t="s">
        <v>31</v>
      </c>
      <c r="E35" s="259">
        <v>44.6914610571827</v>
      </c>
      <c r="F35" s="261">
        <v>21077</v>
      </c>
      <c r="G35" s="252">
        <f t="shared" si="0"/>
        <v>2.12039004873477</v>
      </c>
      <c r="H35" s="261">
        <v>321</v>
      </c>
      <c r="I35" s="258">
        <v>259</v>
      </c>
      <c r="J35" s="258">
        <v>102</v>
      </c>
      <c r="K35" s="293">
        <f t="shared" si="1"/>
        <v>0.015229871423827</v>
      </c>
      <c r="L35" s="293">
        <f t="shared" si="2"/>
        <v>0.317757009345794</v>
      </c>
      <c r="M35" s="252">
        <f t="shared" si="3"/>
        <v>0.139225735380631</v>
      </c>
      <c r="N35" s="252">
        <f t="shared" si="4"/>
        <v>0.438151578991987</v>
      </c>
      <c r="O35" s="245"/>
      <c r="P35" s="294"/>
      <c r="Q35" s="297"/>
      <c r="R35" s="252">
        <f t="shared" si="6"/>
        <v>1.33816069927217</v>
      </c>
    </row>
    <row r="36" ht="17.25" customHeight="1" spans="1:18">
      <c r="A36" s="223"/>
      <c r="B36" s="267"/>
      <c r="C36" s="246"/>
      <c r="D36" s="258" t="s">
        <v>33</v>
      </c>
      <c r="E36" s="259">
        <v>304.348022199589</v>
      </c>
      <c r="F36" s="261">
        <v>30002</v>
      </c>
      <c r="G36" s="252">
        <f t="shared" si="0"/>
        <v>10.144257789467</v>
      </c>
      <c r="H36" s="261">
        <v>993</v>
      </c>
      <c r="I36" s="258">
        <v>840</v>
      </c>
      <c r="J36" s="258">
        <v>346</v>
      </c>
      <c r="K36" s="293">
        <f t="shared" si="1"/>
        <v>0.033097793480435</v>
      </c>
      <c r="L36" s="293">
        <f t="shared" si="2"/>
        <v>0.348439073514602</v>
      </c>
      <c r="M36" s="252">
        <f t="shared" si="3"/>
        <v>0.306493476535336</v>
      </c>
      <c r="N36" s="252">
        <f t="shared" si="4"/>
        <v>0.879618561270487</v>
      </c>
      <c r="O36" s="245"/>
      <c r="P36" s="294"/>
      <c r="Q36" s="297"/>
      <c r="R36" s="252">
        <f t="shared" si="6"/>
        <v>2.68644698656677</v>
      </c>
    </row>
    <row r="37" ht="17.25" customHeight="1" spans="1:18">
      <c r="A37" s="223"/>
      <c r="B37" s="269" t="s">
        <v>34</v>
      </c>
      <c r="C37" s="270" t="s">
        <v>20</v>
      </c>
      <c r="D37" s="219" t="s">
        <v>35</v>
      </c>
      <c r="E37" s="259">
        <v>543.83</v>
      </c>
      <c r="F37" s="261">
        <v>16539</v>
      </c>
      <c r="G37" s="252">
        <v>32.8816736199287</v>
      </c>
      <c r="H37" s="261">
        <v>915</v>
      </c>
      <c r="I37" s="258">
        <v>612</v>
      </c>
      <c r="J37" s="258">
        <v>269</v>
      </c>
      <c r="K37" s="293">
        <v>0.055323780155995</v>
      </c>
      <c r="L37" s="293">
        <v>0.293989071038251</v>
      </c>
      <c r="M37" s="252">
        <v>0.594349726775956</v>
      </c>
      <c r="N37" s="252">
        <v>2.02167286245353</v>
      </c>
      <c r="O37" s="246"/>
      <c r="P37" s="295"/>
      <c r="Q37" s="298"/>
      <c r="R37" s="252">
        <f t="shared" si="6"/>
        <v>6.17440014148588</v>
      </c>
    </row>
    <row r="38" ht="17.25" customHeight="1" spans="1:18">
      <c r="A38" s="229"/>
      <c r="B38" s="271" t="s">
        <v>32</v>
      </c>
      <c r="C38" s="231"/>
      <c r="D38" s="232"/>
      <c r="E38" s="233">
        <f>SUM(E26:E37)</f>
        <v>2744.93769294727</v>
      </c>
      <c r="F38" s="234">
        <f>SUM(F26:F37)</f>
        <v>207249</v>
      </c>
      <c r="G38" s="235">
        <f t="shared" ref="G38:G85" si="7">E38/F38*1000</f>
        <v>13.2446366107787</v>
      </c>
      <c r="H38" s="236">
        <f>SUM(H26:H37)</f>
        <v>5085</v>
      </c>
      <c r="I38" s="232">
        <f>SUM(I26:I37)</f>
        <v>3950</v>
      </c>
      <c r="J38" s="232">
        <f>SUM(J26:J37)</f>
        <v>1637</v>
      </c>
      <c r="K38" s="247">
        <f t="shared" ref="K38:K101" si="8">H38/F38</f>
        <v>0.024535703429208</v>
      </c>
      <c r="L38" s="247">
        <f t="shared" ref="L38:L101" si="9">J38/H38</f>
        <v>0.321927236971485</v>
      </c>
      <c r="M38" s="235">
        <f t="shared" ref="M38:M101" si="10">E38/H38</f>
        <v>0.539810755741842</v>
      </c>
      <c r="N38" s="235">
        <f t="shared" ref="N38:N101" si="11">E38/J38</f>
        <v>1.67680983075581</v>
      </c>
      <c r="O38" s="235"/>
      <c r="P38" s="235"/>
      <c r="Q38" s="235"/>
      <c r="R38" s="235">
        <f t="shared" si="6"/>
        <v>5.12115241221505</v>
      </c>
    </row>
    <row r="39" ht="17.25" customHeight="1" spans="1:18">
      <c r="A39" s="272">
        <v>45554</v>
      </c>
      <c r="B39" s="273" t="s">
        <v>36</v>
      </c>
      <c r="C39" s="274" t="s">
        <v>20</v>
      </c>
      <c r="D39" s="275" t="s">
        <v>27</v>
      </c>
      <c r="E39" s="276">
        <v>487.89</v>
      </c>
      <c r="F39" s="277">
        <v>14242</v>
      </c>
      <c r="G39" s="252">
        <f t="shared" si="7"/>
        <v>34.2571268080326</v>
      </c>
      <c r="H39" s="278">
        <v>463</v>
      </c>
      <c r="I39" s="275">
        <v>430</v>
      </c>
      <c r="J39" s="275">
        <v>239</v>
      </c>
      <c r="K39" s="293">
        <f t="shared" si="8"/>
        <v>0.032509479005758</v>
      </c>
      <c r="L39" s="293">
        <f t="shared" si="9"/>
        <v>0.516198704103672</v>
      </c>
      <c r="M39" s="252">
        <f t="shared" si="10"/>
        <v>1.05375809935205</v>
      </c>
      <c r="N39" s="252">
        <f t="shared" si="11"/>
        <v>2.04138075313808</v>
      </c>
      <c r="O39" s="274">
        <v>601</v>
      </c>
      <c r="P39" s="243">
        <f>O39/J51</f>
        <v>0.279015784586815</v>
      </c>
      <c r="Q39" s="128">
        <v>5.16</v>
      </c>
      <c r="R39" s="252">
        <f t="shared" ref="R39:R51" si="12">N39/$P$39</f>
        <v>7.31636296548987</v>
      </c>
    </row>
    <row r="40" ht="17.25" spans="1:18">
      <c r="A40" s="95"/>
      <c r="B40" s="45"/>
      <c r="C40" s="4"/>
      <c r="D40" s="279" t="s">
        <v>28</v>
      </c>
      <c r="E40" s="280">
        <v>324.59</v>
      </c>
      <c r="F40" s="281">
        <v>18053</v>
      </c>
      <c r="G40" s="252">
        <f t="shared" si="7"/>
        <v>17.9798371461807</v>
      </c>
      <c r="H40" s="281">
        <v>441</v>
      </c>
      <c r="I40" s="279">
        <v>376</v>
      </c>
      <c r="J40" s="279">
        <v>202</v>
      </c>
      <c r="K40" s="293">
        <f t="shared" si="8"/>
        <v>0.024428072896472</v>
      </c>
      <c r="L40" s="293">
        <f t="shared" si="9"/>
        <v>0.458049886621315</v>
      </c>
      <c r="M40" s="252">
        <f t="shared" si="10"/>
        <v>0.736031746031746</v>
      </c>
      <c r="N40" s="252">
        <f t="shared" si="11"/>
        <v>1.60688118811881</v>
      </c>
      <c r="O40" s="4"/>
      <c r="P40" s="4"/>
      <c r="Q40" s="4"/>
      <c r="R40" s="252">
        <f t="shared" si="12"/>
        <v>5.75910495708473</v>
      </c>
    </row>
    <row r="41" ht="17.25" spans="1:18">
      <c r="A41" s="95"/>
      <c r="B41" s="45"/>
      <c r="C41" s="4"/>
      <c r="D41" s="279" t="s">
        <v>29</v>
      </c>
      <c r="E41" s="280">
        <v>161.08</v>
      </c>
      <c r="F41" s="281">
        <v>19711</v>
      </c>
      <c r="G41" s="252">
        <f t="shared" si="7"/>
        <v>8.17208665212318</v>
      </c>
      <c r="H41" s="281">
        <v>199</v>
      </c>
      <c r="I41" s="279">
        <v>165</v>
      </c>
      <c r="J41" s="279">
        <v>84</v>
      </c>
      <c r="K41" s="293">
        <f t="shared" si="8"/>
        <v>0.010095885546142</v>
      </c>
      <c r="L41" s="293">
        <f t="shared" si="9"/>
        <v>0.422110552763819</v>
      </c>
      <c r="M41" s="252">
        <f t="shared" si="10"/>
        <v>0.809447236180905</v>
      </c>
      <c r="N41" s="252">
        <f t="shared" si="11"/>
        <v>1.91761904761905</v>
      </c>
      <c r="O41" s="4"/>
      <c r="P41" s="4"/>
      <c r="Q41" s="4"/>
      <c r="R41" s="252">
        <f t="shared" si="12"/>
        <v>6.8727977180889</v>
      </c>
    </row>
    <row r="42" ht="17.25" spans="1:18">
      <c r="A42" s="95"/>
      <c r="B42" s="45"/>
      <c r="C42" s="4"/>
      <c r="D42" s="279" t="s">
        <v>30</v>
      </c>
      <c r="E42" s="280">
        <v>53.53</v>
      </c>
      <c r="F42" s="281">
        <v>10478</v>
      </c>
      <c r="G42" s="252">
        <f t="shared" si="7"/>
        <v>5.10879938919641</v>
      </c>
      <c r="H42" s="281">
        <v>143</v>
      </c>
      <c r="I42" s="279">
        <v>102</v>
      </c>
      <c r="J42" s="279">
        <v>51</v>
      </c>
      <c r="K42" s="293">
        <f t="shared" si="8"/>
        <v>0.013647642679901</v>
      </c>
      <c r="L42" s="293">
        <f t="shared" si="9"/>
        <v>0.356643356643357</v>
      </c>
      <c r="M42" s="252">
        <f t="shared" si="10"/>
        <v>0.374335664335664</v>
      </c>
      <c r="N42" s="252">
        <f t="shared" si="11"/>
        <v>1.04960784313726</v>
      </c>
      <c r="O42" s="4"/>
      <c r="P42" s="4"/>
      <c r="Q42" s="4"/>
      <c r="R42" s="252">
        <f t="shared" si="12"/>
        <v>3.76182245277479</v>
      </c>
    </row>
    <row r="43" ht="17.25" spans="1:18">
      <c r="A43" s="95"/>
      <c r="B43" s="45"/>
      <c r="C43" s="4"/>
      <c r="D43" s="279" t="s">
        <v>31</v>
      </c>
      <c r="E43" s="280">
        <v>53.03</v>
      </c>
      <c r="F43" s="281">
        <v>18432</v>
      </c>
      <c r="G43" s="252">
        <f t="shared" si="7"/>
        <v>2.87706163194445</v>
      </c>
      <c r="H43" s="281">
        <v>265</v>
      </c>
      <c r="I43" s="279">
        <v>223</v>
      </c>
      <c r="J43" s="279">
        <v>128</v>
      </c>
      <c r="K43" s="293">
        <f t="shared" si="8"/>
        <v>0.014377170138889</v>
      </c>
      <c r="L43" s="293">
        <f t="shared" si="9"/>
        <v>0.483018867924528</v>
      </c>
      <c r="M43" s="252">
        <f t="shared" si="10"/>
        <v>0.20011320754717</v>
      </c>
      <c r="N43" s="252">
        <f t="shared" si="11"/>
        <v>0.414296875</v>
      </c>
      <c r="O43" s="4"/>
      <c r="P43" s="4"/>
      <c r="Q43" s="4"/>
      <c r="R43" s="252">
        <f t="shared" si="12"/>
        <v>1.48485102953411</v>
      </c>
    </row>
    <row r="44" ht="17.25" spans="1:18">
      <c r="A44" s="95"/>
      <c r="B44" s="282" t="s">
        <v>37</v>
      </c>
      <c r="C44" s="283" t="s">
        <v>20</v>
      </c>
      <c r="D44" s="279" t="s">
        <v>27</v>
      </c>
      <c r="E44" s="280">
        <v>470.53</v>
      </c>
      <c r="F44" s="281">
        <v>19725</v>
      </c>
      <c r="G44" s="252">
        <f t="shared" si="7"/>
        <v>23.8544993662864</v>
      </c>
      <c r="H44" s="281">
        <v>532</v>
      </c>
      <c r="I44" s="279">
        <v>530</v>
      </c>
      <c r="J44" s="279">
        <v>289</v>
      </c>
      <c r="K44" s="293">
        <f t="shared" si="8"/>
        <v>0.026970849176172</v>
      </c>
      <c r="L44" s="293">
        <f t="shared" si="9"/>
        <v>0.543233082706767</v>
      </c>
      <c r="M44" s="252">
        <f t="shared" si="10"/>
        <v>0.884454887218045</v>
      </c>
      <c r="N44" s="252">
        <f t="shared" si="11"/>
        <v>1.62813148788927</v>
      </c>
      <c r="O44" s="4"/>
      <c r="P44" s="4"/>
      <c r="Q44" s="4"/>
      <c r="R44" s="252">
        <f t="shared" si="12"/>
        <v>5.83526659719384</v>
      </c>
    </row>
    <row r="45" ht="17.25" spans="1:18">
      <c r="A45" s="95"/>
      <c r="B45" s="4"/>
      <c r="C45" s="15"/>
      <c r="D45" s="279" t="s">
        <v>28</v>
      </c>
      <c r="E45" s="284">
        <v>302.23</v>
      </c>
      <c r="F45" s="281">
        <v>24121</v>
      </c>
      <c r="G45" s="252">
        <f t="shared" si="7"/>
        <v>12.5297458645993</v>
      </c>
      <c r="H45" s="285">
        <v>423</v>
      </c>
      <c r="I45" s="279">
        <v>367</v>
      </c>
      <c r="J45" s="296">
        <v>175</v>
      </c>
      <c r="K45" s="293">
        <f t="shared" si="8"/>
        <v>0.017536586377016</v>
      </c>
      <c r="L45" s="293">
        <f t="shared" si="9"/>
        <v>0.41371158392435</v>
      </c>
      <c r="M45" s="252">
        <f t="shared" si="10"/>
        <v>0.714491725768322</v>
      </c>
      <c r="N45" s="252">
        <f t="shared" si="11"/>
        <v>1.72702857142857</v>
      </c>
      <c r="O45" s="4"/>
      <c r="P45" s="4"/>
      <c r="Q45" s="4"/>
      <c r="R45" s="252">
        <f t="shared" si="12"/>
        <v>6.18971637746613</v>
      </c>
    </row>
    <row r="46" ht="17.25" spans="1:18">
      <c r="A46" s="95"/>
      <c r="B46" s="4"/>
      <c r="C46" s="15"/>
      <c r="D46" s="279" t="s">
        <v>29</v>
      </c>
      <c r="E46" s="276">
        <v>146.79</v>
      </c>
      <c r="F46" s="281">
        <v>20948</v>
      </c>
      <c r="G46" s="252">
        <f t="shared" si="7"/>
        <v>7.00735153713958</v>
      </c>
      <c r="H46" s="278">
        <v>190</v>
      </c>
      <c r="I46" s="279">
        <v>162</v>
      </c>
      <c r="J46" s="275">
        <v>87</v>
      </c>
      <c r="K46" s="293">
        <f t="shared" si="8"/>
        <v>0.009070078289097</v>
      </c>
      <c r="L46" s="293">
        <f t="shared" si="9"/>
        <v>0.457894736842105</v>
      </c>
      <c r="M46" s="252">
        <f t="shared" si="10"/>
        <v>0.772578947368421</v>
      </c>
      <c r="N46" s="252">
        <f t="shared" si="11"/>
        <v>1.68724137931035</v>
      </c>
      <c r="O46" s="4"/>
      <c r="P46" s="4"/>
      <c r="Q46" s="4"/>
      <c r="R46" s="252">
        <f t="shared" si="12"/>
        <v>6.04711802168799</v>
      </c>
    </row>
    <row r="47" ht="17.25" spans="1:18">
      <c r="A47" s="95"/>
      <c r="B47" s="4"/>
      <c r="C47" s="15"/>
      <c r="D47" s="279" t="s">
        <v>30</v>
      </c>
      <c r="E47" s="284">
        <v>50.1</v>
      </c>
      <c r="F47" s="281">
        <v>10211</v>
      </c>
      <c r="G47" s="252">
        <f t="shared" si="7"/>
        <v>4.90647341102733</v>
      </c>
      <c r="H47" s="285">
        <v>183</v>
      </c>
      <c r="I47" s="279">
        <v>157</v>
      </c>
      <c r="J47" s="296">
        <v>82</v>
      </c>
      <c r="K47" s="293">
        <f t="shared" si="8"/>
        <v>0.017921848986387</v>
      </c>
      <c r="L47" s="293">
        <f t="shared" si="9"/>
        <v>0.448087431693989</v>
      </c>
      <c r="M47" s="252">
        <f t="shared" si="10"/>
        <v>0.273770491803279</v>
      </c>
      <c r="N47" s="252">
        <f t="shared" si="11"/>
        <v>0.610975609756098</v>
      </c>
      <c r="O47" s="4"/>
      <c r="P47" s="4"/>
      <c r="Q47" s="4"/>
      <c r="R47" s="252">
        <f t="shared" si="12"/>
        <v>2.18975285093949</v>
      </c>
    </row>
    <row r="48" ht="17.25" customHeight="1" spans="1:18">
      <c r="A48" s="95"/>
      <c r="B48" s="4"/>
      <c r="C48" s="15"/>
      <c r="D48" s="279" t="s">
        <v>31</v>
      </c>
      <c r="E48" s="276">
        <v>53.07</v>
      </c>
      <c r="F48" s="281">
        <v>29746</v>
      </c>
      <c r="G48" s="252">
        <f t="shared" si="7"/>
        <v>1.78410542593962</v>
      </c>
      <c r="H48" s="278">
        <v>359</v>
      </c>
      <c r="I48" s="279">
        <v>311</v>
      </c>
      <c r="J48" s="275">
        <v>180</v>
      </c>
      <c r="K48" s="293">
        <f t="shared" si="8"/>
        <v>0.012068849593223</v>
      </c>
      <c r="L48" s="293">
        <f t="shared" si="9"/>
        <v>0.501392757660167</v>
      </c>
      <c r="M48" s="252">
        <f t="shared" si="10"/>
        <v>0.147827298050139</v>
      </c>
      <c r="N48" s="252">
        <f t="shared" si="11"/>
        <v>0.294833333333333</v>
      </c>
      <c r="O48" s="4"/>
      <c r="P48" s="4"/>
      <c r="Q48" s="4"/>
      <c r="R48" s="252">
        <f t="shared" si="12"/>
        <v>1.05669051580699</v>
      </c>
    </row>
    <row r="49" ht="17.25" customHeight="1" spans="1:18">
      <c r="A49" s="95"/>
      <c r="B49" s="4"/>
      <c r="C49" s="15"/>
      <c r="D49" s="279" t="s">
        <v>33</v>
      </c>
      <c r="E49" s="280">
        <v>295.73</v>
      </c>
      <c r="F49" s="281">
        <v>30878</v>
      </c>
      <c r="G49" s="252">
        <f t="shared" si="7"/>
        <v>9.57736900058294</v>
      </c>
      <c r="H49" s="281">
        <v>806</v>
      </c>
      <c r="I49" s="279">
        <v>748</v>
      </c>
      <c r="J49" s="279">
        <v>313</v>
      </c>
      <c r="K49" s="293">
        <f t="shared" si="8"/>
        <v>0.026102726860548</v>
      </c>
      <c r="L49" s="293">
        <f t="shared" si="9"/>
        <v>0.38833746898263</v>
      </c>
      <c r="M49" s="252">
        <f t="shared" si="10"/>
        <v>0.366910669975186</v>
      </c>
      <c r="N49" s="252">
        <f t="shared" si="11"/>
        <v>0.94482428115016</v>
      </c>
      <c r="O49" s="4"/>
      <c r="P49" s="4"/>
      <c r="Q49" s="4"/>
      <c r="R49" s="252">
        <f t="shared" si="12"/>
        <v>3.38627537703402</v>
      </c>
    </row>
    <row r="50" ht="17.25" customHeight="1" spans="1:18">
      <c r="A50" s="95"/>
      <c r="B50" s="16" t="s">
        <v>34</v>
      </c>
      <c r="C50" s="286" t="s">
        <v>20</v>
      </c>
      <c r="D50" s="279" t="s">
        <v>35</v>
      </c>
      <c r="E50" s="280">
        <v>700.05</v>
      </c>
      <c r="F50" s="281">
        <v>26593</v>
      </c>
      <c r="G50" s="252">
        <f t="shared" si="7"/>
        <v>26.3245966983793</v>
      </c>
      <c r="H50" s="281">
        <v>973</v>
      </c>
      <c r="I50" s="279">
        <v>951</v>
      </c>
      <c r="J50" s="279">
        <v>324</v>
      </c>
      <c r="K50" s="293">
        <f t="shared" si="8"/>
        <v>0.036588575941037</v>
      </c>
      <c r="L50" s="293">
        <f t="shared" si="9"/>
        <v>0.332990750256937</v>
      </c>
      <c r="M50" s="252">
        <f t="shared" si="10"/>
        <v>0.719475847893114</v>
      </c>
      <c r="N50" s="252">
        <f t="shared" si="11"/>
        <v>2.16064814814815</v>
      </c>
      <c r="O50" s="4"/>
      <c r="P50" s="4"/>
      <c r="Q50" s="4"/>
      <c r="R50" s="252">
        <f t="shared" si="12"/>
        <v>7.74382048437789</v>
      </c>
    </row>
    <row r="51" ht="17.25" customHeight="1" spans="1:18">
      <c r="A51" s="95"/>
      <c r="B51" s="271" t="s">
        <v>32</v>
      </c>
      <c r="C51" s="231"/>
      <c r="D51" s="232"/>
      <c r="E51" s="233">
        <f>SUM(E39:E50)</f>
        <v>3098.62</v>
      </c>
      <c r="F51" s="234">
        <f>SUM(F39:F50)</f>
        <v>243138</v>
      </c>
      <c r="G51" s="235">
        <f t="shared" si="7"/>
        <v>12.744285138481</v>
      </c>
      <c r="H51" s="236">
        <f>SUM(H39:H50)</f>
        <v>4977</v>
      </c>
      <c r="I51" s="232">
        <f>SUM(I39:I50)</f>
        <v>4522</v>
      </c>
      <c r="J51" s="232">
        <f>SUM(J39:J50)</f>
        <v>2154</v>
      </c>
      <c r="K51" s="247">
        <f t="shared" si="8"/>
        <v>0.020469856624633</v>
      </c>
      <c r="L51" s="247">
        <f t="shared" si="9"/>
        <v>0.432790837854129</v>
      </c>
      <c r="M51" s="235">
        <f t="shared" si="10"/>
        <v>0.622587904360056</v>
      </c>
      <c r="N51" s="235">
        <f t="shared" si="11"/>
        <v>1.43854224698236</v>
      </c>
      <c r="O51" s="235"/>
      <c r="P51" s="235"/>
      <c r="Q51" s="235"/>
      <c r="R51" s="235">
        <f t="shared" si="12"/>
        <v>5.15577371048253</v>
      </c>
    </row>
    <row r="52" ht="17.25" customHeight="1" spans="1:18">
      <c r="A52" s="287">
        <v>45555</v>
      </c>
      <c r="B52" s="288" t="s">
        <v>38</v>
      </c>
      <c r="C52" s="274" t="s">
        <v>20</v>
      </c>
      <c r="D52" s="275" t="s">
        <v>21</v>
      </c>
      <c r="E52" s="276">
        <v>35.75</v>
      </c>
      <c r="F52" s="278">
        <v>1033</v>
      </c>
      <c r="G52" s="252">
        <f t="shared" si="7"/>
        <v>34.6079380445305</v>
      </c>
      <c r="H52" s="278">
        <v>62</v>
      </c>
      <c r="I52" s="275">
        <v>55</v>
      </c>
      <c r="J52" s="275">
        <v>21</v>
      </c>
      <c r="K52" s="293">
        <f t="shared" si="8"/>
        <v>0.060019361084221</v>
      </c>
      <c r="L52" s="293">
        <f t="shared" si="9"/>
        <v>0.338709677419355</v>
      </c>
      <c r="M52" s="252">
        <f t="shared" si="10"/>
        <v>0.576612903225807</v>
      </c>
      <c r="N52" s="252">
        <f t="shared" si="11"/>
        <v>1.70238095238095</v>
      </c>
      <c r="O52" s="274">
        <v>512</v>
      </c>
      <c r="P52" s="148">
        <f>O52/J71</f>
        <v>0.280087527352298</v>
      </c>
      <c r="Q52" s="160">
        <f>E71/O52</f>
        <v>5.26216796875</v>
      </c>
      <c r="R52" s="252">
        <f t="shared" ref="R52:R71" si="13">N52/$P$52</f>
        <v>6.07803199404762</v>
      </c>
    </row>
    <row r="53" ht="17.25" customHeight="1" spans="1:18">
      <c r="A53" s="4"/>
      <c r="B53" s="95"/>
      <c r="C53" s="4"/>
      <c r="D53" s="279" t="s">
        <v>22</v>
      </c>
      <c r="E53" s="280">
        <v>41.85</v>
      </c>
      <c r="F53" s="281">
        <v>2072</v>
      </c>
      <c r="G53" s="252">
        <f t="shared" si="7"/>
        <v>20.1978764478765</v>
      </c>
      <c r="H53" s="281">
        <v>67</v>
      </c>
      <c r="I53" s="279">
        <v>44</v>
      </c>
      <c r="J53" s="279">
        <v>15</v>
      </c>
      <c r="K53" s="293">
        <f t="shared" si="8"/>
        <v>0.032335907335907</v>
      </c>
      <c r="L53" s="293">
        <f t="shared" si="9"/>
        <v>0.223880597014925</v>
      </c>
      <c r="M53" s="252">
        <f t="shared" si="10"/>
        <v>0.624626865671642</v>
      </c>
      <c r="N53" s="252">
        <f t="shared" si="11"/>
        <v>2.79</v>
      </c>
      <c r="O53" s="4"/>
      <c r="P53" s="4"/>
      <c r="Q53" s="4"/>
      <c r="R53" s="252">
        <f t="shared" si="13"/>
        <v>9.961171875</v>
      </c>
    </row>
    <row r="54" ht="17.25" customHeight="1" spans="1:18">
      <c r="A54" s="4"/>
      <c r="B54" s="95"/>
      <c r="C54" s="4"/>
      <c r="D54" s="279" t="s">
        <v>23</v>
      </c>
      <c r="E54" s="280">
        <v>37.39</v>
      </c>
      <c r="F54" s="281">
        <v>3673</v>
      </c>
      <c r="G54" s="252">
        <f t="shared" si="7"/>
        <v>10.1796896270079</v>
      </c>
      <c r="H54" s="281">
        <v>86</v>
      </c>
      <c r="I54" s="279">
        <v>66</v>
      </c>
      <c r="J54" s="279">
        <v>18</v>
      </c>
      <c r="K54" s="293">
        <f t="shared" si="8"/>
        <v>0.02341410291315</v>
      </c>
      <c r="L54" s="293">
        <f t="shared" si="9"/>
        <v>0.209302325581395</v>
      </c>
      <c r="M54" s="252">
        <f t="shared" si="10"/>
        <v>0.434767441860465</v>
      </c>
      <c r="N54" s="252">
        <f t="shared" si="11"/>
        <v>2.07722222222222</v>
      </c>
      <c r="O54" s="4"/>
      <c r="P54" s="4"/>
      <c r="Q54" s="4"/>
      <c r="R54" s="252">
        <f t="shared" si="13"/>
        <v>7.41633246527778</v>
      </c>
    </row>
    <row r="55" ht="17.25" customHeight="1" spans="1:18">
      <c r="A55" s="4"/>
      <c r="B55" s="95"/>
      <c r="C55" s="4"/>
      <c r="D55" s="279" t="s">
        <v>24</v>
      </c>
      <c r="E55" s="280">
        <v>39.97</v>
      </c>
      <c r="F55" s="281">
        <v>5460</v>
      </c>
      <c r="G55" s="252">
        <f t="shared" si="7"/>
        <v>7.32051282051282</v>
      </c>
      <c r="H55" s="281">
        <v>132</v>
      </c>
      <c r="I55" s="279">
        <v>116</v>
      </c>
      <c r="J55" s="279">
        <v>37</v>
      </c>
      <c r="K55" s="293">
        <f t="shared" si="8"/>
        <v>0.024175824175824</v>
      </c>
      <c r="L55" s="293">
        <f t="shared" si="9"/>
        <v>0.28030303030303</v>
      </c>
      <c r="M55" s="252">
        <f t="shared" si="10"/>
        <v>0.30280303030303</v>
      </c>
      <c r="N55" s="252">
        <f t="shared" si="11"/>
        <v>1.08027027027027</v>
      </c>
      <c r="O55" s="4"/>
      <c r="P55" s="4"/>
      <c r="Q55" s="4"/>
      <c r="R55" s="252">
        <f t="shared" si="13"/>
        <v>3.85690244932433</v>
      </c>
    </row>
    <row r="56" ht="17.25" customHeight="1" spans="1:18">
      <c r="A56" s="4"/>
      <c r="B56" s="95"/>
      <c r="C56" s="4"/>
      <c r="D56" s="279" t="s">
        <v>25</v>
      </c>
      <c r="E56" s="280">
        <v>42.87</v>
      </c>
      <c r="F56" s="281">
        <v>15159</v>
      </c>
      <c r="G56" s="252">
        <f t="shared" si="7"/>
        <v>2.82802295665941</v>
      </c>
      <c r="H56" s="281">
        <v>292</v>
      </c>
      <c r="I56" s="279">
        <v>237</v>
      </c>
      <c r="J56" s="279">
        <v>74</v>
      </c>
      <c r="K56" s="293">
        <f t="shared" si="8"/>
        <v>0.01926248433274</v>
      </c>
      <c r="L56" s="293">
        <f t="shared" si="9"/>
        <v>0.253424657534247</v>
      </c>
      <c r="M56" s="252">
        <f t="shared" si="10"/>
        <v>0.146815068493151</v>
      </c>
      <c r="N56" s="252">
        <f t="shared" si="11"/>
        <v>0.579324324324324</v>
      </c>
      <c r="O56" s="4"/>
      <c r="P56" s="4"/>
      <c r="Q56" s="4"/>
      <c r="R56" s="252">
        <f t="shared" si="13"/>
        <v>2.06836887668919</v>
      </c>
    </row>
    <row r="57" ht="17.25" customHeight="1" spans="1:18">
      <c r="A57" s="4"/>
      <c r="B57" s="95"/>
      <c r="C57" s="4"/>
      <c r="D57" s="279" t="s">
        <v>39</v>
      </c>
      <c r="E57" s="280">
        <v>197.4</v>
      </c>
      <c r="F57" s="281">
        <v>5515</v>
      </c>
      <c r="G57" s="252">
        <f t="shared" si="7"/>
        <v>35.7932910244787</v>
      </c>
      <c r="H57" s="281">
        <v>165</v>
      </c>
      <c r="I57" s="279">
        <v>149</v>
      </c>
      <c r="J57" s="279">
        <v>64</v>
      </c>
      <c r="K57" s="293">
        <f t="shared" si="8"/>
        <v>0.029918404351768</v>
      </c>
      <c r="L57" s="293">
        <f t="shared" si="9"/>
        <v>0.387878787878788</v>
      </c>
      <c r="M57" s="252">
        <f t="shared" si="10"/>
        <v>1.19636363636364</v>
      </c>
      <c r="N57" s="252">
        <f t="shared" si="11"/>
        <v>3.084375</v>
      </c>
      <c r="O57" s="4"/>
      <c r="P57" s="4"/>
      <c r="Q57" s="4"/>
      <c r="R57" s="252">
        <f t="shared" si="13"/>
        <v>11.0121826171875</v>
      </c>
    </row>
    <row r="58" ht="17.25" customHeight="1" spans="1:18">
      <c r="A58" s="4"/>
      <c r="B58" s="95"/>
      <c r="C58" s="4"/>
      <c r="D58" s="279" t="s">
        <v>40</v>
      </c>
      <c r="E58" s="280">
        <v>198.43</v>
      </c>
      <c r="F58" s="281">
        <v>55579</v>
      </c>
      <c r="G58" s="252">
        <f t="shared" si="7"/>
        <v>3.57023336152144</v>
      </c>
      <c r="H58" s="281">
        <v>342</v>
      </c>
      <c r="I58" s="279">
        <v>263</v>
      </c>
      <c r="J58" s="279">
        <v>89</v>
      </c>
      <c r="K58" s="293">
        <f t="shared" si="8"/>
        <v>0.006153403263823</v>
      </c>
      <c r="L58" s="293">
        <f t="shared" si="9"/>
        <v>0.260233918128655</v>
      </c>
      <c r="M58" s="252">
        <f t="shared" si="10"/>
        <v>0.580204678362573</v>
      </c>
      <c r="N58" s="252">
        <f t="shared" si="11"/>
        <v>2.22955056179775</v>
      </c>
      <c r="O58" s="4"/>
      <c r="P58" s="4"/>
      <c r="Q58" s="4"/>
      <c r="R58" s="252">
        <f t="shared" si="13"/>
        <v>7.96019224016854</v>
      </c>
    </row>
    <row r="59" ht="17.25" customHeight="1" spans="1:18">
      <c r="A59" s="4"/>
      <c r="B59" s="289" t="s">
        <v>36</v>
      </c>
      <c r="C59" s="283" t="s">
        <v>20</v>
      </c>
      <c r="D59" s="279" t="s">
        <v>27</v>
      </c>
      <c r="E59" s="280">
        <v>421.93</v>
      </c>
      <c r="F59" s="281">
        <v>16288</v>
      </c>
      <c r="G59" s="252">
        <f t="shared" si="7"/>
        <v>25.9043467583497</v>
      </c>
      <c r="H59" s="281">
        <v>427</v>
      </c>
      <c r="I59" s="279">
        <v>408</v>
      </c>
      <c r="J59" s="279">
        <v>231</v>
      </c>
      <c r="K59" s="293">
        <f t="shared" si="8"/>
        <v>0.026215618860511</v>
      </c>
      <c r="L59" s="293">
        <f t="shared" si="9"/>
        <v>0.540983606557377</v>
      </c>
      <c r="M59" s="252">
        <f t="shared" si="10"/>
        <v>0.988126463700234</v>
      </c>
      <c r="N59" s="252">
        <f t="shared" si="11"/>
        <v>1.8265367965368</v>
      </c>
      <c r="O59" s="4"/>
      <c r="P59" s="4"/>
      <c r="Q59" s="4"/>
      <c r="R59" s="252">
        <f t="shared" si="13"/>
        <v>6.52130715638528</v>
      </c>
    </row>
    <row r="60" ht="17.25" spans="1:18">
      <c r="A60" s="4"/>
      <c r="B60" s="197"/>
      <c r="C60" s="15"/>
      <c r="D60" s="279" t="s">
        <v>28</v>
      </c>
      <c r="E60" s="280">
        <v>287.04</v>
      </c>
      <c r="F60" s="281">
        <v>22229</v>
      </c>
      <c r="G60" s="252">
        <f t="shared" si="7"/>
        <v>12.912861577219</v>
      </c>
      <c r="H60" s="281">
        <v>451</v>
      </c>
      <c r="I60" s="279">
        <v>396</v>
      </c>
      <c r="J60" s="279">
        <v>212</v>
      </c>
      <c r="K60" s="293">
        <f t="shared" si="8"/>
        <v>0.020288811912367</v>
      </c>
      <c r="L60" s="293">
        <f t="shared" si="9"/>
        <v>0.470066518847007</v>
      </c>
      <c r="M60" s="252">
        <f t="shared" si="10"/>
        <v>0.636452328159645</v>
      </c>
      <c r="N60" s="252">
        <f t="shared" si="11"/>
        <v>1.35396226415094</v>
      </c>
      <c r="O60" s="4"/>
      <c r="P60" s="4"/>
      <c r="Q60" s="4"/>
      <c r="R60" s="252">
        <f t="shared" si="13"/>
        <v>4.83406839622642</v>
      </c>
    </row>
    <row r="61" ht="17.25" spans="1:18">
      <c r="A61" s="4"/>
      <c r="B61" s="197"/>
      <c r="C61" s="15"/>
      <c r="D61" s="279" t="s">
        <v>29</v>
      </c>
      <c r="E61" s="280">
        <v>146.05</v>
      </c>
      <c r="F61" s="281">
        <v>19048</v>
      </c>
      <c r="G61" s="252">
        <f t="shared" si="7"/>
        <v>7.66747165056699</v>
      </c>
      <c r="H61" s="281">
        <v>260</v>
      </c>
      <c r="I61" s="279">
        <v>209</v>
      </c>
      <c r="J61" s="279">
        <v>115</v>
      </c>
      <c r="K61" s="293">
        <f t="shared" si="8"/>
        <v>0.01364972700546</v>
      </c>
      <c r="L61" s="293">
        <f t="shared" si="9"/>
        <v>0.442307692307692</v>
      </c>
      <c r="M61" s="252">
        <f t="shared" si="10"/>
        <v>0.561730769230769</v>
      </c>
      <c r="N61" s="252">
        <f t="shared" si="11"/>
        <v>1.27</v>
      </c>
      <c r="O61" s="4"/>
      <c r="P61" s="4"/>
      <c r="Q61" s="4"/>
      <c r="R61" s="252">
        <f t="shared" si="13"/>
        <v>4.534296875</v>
      </c>
    </row>
    <row r="62" ht="17.25" spans="1:18">
      <c r="A62" s="4"/>
      <c r="B62" s="197"/>
      <c r="C62" s="15"/>
      <c r="D62" s="279" t="s">
        <v>30</v>
      </c>
      <c r="E62" s="280">
        <v>47.54</v>
      </c>
      <c r="F62" s="281">
        <v>10668</v>
      </c>
      <c r="G62" s="252">
        <f t="shared" si="7"/>
        <v>4.45631796025497</v>
      </c>
      <c r="H62" s="281">
        <v>130</v>
      </c>
      <c r="I62" s="279">
        <v>110</v>
      </c>
      <c r="J62" s="279">
        <v>60</v>
      </c>
      <c r="K62" s="293">
        <f t="shared" si="8"/>
        <v>0.012185976752906</v>
      </c>
      <c r="L62" s="293">
        <f t="shared" si="9"/>
        <v>0.461538461538462</v>
      </c>
      <c r="M62" s="252">
        <f t="shared" si="10"/>
        <v>0.365692307692308</v>
      </c>
      <c r="N62" s="252">
        <f t="shared" si="11"/>
        <v>0.792333333333334</v>
      </c>
      <c r="O62" s="4"/>
      <c r="P62" s="4"/>
      <c r="Q62" s="4"/>
      <c r="R62" s="252">
        <f t="shared" si="13"/>
        <v>2.82887760416667</v>
      </c>
    </row>
    <row r="63" ht="17.25" spans="1:18">
      <c r="A63" s="4"/>
      <c r="B63" s="197"/>
      <c r="C63" s="15"/>
      <c r="D63" s="279" t="s">
        <v>31</v>
      </c>
      <c r="E63" s="280">
        <v>50.26</v>
      </c>
      <c r="F63" s="281">
        <v>24545</v>
      </c>
      <c r="G63" s="252">
        <f t="shared" si="7"/>
        <v>2.04766754939906</v>
      </c>
      <c r="H63" s="281">
        <v>261</v>
      </c>
      <c r="I63" s="279">
        <v>235</v>
      </c>
      <c r="J63" s="279">
        <v>120</v>
      </c>
      <c r="K63" s="293">
        <f t="shared" si="8"/>
        <v>0.01063353025056</v>
      </c>
      <c r="L63" s="293">
        <f t="shared" si="9"/>
        <v>0.459770114942529</v>
      </c>
      <c r="M63" s="252">
        <f t="shared" si="10"/>
        <v>0.192567049808429</v>
      </c>
      <c r="N63" s="252">
        <f t="shared" si="11"/>
        <v>0.418833333333333</v>
      </c>
      <c r="O63" s="4"/>
      <c r="P63" s="4"/>
      <c r="Q63" s="4"/>
      <c r="R63" s="252">
        <f t="shared" si="13"/>
        <v>1.49536588541667</v>
      </c>
    </row>
    <row r="64" ht="17.25" spans="1:18">
      <c r="A64" s="4"/>
      <c r="B64" s="288" t="s">
        <v>37</v>
      </c>
      <c r="C64" s="283" t="s">
        <v>20</v>
      </c>
      <c r="D64" s="279" t="s">
        <v>27</v>
      </c>
      <c r="E64" s="280">
        <v>44.31</v>
      </c>
      <c r="F64" s="281">
        <v>2135</v>
      </c>
      <c r="G64" s="252">
        <f t="shared" si="7"/>
        <v>20.7540983606557</v>
      </c>
      <c r="H64" s="281">
        <v>60</v>
      </c>
      <c r="I64" s="279">
        <v>90</v>
      </c>
      <c r="J64" s="279">
        <v>54</v>
      </c>
      <c r="K64" s="293">
        <f t="shared" si="8"/>
        <v>0.028103044496487</v>
      </c>
      <c r="L64" s="293">
        <f t="shared" si="9"/>
        <v>0.9</v>
      </c>
      <c r="M64" s="252">
        <f t="shared" si="10"/>
        <v>0.7385</v>
      </c>
      <c r="N64" s="252">
        <f t="shared" si="11"/>
        <v>0.820555555555556</v>
      </c>
      <c r="O64" s="4"/>
      <c r="P64" s="4"/>
      <c r="Q64" s="4"/>
      <c r="R64" s="252">
        <f t="shared" si="13"/>
        <v>2.92963975694445</v>
      </c>
    </row>
    <row r="65" ht="17.25" spans="1:18">
      <c r="A65" s="4"/>
      <c r="B65" s="95"/>
      <c r="C65" s="15"/>
      <c r="D65" s="279" t="s">
        <v>28</v>
      </c>
      <c r="E65" s="280">
        <v>49.55</v>
      </c>
      <c r="F65" s="281">
        <v>4130</v>
      </c>
      <c r="G65" s="252">
        <f t="shared" si="7"/>
        <v>11.9975786924939</v>
      </c>
      <c r="H65" s="285">
        <v>84</v>
      </c>
      <c r="I65" s="279">
        <v>67</v>
      </c>
      <c r="J65" s="296">
        <v>41</v>
      </c>
      <c r="K65" s="293">
        <f t="shared" si="8"/>
        <v>0.020338983050847</v>
      </c>
      <c r="L65" s="293">
        <f t="shared" si="9"/>
        <v>0.488095238095238</v>
      </c>
      <c r="M65" s="252">
        <f t="shared" si="10"/>
        <v>0.589880952380953</v>
      </c>
      <c r="N65" s="252">
        <f t="shared" si="11"/>
        <v>1.20853658536585</v>
      </c>
      <c r="O65" s="4"/>
      <c r="P65" s="4"/>
      <c r="Q65" s="4"/>
      <c r="R65" s="252">
        <f t="shared" si="13"/>
        <v>4.31485327743903</v>
      </c>
    </row>
    <row r="66" ht="17.25" spans="1:18">
      <c r="A66" s="4"/>
      <c r="B66" s="95"/>
      <c r="C66" s="15"/>
      <c r="D66" s="279" t="s">
        <v>29</v>
      </c>
      <c r="E66" s="280">
        <v>24.82</v>
      </c>
      <c r="F66" s="281">
        <v>3210</v>
      </c>
      <c r="G66" s="252">
        <f t="shared" si="7"/>
        <v>7.73208722741433</v>
      </c>
      <c r="H66" s="278">
        <v>36</v>
      </c>
      <c r="I66" s="279">
        <v>37</v>
      </c>
      <c r="J66" s="275">
        <v>13</v>
      </c>
      <c r="K66" s="293">
        <f t="shared" si="8"/>
        <v>0.011214953271028</v>
      </c>
      <c r="L66" s="293">
        <f t="shared" si="9"/>
        <v>0.361111111111111</v>
      </c>
      <c r="M66" s="252">
        <f t="shared" si="10"/>
        <v>0.689444444444445</v>
      </c>
      <c r="N66" s="252">
        <f t="shared" si="11"/>
        <v>1.90923076923077</v>
      </c>
      <c r="O66" s="4"/>
      <c r="P66" s="4"/>
      <c r="Q66" s="4"/>
      <c r="R66" s="252">
        <f t="shared" si="13"/>
        <v>6.81655048076923</v>
      </c>
    </row>
    <row r="67" ht="17.25" spans="1:18">
      <c r="A67" s="4"/>
      <c r="B67" s="95"/>
      <c r="C67" s="15"/>
      <c r="D67" s="279" t="s">
        <v>30</v>
      </c>
      <c r="E67" s="280">
        <v>5.3</v>
      </c>
      <c r="F67" s="281">
        <v>1224</v>
      </c>
      <c r="G67" s="252">
        <f t="shared" si="7"/>
        <v>4.33006535947713</v>
      </c>
      <c r="H67" s="285">
        <v>15</v>
      </c>
      <c r="I67" s="279">
        <v>17</v>
      </c>
      <c r="J67" s="296">
        <v>8</v>
      </c>
      <c r="K67" s="293">
        <f t="shared" si="8"/>
        <v>0.012254901960784</v>
      </c>
      <c r="L67" s="293">
        <f t="shared" si="9"/>
        <v>0.533333333333333</v>
      </c>
      <c r="M67" s="252">
        <f t="shared" si="10"/>
        <v>0.353333333333333</v>
      </c>
      <c r="N67" s="252">
        <f t="shared" si="11"/>
        <v>0.6625</v>
      </c>
      <c r="O67" s="4"/>
      <c r="P67" s="4"/>
      <c r="Q67" s="4"/>
      <c r="R67" s="252">
        <f t="shared" si="13"/>
        <v>2.36533203125</v>
      </c>
    </row>
    <row r="68" ht="17.25" customHeight="1" spans="1:18">
      <c r="A68" s="4"/>
      <c r="B68" s="95"/>
      <c r="C68" s="15"/>
      <c r="D68" s="279" t="s">
        <v>31</v>
      </c>
      <c r="E68" s="280">
        <v>7.54</v>
      </c>
      <c r="F68" s="281">
        <v>3856</v>
      </c>
      <c r="G68" s="252">
        <f t="shared" si="7"/>
        <v>1.95539419087137</v>
      </c>
      <c r="H68" s="278">
        <v>45</v>
      </c>
      <c r="I68" s="279">
        <v>45</v>
      </c>
      <c r="J68" s="275">
        <v>24</v>
      </c>
      <c r="K68" s="293">
        <f t="shared" si="8"/>
        <v>0.011670124481328</v>
      </c>
      <c r="L68" s="293">
        <f t="shared" si="9"/>
        <v>0.533333333333333</v>
      </c>
      <c r="M68" s="252">
        <f t="shared" si="10"/>
        <v>0.167555555555556</v>
      </c>
      <c r="N68" s="252">
        <f t="shared" si="11"/>
        <v>0.314166666666667</v>
      </c>
      <c r="O68" s="4"/>
      <c r="P68" s="4"/>
      <c r="Q68" s="4"/>
      <c r="R68" s="252">
        <f t="shared" si="13"/>
        <v>1.12167317708333</v>
      </c>
    </row>
    <row r="69" ht="17.25" customHeight="1" spans="1:18">
      <c r="A69" s="4"/>
      <c r="B69" s="95"/>
      <c r="C69" s="15"/>
      <c r="D69" s="279" t="s">
        <v>33</v>
      </c>
      <c r="E69" s="280">
        <v>307.07</v>
      </c>
      <c r="F69" s="281">
        <v>28736</v>
      </c>
      <c r="G69" s="252">
        <f t="shared" si="7"/>
        <v>10.68589922049</v>
      </c>
      <c r="H69" s="281">
        <v>770</v>
      </c>
      <c r="I69" s="279">
        <v>696</v>
      </c>
      <c r="J69" s="279">
        <v>321</v>
      </c>
      <c r="K69" s="293">
        <f t="shared" si="8"/>
        <v>0.02679565701559</v>
      </c>
      <c r="L69" s="293">
        <f t="shared" si="9"/>
        <v>0.416883116883117</v>
      </c>
      <c r="M69" s="252">
        <f t="shared" si="10"/>
        <v>0.398792207792208</v>
      </c>
      <c r="N69" s="252">
        <f t="shared" si="11"/>
        <v>0.956604361370717</v>
      </c>
      <c r="O69" s="4"/>
      <c r="P69" s="4"/>
      <c r="Q69" s="4"/>
      <c r="R69" s="252">
        <f t="shared" si="13"/>
        <v>3.41537650895639</v>
      </c>
    </row>
    <row r="70" ht="17.25" spans="1:18">
      <c r="A70" s="4"/>
      <c r="B70" s="16" t="s">
        <v>34</v>
      </c>
      <c r="C70" s="286" t="s">
        <v>20</v>
      </c>
      <c r="D70" s="279" t="s">
        <v>35</v>
      </c>
      <c r="E70" s="280">
        <v>709.16</v>
      </c>
      <c r="F70" s="281">
        <v>29862</v>
      </c>
      <c r="G70" s="252">
        <f t="shared" si="7"/>
        <v>23.7479070390463</v>
      </c>
      <c r="H70" s="281">
        <v>1001</v>
      </c>
      <c r="I70" s="279">
        <v>999</v>
      </c>
      <c r="J70" s="279">
        <v>311</v>
      </c>
      <c r="K70" s="293">
        <f t="shared" si="8"/>
        <v>0.033520862634787</v>
      </c>
      <c r="L70" s="293">
        <f t="shared" si="9"/>
        <v>0.310689310689311</v>
      </c>
      <c r="M70" s="252">
        <f t="shared" si="10"/>
        <v>0.708451548451549</v>
      </c>
      <c r="N70" s="252">
        <f t="shared" si="11"/>
        <v>2.28025723472669</v>
      </c>
      <c r="O70" s="4"/>
      <c r="P70" s="4"/>
      <c r="Q70" s="4"/>
      <c r="R70" s="252">
        <f t="shared" si="13"/>
        <v>8.14123090836013</v>
      </c>
    </row>
    <row r="71" ht="17.25" spans="1:18">
      <c r="A71" s="4"/>
      <c r="B71" s="271" t="s">
        <v>32</v>
      </c>
      <c r="C71" s="231"/>
      <c r="D71" s="232"/>
      <c r="E71" s="233">
        <f>SUM(E52:E70)</f>
        <v>2694.23</v>
      </c>
      <c r="F71" s="234">
        <f>SUM(F52:F70)</f>
        <v>254422</v>
      </c>
      <c r="G71" s="235">
        <f t="shared" si="7"/>
        <v>10.5896109613162</v>
      </c>
      <c r="H71" s="236">
        <f>SUM(H52:H70)</f>
        <v>4686</v>
      </c>
      <c r="I71" s="232">
        <f>SUM(I52:I70)</f>
        <v>4239</v>
      </c>
      <c r="J71" s="232">
        <f>SUM(J52:J70)</f>
        <v>1828</v>
      </c>
      <c r="K71" s="247">
        <f t="shared" si="8"/>
        <v>0.018418218550283</v>
      </c>
      <c r="L71" s="247">
        <f t="shared" si="9"/>
        <v>0.390098164746052</v>
      </c>
      <c r="M71" s="235">
        <f t="shared" si="10"/>
        <v>0.574953051643193</v>
      </c>
      <c r="N71" s="235">
        <f t="shared" si="11"/>
        <v>1.47386761487965</v>
      </c>
      <c r="O71" s="235"/>
      <c r="P71" s="235"/>
      <c r="Q71" s="235"/>
      <c r="R71" s="235">
        <f t="shared" si="13"/>
        <v>5.26216796875</v>
      </c>
    </row>
    <row r="72" ht="16.5" customHeight="1" spans="1:18">
      <c r="A72" s="299">
        <v>45556</v>
      </c>
      <c r="B72" s="282" t="s">
        <v>38</v>
      </c>
      <c r="C72" s="274" t="s">
        <v>20</v>
      </c>
      <c r="D72" s="275" t="s">
        <v>21</v>
      </c>
      <c r="E72" s="300">
        <v>32.98</v>
      </c>
      <c r="F72" s="301">
        <v>1126</v>
      </c>
      <c r="G72" s="252">
        <f t="shared" si="7"/>
        <v>29.2895204262877</v>
      </c>
      <c r="H72" s="301">
        <v>46</v>
      </c>
      <c r="I72" s="275">
        <v>45</v>
      </c>
      <c r="J72" s="275">
        <v>15</v>
      </c>
      <c r="K72" s="293">
        <f t="shared" si="8"/>
        <v>0.040852575488455</v>
      </c>
      <c r="L72" s="293">
        <f t="shared" si="9"/>
        <v>0.326086956521739</v>
      </c>
      <c r="M72" s="252">
        <f t="shared" si="10"/>
        <v>0.716956521739131</v>
      </c>
      <c r="N72" s="252">
        <f t="shared" si="11"/>
        <v>2.19866666666667</v>
      </c>
      <c r="O72" s="320">
        <v>654</v>
      </c>
      <c r="P72" s="329">
        <f>O72/J93</f>
        <v>0.248103186646434</v>
      </c>
      <c r="Q72" s="340">
        <f>E93/O72</f>
        <v>4.38912645259939</v>
      </c>
      <c r="R72" s="252">
        <f t="shared" ref="R72:R93" si="14">N72/$P$72</f>
        <v>8.86190417940877</v>
      </c>
    </row>
    <row r="73" ht="16.5" customHeight="1" spans="2:18">
      <c r="B73" s="4"/>
      <c r="C73" s="4"/>
      <c r="D73" s="279" t="s">
        <v>22</v>
      </c>
      <c r="E73" s="302">
        <v>55.52</v>
      </c>
      <c r="F73" s="303">
        <v>3199</v>
      </c>
      <c r="G73" s="252">
        <f t="shared" si="7"/>
        <v>17.3554235698656</v>
      </c>
      <c r="H73" s="303">
        <v>111</v>
      </c>
      <c r="I73" s="279">
        <v>87</v>
      </c>
      <c r="J73" s="279">
        <v>33</v>
      </c>
      <c r="K73" s="293">
        <f t="shared" si="8"/>
        <v>0.03469834323226</v>
      </c>
      <c r="L73" s="293">
        <f t="shared" si="9"/>
        <v>0.297297297297297</v>
      </c>
      <c r="M73" s="252">
        <f t="shared" si="10"/>
        <v>0.50018018018018</v>
      </c>
      <c r="N73" s="252">
        <f t="shared" si="11"/>
        <v>1.68242424242424</v>
      </c>
      <c r="O73" s="90"/>
      <c r="P73" s="90"/>
      <c r="Q73" s="90"/>
      <c r="R73" s="252">
        <f t="shared" si="14"/>
        <v>6.78114725233991</v>
      </c>
    </row>
    <row r="74" ht="16.5" customHeight="1" spans="2:18">
      <c r="B74" s="4"/>
      <c r="C74" s="4"/>
      <c r="D74" s="279" t="s">
        <v>23</v>
      </c>
      <c r="E74" s="302">
        <v>66.26</v>
      </c>
      <c r="F74" s="303">
        <v>7378</v>
      </c>
      <c r="G74" s="252">
        <f t="shared" si="7"/>
        <v>8.98075359175929</v>
      </c>
      <c r="H74" s="303">
        <v>137</v>
      </c>
      <c r="I74" s="279">
        <v>118</v>
      </c>
      <c r="J74" s="279">
        <v>52</v>
      </c>
      <c r="K74" s="293">
        <f t="shared" si="8"/>
        <v>0.018568717809705</v>
      </c>
      <c r="L74" s="293">
        <f t="shared" si="9"/>
        <v>0.379562043795621</v>
      </c>
      <c r="M74" s="252">
        <f t="shared" si="10"/>
        <v>0.483649635036496</v>
      </c>
      <c r="N74" s="252">
        <f t="shared" si="11"/>
        <v>1.27423076923077</v>
      </c>
      <c r="O74" s="90"/>
      <c r="P74" s="90"/>
      <c r="Q74" s="90"/>
      <c r="R74" s="252">
        <f t="shared" si="14"/>
        <v>5.13589037873442</v>
      </c>
    </row>
    <row r="75" ht="16.5" customHeight="1" spans="2:18">
      <c r="B75" s="4"/>
      <c r="C75" s="4"/>
      <c r="D75" s="279" t="s">
        <v>24</v>
      </c>
      <c r="E75" s="302">
        <v>41.4</v>
      </c>
      <c r="F75" s="303">
        <v>7835</v>
      </c>
      <c r="G75" s="252">
        <f t="shared" si="7"/>
        <v>5.28398213146139</v>
      </c>
      <c r="H75" s="303">
        <v>124</v>
      </c>
      <c r="I75" s="279">
        <v>115</v>
      </c>
      <c r="J75" s="279">
        <v>38</v>
      </c>
      <c r="K75" s="293">
        <f t="shared" si="8"/>
        <v>0.015826419910657</v>
      </c>
      <c r="L75" s="293">
        <f t="shared" si="9"/>
        <v>0.306451612903226</v>
      </c>
      <c r="M75" s="252">
        <f t="shared" si="10"/>
        <v>0.333870967741936</v>
      </c>
      <c r="N75" s="252">
        <f t="shared" si="11"/>
        <v>1.08947368421053</v>
      </c>
      <c r="O75" s="90"/>
      <c r="P75" s="90"/>
      <c r="Q75" s="90"/>
      <c r="R75" s="252">
        <f t="shared" si="14"/>
        <v>4.39121197489136</v>
      </c>
    </row>
    <row r="76" ht="16.5" customHeight="1" spans="2:18">
      <c r="B76" s="4"/>
      <c r="C76" s="4"/>
      <c r="D76" s="279" t="s">
        <v>25</v>
      </c>
      <c r="E76" s="302">
        <v>47.77</v>
      </c>
      <c r="F76" s="303">
        <v>21254</v>
      </c>
      <c r="G76" s="252">
        <f t="shared" si="7"/>
        <v>2.24757692669615</v>
      </c>
      <c r="H76" s="303">
        <v>380</v>
      </c>
      <c r="I76" s="279">
        <v>349</v>
      </c>
      <c r="J76" s="279">
        <v>104</v>
      </c>
      <c r="K76" s="293">
        <f t="shared" si="8"/>
        <v>0.017878987484709</v>
      </c>
      <c r="L76" s="293">
        <f t="shared" si="9"/>
        <v>0.273684210526316</v>
      </c>
      <c r="M76" s="252">
        <f t="shared" si="10"/>
        <v>0.12571052631579</v>
      </c>
      <c r="N76" s="252">
        <f t="shared" si="11"/>
        <v>0.459326923076923</v>
      </c>
      <c r="O76" s="90"/>
      <c r="P76" s="90"/>
      <c r="Q76" s="90"/>
      <c r="R76" s="252">
        <f t="shared" si="14"/>
        <v>1.85135438720301</v>
      </c>
    </row>
    <row r="77" ht="16.5" customHeight="1" spans="2:18">
      <c r="B77" s="4"/>
      <c r="C77" s="4"/>
      <c r="D77" s="279" t="s">
        <v>39</v>
      </c>
      <c r="E77" s="302">
        <v>196.24</v>
      </c>
      <c r="F77" s="303">
        <v>6516</v>
      </c>
      <c r="G77" s="252">
        <f t="shared" si="7"/>
        <v>30.1166359729896</v>
      </c>
      <c r="H77" s="303">
        <v>204</v>
      </c>
      <c r="I77" s="279">
        <v>217</v>
      </c>
      <c r="J77" s="279">
        <v>111</v>
      </c>
      <c r="K77" s="293">
        <f t="shared" si="8"/>
        <v>0.031307550644567</v>
      </c>
      <c r="L77" s="293">
        <f t="shared" si="9"/>
        <v>0.544117647058824</v>
      </c>
      <c r="M77" s="252">
        <f t="shared" si="10"/>
        <v>0.961960784313726</v>
      </c>
      <c r="N77" s="252">
        <f t="shared" si="11"/>
        <v>1.76792792792793</v>
      </c>
      <c r="O77" s="90"/>
      <c r="P77" s="90"/>
      <c r="Q77" s="90"/>
      <c r="R77" s="252">
        <f t="shared" si="14"/>
        <v>7.12577678596027</v>
      </c>
    </row>
    <row r="78" ht="16.5" customHeight="1" spans="2:18">
      <c r="B78" s="4"/>
      <c r="C78" s="4"/>
      <c r="D78" s="279" t="s">
        <v>40</v>
      </c>
      <c r="E78" s="302">
        <v>191.11</v>
      </c>
      <c r="F78" s="303">
        <v>54677</v>
      </c>
      <c r="G78" s="252">
        <f t="shared" si="7"/>
        <v>3.49525394590047</v>
      </c>
      <c r="H78" s="303">
        <v>368</v>
      </c>
      <c r="I78" s="279">
        <v>312</v>
      </c>
      <c r="J78" s="279">
        <v>110</v>
      </c>
      <c r="K78" s="293">
        <f t="shared" si="8"/>
        <v>0.006730435100682</v>
      </c>
      <c r="L78" s="293">
        <f t="shared" si="9"/>
        <v>0.298913043478261</v>
      </c>
      <c r="M78" s="252">
        <f t="shared" si="10"/>
        <v>0.519320652173913</v>
      </c>
      <c r="N78" s="252">
        <f t="shared" si="11"/>
        <v>1.73736363636364</v>
      </c>
      <c r="O78" s="90"/>
      <c r="P78" s="90"/>
      <c r="Q78" s="90"/>
      <c r="R78" s="252">
        <f t="shared" si="14"/>
        <v>7.00258493188769</v>
      </c>
    </row>
    <row r="79" ht="16.5" customHeight="1" spans="2:18">
      <c r="B79" s="282" t="s">
        <v>41</v>
      </c>
      <c r="C79" s="304" t="s">
        <v>20</v>
      </c>
      <c r="D79" s="279" t="s">
        <v>27</v>
      </c>
      <c r="E79" s="302">
        <v>423.19</v>
      </c>
      <c r="F79" s="303">
        <v>16465</v>
      </c>
      <c r="G79" s="252">
        <f t="shared" si="7"/>
        <v>25.7023990282417</v>
      </c>
      <c r="H79" s="303">
        <v>829</v>
      </c>
      <c r="I79" s="279">
        <v>761</v>
      </c>
      <c r="J79" s="279">
        <v>444</v>
      </c>
      <c r="K79" s="293">
        <f t="shared" si="8"/>
        <v>0.050349225630125</v>
      </c>
      <c r="L79" s="293">
        <f t="shared" si="9"/>
        <v>0.535585042219542</v>
      </c>
      <c r="M79" s="252">
        <f t="shared" si="10"/>
        <v>0.510482509047045</v>
      </c>
      <c r="N79" s="252">
        <f t="shared" si="11"/>
        <v>0.953130630630631</v>
      </c>
      <c r="O79" s="90"/>
      <c r="P79" s="90"/>
      <c r="Q79" s="90"/>
      <c r="R79" s="252">
        <f t="shared" si="14"/>
        <v>3.84167024822988</v>
      </c>
    </row>
    <row r="80" ht="16.5" customHeight="1" spans="2:18">
      <c r="B80" s="4"/>
      <c r="C80" s="90"/>
      <c r="D80" s="279" t="s">
        <v>28</v>
      </c>
      <c r="E80" s="302">
        <v>292.53</v>
      </c>
      <c r="F80" s="303">
        <v>21137</v>
      </c>
      <c r="G80" s="252">
        <f t="shared" si="7"/>
        <v>13.8397123527464</v>
      </c>
      <c r="H80" s="303">
        <v>749</v>
      </c>
      <c r="I80" s="279">
        <v>666</v>
      </c>
      <c r="J80" s="279">
        <v>396</v>
      </c>
      <c r="K80" s="293">
        <f t="shared" si="8"/>
        <v>0.035435492264749</v>
      </c>
      <c r="L80" s="293">
        <f t="shared" si="9"/>
        <v>0.528704939919893</v>
      </c>
      <c r="M80" s="252">
        <f t="shared" si="10"/>
        <v>0.390560747663551</v>
      </c>
      <c r="N80" s="252">
        <f t="shared" si="11"/>
        <v>0.738712121212121</v>
      </c>
      <c r="O80" s="90"/>
      <c r="P80" s="90"/>
      <c r="Q80" s="90"/>
      <c r="R80" s="252">
        <f t="shared" si="14"/>
        <v>2.97743906959503</v>
      </c>
    </row>
    <row r="81" ht="16.5" customHeight="1" spans="2:18">
      <c r="B81" s="4"/>
      <c r="C81" s="90"/>
      <c r="D81" s="279" t="s">
        <v>29</v>
      </c>
      <c r="E81" s="302">
        <v>145.83</v>
      </c>
      <c r="F81" s="303">
        <v>18557</v>
      </c>
      <c r="G81" s="252">
        <f t="shared" si="7"/>
        <v>7.85849005766018</v>
      </c>
      <c r="H81" s="303">
        <v>356</v>
      </c>
      <c r="I81" s="279">
        <v>304</v>
      </c>
      <c r="J81" s="279">
        <v>166</v>
      </c>
      <c r="K81" s="293">
        <f t="shared" si="8"/>
        <v>0.019184135366708</v>
      </c>
      <c r="L81" s="293">
        <f t="shared" si="9"/>
        <v>0.466292134831461</v>
      </c>
      <c r="M81" s="252">
        <f t="shared" si="10"/>
        <v>0.409634831460674</v>
      </c>
      <c r="N81" s="252">
        <f t="shared" si="11"/>
        <v>0.878493975903615</v>
      </c>
      <c r="O81" s="90"/>
      <c r="P81" s="90"/>
      <c r="Q81" s="90"/>
      <c r="R81" s="252">
        <f t="shared" si="14"/>
        <v>3.5408411628164</v>
      </c>
    </row>
    <row r="82" ht="16.5" customHeight="1" spans="2:18">
      <c r="B82" s="4"/>
      <c r="C82" s="90"/>
      <c r="D82" s="279" t="s">
        <v>30</v>
      </c>
      <c r="E82" s="302">
        <v>48.44</v>
      </c>
      <c r="F82" s="303">
        <v>10469</v>
      </c>
      <c r="G82" s="252">
        <f t="shared" si="7"/>
        <v>4.62699398223326</v>
      </c>
      <c r="H82" s="303">
        <v>203</v>
      </c>
      <c r="I82" s="279">
        <v>175</v>
      </c>
      <c r="J82" s="279">
        <v>74</v>
      </c>
      <c r="K82" s="293">
        <f t="shared" si="8"/>
        <v>0.019390581717452</v>
      </c>
      <c r="L82" s="293">
        <f t="shared" si="9"/>
        <v>0.364532019704434</v>
      </c>
      <c r="M82" s="252">
        <f t="shared" si="10"/>
        <v>0.238620689655172</v>
      </c>
      <c r="N82" s="252">
        <f t="shared" si="11"/>
        <v>0.654594594594595</v>
      </c>
      <c r="O82" s="90"/>
      <c r="P82" s="90"/>
      <c r="Q82" s="90"/>
      <c r="R82" s="252">
        <f t="shared" si="14"/>
        <v>2.63839656169931</v>
      </c>
    </row>
    <row r="83" ht="16.5" customHeight="1" spans="2:18">
      <c r="B83" s="4"/>
      <c r="C83" s="90"/>
      <c r="D83" s="279" t="s">
        <v>31</v>
      </c>
      <c r="E83" s="302">
        <v>48.26</v>
      </c>
      <c r="F83" s="303">
        <v>17829</v>
      </c>
      <c r="G83" s="252">
        <f t="shared" si="7"/>
        <v>2.70682595770935</v>
      </c>
      <c r="H83" s="303">
        <v>574</v>
      </c>
      <c r="I83" s="279">
        <v>527</v>
      </c>
      <c r="J83" s="279">
        <v>310</v>
      </c>
      <c r="K83" s="293">
        <f t="shared" si="8"/>
        <v>0.03219473890852</v>
      </c>
      <c r="L83" s="293">
        <f t="shared" si="9"/>
        <v>0.54006968641115</v>
      </c>
      <c r="M83" s="252">
        <f t="shared" si="10"/>
        <v>0.084076655052265</v>
      </c>
      <c r="N83" s="252">
        <f t="shared" si="11"/>
        <v>0.155677419354839</v>
      </c>
      <c r="O83" s="90"/>
      <c r="P83" s="90"/>
      <c r="Q83" s="90"/>
      <c r="R83" s="252">
        <f t="shared" si="14"/>
        <v>0.627470454769656</v>
      </c>
    </row>
    <row r="84" ht="16.5" customHeight="1" spans="2:18">
      <c r="B84" s="199"/>
      <c r="C84" s="15"/>
      <c r="D84" s="305" t="s">
        <v>42</v>
      </c>
      <c r="E84" s="302">
        <v>63.16</v>
      </c>
      <c r="F84" s="303">
        <v>4478</v>
      </c>
      <c r="G84" s="252">
        <f t="shared" si="7"/>
        <v>14.104510942385</v>
      </c>
      <c r="H84" s="303">
        <v>117</v>
      </c>
      <c r="I84" s="279">
        <v>93</v>
      </c>
      <c r="J84" s="279">
        <v>56</v>
      </c>
      <c r="K84" s="293">
        <f t="shared" si="8"/>
        <v>0.026127735596248</v>
      </c>
      <c r="L84" s="293">
        <f t="shared" si="9"/>
        <v>0.478632478632479</v>
      </c>
      <c r="M84" s="252">
        <f t="shared" si="10"/>
        <v>0.53982905982906</v>
      </c>
      <c r="N84" s="252">
        <f t="shared" si="11"/>
        <v>1.12785714285714</v>
      </c>
      <c r="O84" s="90"/>
      <c r="P84" s="90"/>
      <c r="Q84" s="90"/>
      <c r="R84" s="252">
        <f t="shared" si="14"/>
        <v>4.54591961555264</v>
      </c>
    </row>
    <row r="85" ht="16.5" customHeight="1" spans="1:18">
      <c r="A85" s="306"/>
      <c r="B85" s="307" t="s">
        <v>37</v>
      </c>
      <c r="C85" s="308" t="s">
        <v>20</v>
      </c>
      <c r="D85" s="274" t="s">
        <v>33</v>
      </c>
      <c r="E85" s="302">
        <v>291.786</v>
      </c>
      <c r="F85" s="278">
        <v>37424</v>
      </c>
      <c r="G85" s="252">
        <f t="shared" si="7"/>
        <v>7.79676143651133</v>
      </c>
      <c r="H85" s="301">
        <v>828</v>
      </c>
      <c r="I85" s="275">
        <v>765</v>
      </c>
      <c r="J85" s="275">
        <v>270</v>
      </c>
      <c r="K85" s="293">
        <f t="shared" si="8"/>
        <v>0.022124839675075</v>
      </c>
      <c r="L85" s="293">
        <f t="shared" si="9"/>
        <v>0.326086956521739</v>
      </c>
      <c r="M85" s="252">
        <f t="shared" si="10"/>
        <v>0.352398550724638</v>
      </c>
      <c r="N85" s="252">
        <f t="shared" si="11"/>
        <v>1.08068888888889</v>
      </c>
      <c r="P85" s="90"/>
      <c r="Q85" s="90"/>
      <c r="R85" s="252">
        <f t="shared" si="14"/>
        <v>4.35580414542983</v>
      </c>
    </row>
    <row r="86" ht="16.5" customHeight="1" spans="2:18">
      <c r="B86" s="309" t="s">
        <v>34</v>
      </c>
      <c r="C86" s="310" t="s">
        <v>20</v>
      </c>
      <c r="D86" s="279" t="s">
        <v>43</v>
      </c>
      <c r="E86" s="280">
        <v>20.73</v>
      </c>
      <c r="F86" s="281">
        <v>699</v>
      </c>
      <c r="G86" s="37">
        <v>29.65</v>
      </c>
      <c r="H86" s="281">
        <v>57</v>
      </c>
      <c r="I86" s="279">
        <v>23</v>
      </c>
      <c r="J86" s="279">
        <v>23</v>
      </c>
      <c r="K86" s="36">
        <f t="shared" si="8"/>
        <v>0.081545064377682</v>
      </c>
      <c r="L86" s="36">
        <f t="shared" si="9"/>
        <v>0.403508771929825</v>
      </c>
      <c r="M86" s="37">
        <f t="shared" si="10"/>
        <v>0.363684210526316</v>
      </c>
      <c r="N86" s="37">
        <f t="shared" si="11"/>
        <v>0.901304347826087</v>
      </c>
      <c r="P86" s="90"/>
      <c r="Q86" s="90"/>
      <c r="R86" s="252">
        <f t="shared" si="14"/>
        <v>3.63278021539689</v>
      </c>
    </row>
    <row r="87" ht="16.5" customHeight="1" spans="2:18">
      <c r="B87" s="90"/>
      <c r="C87" s="197"/>
      <c r="D87" s="279" t="s">
        <v>44</v>
      </c>
      <c r="E87" s="280">
        <v>52.2527</v>
      </c>
      <c r="F87" s="281">
        <v>3013</v>
      </c>
      <c r="G87" s="37">
        <v>17.35</v>
      </c>
      <c r="H87" s="281">
        <v>100</v>
      </c>
      <c r="I87" s="279">
        <v>27</v>
      </c>
      <c r="J87" s="279">
        <v>27</v>
      </c>
      <c r="K87" s="36">
        <f t="shared" si="8"/>
        <v>0.033189512114172</v>
      </c>
      <c r="L87" s="36">
        <f t="shared" si="9"/>
        <v>0.27</v>
      </c>
      <c r="M87" s="37">
        <f t="shared" si="10"/>
        <v>0.522527</v>
      </c>
      <c r="N87" s="37">
        <f t="shared" si="11"/>
        <v>1.93528518518519</v>
      </c>
      <c r="P87" s="90"/>
      <c r="R87" s="252">
        <f t="shared" si="14"/>
        <v>7.80032377392683</v>
      </c>
    </row>
    <row r="88" ht="16.5" customHeight="1" spans="2:18">
      <c r="B88" s="90"/>
      <c r="C88" s="197"/>
      <c r="D88" s="279" t="s">
        <v>45</v>
      </c>
      <c r="E88" s="280">
        <v>26.74</v>
      </c>
      <c r="F88" s="281">
        <v>3064</v>
      </c>
      <c r="G88" s="37">
        <v>8.73</v>
      </c>
      <c r="H88" s="281">
        <v>44</v>
      </c>
      <c r="I88" s="279">
        <v>16</v>
      </c>
      <c r="J88" s="279">
        <v>16</v>
      </c>
      <c r="K88" s="36">
        <f t="shared" si="8"/>
        <v>0.014360313315927</v>
      </c>
      <c r="L88" s="36">
        <f t="shared" si="9"/>
        <v>0.363636363636364</v>
      </c>
      <c r="M88" s="37">
        <f t="shared" si="10"/>
        <v>0.607727272727273</v>
      </c>
      <c r="N88" s="37">
        <f t="shared" si="11"/>
        <v>1.67125</v>
      </c>
      <c r="P88" s="90"/>
      <c r="R88" s="252">
        <f t="shared" si="14"/>
        <v>6.73610856269113</v>
      </c>
    </row>
    <row r="89" ht="16.5" customHeight="1" spans="2:18">
      <c r="B89" s="90"/>
      <c r="C89" s="197"/>
      <c r="D89" s="279" t="s">
        <v>46</v>
      </c>
      <c r="E89" s="280">
        <v>31.54</v>
      </c>
      <c r="F89" s="281">
        <v>8132</v>
      </c>
      <c r="G89" s="37">
        <v>3.88</v>
      </c>
      <c r="H89" s="281">
        <v>94</v>
      </c>
      <c r="I89" s="279">
        <v>24</v>
      </c>
      <c r="J89" s="279">
        <v>24</v>
      </c>
      <c r="K89" s="36">
        <f t="shared" si="8"/>
        <v>0.011559272011805</v>
      </c>
      <c r="L89" s="36">
        <f t="shared" si="9"/>
        <v>0.25531914893617</v>
      </c>
      <c r="M89" s="37">
        <f t="shared" si="10"/>
        <v>0.335531914893617</v>
      </c>
      <c r="N89" s="37">
        <f t="shared" si="11"/>
        <v>1.31416666666667</v>
      </c>
      <c r="P89" s="90"/>
      <c r="R89" s="252">
        <f t="shared" si="14"/>
        <v>5.29685524974516</v>
      </c>
    </row>
    <row r="90" ht="16.5" customHeight="1" spans="2:18">
      <c r="B90" s="90"/>
      <c r="C90" s="197"/>
      <c r="D90" s="279" t="s">
        <v>47</v>
      </c>
      <c r="E90" s="280">
        <v>92.99</v>
      </c>
      <c r="F90" s="281">
        <v>51616</v>
      </c>
      <c r="G90" s="37">
        <v>1.8</v>
      </c>
      <c r="H90" s="281">
        <v>599</v>
      </c>
      <c r="I90" s="279">
        <v>111</v>
      </c>
      <c r="J90" s="279">
        <v>111</v>
      </c>
      <c r="K90" s="36">
        <f t="shared" si="8"/>
        <v>0.011604928704278</v>
      </c>
      <c r="L90" s="36">
        <f t="shared" si="9"/>
        <v>0.185308848080134</v>
      </c>
      <c r="M90" s="37">
        <f t="shared" si="10"/>
        <v>0.155242070116861</v>
      </c>
      <c r="N90" s="37">
        <f t="shared" si="11"/>
        <v>0.837747747747748</v>
      </c>
      <c r="P90" s="90"/>
      <c r="R90" s="252">
        <f t="shared" si="14"/>
        <v>3.37661018816982</v>
      </c>
    </row>
    <row r="91" ht="16.5" customHeight="1" spans="2:18">
      <c r="B91" s="90"/>
      <c r="C91" s="197"/>
      <c r="D91" s="279" t="s">
        <v>35</v>
      </c>
      <c r="E91" s="280">
        <v>350.03</v>
      </c>
      <c r="F91" s="281">
        <v>14103</v>
      </c>
      <c r="G91" s="37">
        <f t="shared" ref="G91:G154" si="15">E91/F91*1000</f>
        <v>24.8195419414309</v>
      </c>
      <c r="H91" s="281">
        <v>540</v>
      </c>
      <c r="I91" s="279">
        <v>435</v>
      </c>
      <c r="J91" s="279">
        <v>121</v>
      </c>
      <c r="K91" s="36">
        <f t="shared" si="8"/>
        <v>0.0382897255903</v>
      </c>
      <c r="L91" s="36">
        <f t="shared" si="9"/>
        <v>0.224074074074074</v>
      </c>
      <c r="M91" s="37">
        <f t="shared" si="10"/>
        <v>0.648203703703704</v>
      </c>
      <c r="N91" s="37">
        <f t="shared" si="11"/>
        <v>2.89280991735537</v>
      </c>
      <c r="P91" s="90"/>
      <c r="R91" s="252">
        <f t="shared" si="14"/>
        <v>11.6597048045088</v>
      </c>
    </row>
    <row r="92" ht="16.5" customHeight="1" spans="2:18">
      <c r="B92" s="15"/>
      <c r="C92" s="76"/>
      <c r="D92" s="279" t="s">
        <v>35</v>
      </c>
      <c r="E92" s="280">
        <v>351.73</v>
      </c>
      <c r="F92" s="281">
        <v>17289</v>
      </c>
      <c r="G92" s="37">
        <f t="shared" si="15"/>
        <v>20.3441494591937</v>
      </c>
      <c r="H92" s="281">
        <v>593</v>
      </c>
      <c r="I92" s="279">
        <v>472</v>
      </c>
      <c r="J92" s="279">
        <v>135</v>
      </c>
      <c r="K92" s="330">
        <f t="shared" si="8"/>
        <v>0.034299265428885</v>
      </c>
      <c r="L92" s="330">
        <f t="shared" si="9"/>
        <v>0.227655986509275</v>
      </c>
      <c r="M92" s="331">
        <f t="shared" si="10"/>
        <v>0.593136593591906</v>
      </c>
      <c r="N92" s="331">
        <f t="shared" si="11"/>
        <v>2.60540740740741</v>
      </c>
      <c r="P92" s="90"/>
      <c r="R92" s="252">
        <f t="shared" si="14"/>
        <v>10.5013056971344</v>
      </c>
    </row>
    <row r="93" ht="16.5" customHeight="1" spans="1:18">
      <c r="A93" s="311"/>
      <c r="B93" s="312" t="s">
        <v>32</v>
      </c>
      <c r="C93" s="313"/>
      <c r="D93" s="314"/>
      <c r="E93" s="315">
        <f>SUM(E72:E92)</f>
        <v>2870.4887</v>
      </c>
      <c r="F93" s="316">
        <f>SUM(F72:F92)</f>
        <v>326260</v>
      </c>
      <c r="G93" s="317">
        <f t="shared" si="15"/>
        <v>8.79816312143689</v>
      </c>
      <c r="H93" s="318">
        <f>SUM(H72:H92)</f>
        <v>7053</v>
      </c>
      <c r="I93" s="314">
        <f>SUM(I72:I92)</f>
        <v>5642</v>
      </c>
      <c r="J93" s="332">
        <f>SUM(J72:J92)</f>
        <v>2636</v>
      </c>
      <c r="K93" s="333">
        <f t="shared" si="8"/>
        <v>0.021617728192239</v>
      </c>
      <c r="L93" s="333">
        <f t="shared" si="9"/>
        <v>0.373741670211258</v>
      </c>
      <c r="M93" s="326">
        <f t="shared" si="10"/>
        <v>0.406988331206579</v>
      </c>
      <c r="N93" s="326">
        <f t="shared" si="11"/>
        <v>1.08895625948407</v>
      </c>
      <c r="O93" s="334"/>
      <c r="P93" s="235"/>
      <c r="Q93" s="235"/>
      <c r="R93" s="235">
        <f t="shared" si="14"/>
        <v>4.38912645259939</v>
      </c>
    </row>
    <row r="94" ht="15" customHeight="1" spans="1:18">
      <c r="A94" s="319">
        <v>45557</v>
      </c>
      <c r="B94" s="273" t="s">
        <v>38</v>
      </c>
      <c r="C94" s="320" t="s">
        <v>20</v>
      </c>
      <c r="D94" s="274" t="s">
        <v>21</v>
      </c>
      <c r="E94" s="300">
        <v>1.08</v>
      </c>
      <c r="F94" s="301">
        <v>44</v>
      </c>
      <c r="G94" s="128">
        <f t="shared" si="15"/>
        <v>24.5454545454546</v>
      </c>
      <c r="H94" s="301">
        <v>5</v>
      </c>
      <c r="I94" s="275">
        <v>5</v>
      </c>
      <c r="J94" s="275">
        <v>1</v>
      </c>
      <c r="K94" s="36">
        <f t="shared" si="8"/>
        <v>0.113636363636364</v>
      </c>
      <c r="L94" s="36">
        <f t="shared" si="9"/>
        <v>0.2</v>
      </c>
      <c r="M94" s="37">
        <f t="shared" si="10"/>
        <v>0.216</v>
      </c>
      <c r="N94" s="37">
        <f t="shared" si="11"/>
        <v>1.08</v>
      </c>
      <c r="O94" s="320">
        <v>241</v>
      </c>
      <c r="P94" s="329">
        <f>O94/J109</f>
        <v>0.467054263565892</v>
      </c>
      <c r="Q94" s="340">
        <f>E109/O94</f>
        <v>3.24846473029046</v>
      </c>
      <c r="R94" s="341">
        <f t="shared" ref="R94:R109" si="16">N94/$P$94</f>
        <v>2.31236514522822</v>
      </c>
    </row>
    <row r="95" ht="17.25" customHeight="1" spans="1:18">
      <c r="A95" s="90"/>
      <c r="B95" s="90"/>
      <c r="C95" s="90"/>
      <c r="D95" s="274" t="s">
        <v>22</v>
      </c>
      <c r="E95" s="302">
        <v>0.73</v>
      </c>
      <c r="F95" s="303">
        <v>40</v>
      </c>
      <c r="G95" s="37">
        <f t="shared" si="15"/>
        <v>18.25</v>
      </c>
      <c r="H95" s="303">
        <v>4</v>
      </c>
      <c r="I95" s="279">
        <v>4</v>
      </c>
      <c r="J95" s="279">
        <v>1</v>
      </c>
      <c r="K95" s="36">
        <f t="shared" si="8"/>
        <v>0.1</v>
      </c>
      <c r="L95" s="36">
        <f t="shared" si="9"/>
        <v>0.25</v>
      </c>
      <c r="M95" s="37">
        <f t="shared" si="10"/>
        <v>0.1825</v>
      </c>
      <c r="N95" s="37">
        <f t="shared" si="11"/>
        <v>0.73</v>
      </c>
      <c r="O95" s="90"/>
      <c r="P95" s="90"/>
      <c r="Q95" s="90"/>
      <c r="R95" s="341">
        <f t="shared" si="16"/>
        <v>1.56298755186722</v>
      </c>
    </row>
    <row r="96" ht="17.25" customHeight="1" spans="1:18">
      <c r="A96" s="90"/>
      <c r="B96" s="90"/>
      <c r="C96" s="90"/>
      <c r="D96" s="274" t="s">
        <v>23</v>
      </c>
      <c r="E96" s="302">
        <v>0.82</v>
      </c>
      <c r="F96" s="303">
        <v>100</v>
      </c>
      <c r="G96" s="37">
        <f t="shared" si="15"/>
        <v>8.2</v>
      </c>
      <c r="H96" s="303">
        <v>1</v>
      </c>
      <c r="I96" s="279">
        <v>3</v>
      </c>
      <c r="J96" s="279">
        <v>2</v>
      </c>
      <c r="K96" s="36">
        <f t="shared" si="8"/>
        <v>0.01</v>
      </c>
      <c r="L96" s="36">
        <f t="shared" si="9"/>
        <v>2</v>
      </c>
      <c r="M96" s="37">
        <f t="shared" si="10"/>
        <v>0.82</v>
      </c>
      <c r="N96" s="37">
        <f t="shared" si="11"/>
        <v>0.41</v>
      </c>
      <c r="O96" s="90"/>
      <c r="P96" s="90"/>
      <c r="Q96" s="90"/>
      <c r="R96" s="341">
        <f t="shared" si="16"/>
        <v>0.877842323651452</v>
      </c>
    </row>
    <row r="97" ht="16.5" customHeight="1" spans="1:18">
      <c r="A97" s="90"/>
      <c r="B97" s="90"/>
      <c r="C97" s="90"/>
      <c r="D97" s="274" t="s">
        <v>24</v>
      </c>
      <c r="E97" s="302">
        <v>2.12</v>
      </c>
      <c r="F97" s="303">
        <v>460</v>
      </c>
      <c r="G97" s="37">
        <f t="shared" si="15"/>
        <v>4.60869565217391</v>
      </c>
      <c r="H97" s="303">
        <v>7</v>
      </c>
      <c r="I97" s="279">
        <v>9</v>
      </c>
      <c r="J97" s="279">
        <v>6</v>
      </c>
      <c r="K97" s="36">
        <f t="shared" si="8"/>
        <v>0.015217391304348</v>
      </c>
      <c r="L97" s="36">
        <f t="shared" si="9"/>
        <v>0.857142857142857</v>
      </c>
      <c r="M97" s="37">
        <f t="shared" si="10"/>
        <v>0.302857142857143</v>
      </c>
      <c r="N97" s="37">
        <f t="shared" si="11"/>
        <v>0.353333333333333</v>
      </c>
      <c r="O97" s="90"/>
      <c r="P97" s="90"/>
      <c r="Q97" s="90"/>
      <c r="R97" s="341">
        <f t="shared" si="16"/>
        <v>0.756514522821577</v>
      </c>
    </row>
    <row r="98" ht="16.5" customHeight="1" spans="1:18">
      <c r="A98" s="90"/>
      <c r="B98" s="15"/>
      <c r="C98" s="15"/>
      <c r="D98" s="274" t="s">
        <v>25</v>
      </c>
      <c r="E98" s="302">
        <v>1.57</v>
      </c>
      <c r="F98" s="303">
        <v>752</v>
      </c>
      <c r="G98" s="37">
        <f t="shared" si="15"/>
        <v>2.08776595744681</v>
      </c>
      <c r="H98" s="303">
        <v>8</v>
      </c>
      <c r="I98" s="279">
        <v>8</v>
      </c>
      <c r="J98" s="279">
        <v>5</v>
      </c>
      <c r="K98" s="36">
        <f t="shared" si="8"/>
        <v>0.01063829787234</v>
      </c>
      <c r="L98" s="36">
        <f t="shared" si="9"/>
        <v>0.625</v>
      </c>
      <c r="M98" s="37">
        <f t="shared" si="10"/>
        <v>0.19625</v>
      </c>
      <c r="N98" s="37">
        <f t="shared" si="11"/>
        <v>0.314</v>
      </c>
      <c r="O98" s="90"/>
      <c r="P98" s="90"/>
      <c r="Q98" s="90"/>
      <c r="R98" s="341">
        <f t="shared" si="16"/>
        <v>0.672298755186722</v>
      </c>
    </row>
    <row r="99" ht="16.5" customHeight="1" spans="1:18">
      <c r="A99" s="90"/>
      <c r="B99" s="273" t="s">
        <v>41</v>
      </c>
      <c r="C99" s="320" t="s">
        <v>20</v>
      </c>
      <c r="D99" s="274" t="s">
        <v>27</v>
      </c>
      <c r="E99" s="300">
        <v>21.55</v>
      </c>
      <c r="F99" s="301">
        <v>903</v>
      </c>
      <c r="G99" s="37">
        <f t="shared" si="15"/>
        <v>23.8648947951274</v>
      </c>
      <c r="H99" s="301">
        <v>46</v>
      </c>
      <c r="I99" s="275">
        <v>88</v>
      </c>
      <c r="J99" s="275">
        <v>45</v>
      </c>
      <c r="K99" s="36">
        <f t="shared" si="8"/>
        <v>0.05094130675526</v>
      </c>
      <c r="L99" s="36">
        <f t="shared" si="9"/>
        <v>0.978260869565218</v>
      </c>
      <c r="M99" s="37">
        <f t="shared" si="10"/>
        <v>0.468478260869565</v>
      </c>
      <c r="N99" s="37">
        <f t="shared" si="11"/>
        <v>0.478888888888889</v>
      </c>
      <c r="O99" s="90"/>
      <c r="P99" s="90"/>
      <c r="Q99" s="90"/>
      <c r="R99" s="341">
        <f t="shared" si="16"/>
        <v>1.02533886583679</v>
      </c>
    </row>
    <row r="100" ht="16.5" customHeight="1" spans="1:18">
      <c r="A100" s="90"/>
      <c r="B100" s="90"/>
      <c r="C100" s="90"/>
      <c r="D100" s="274" t="s">
        <v>28</v>
      </c>
      <c r="E100" s="302">
        <v>9.53</v>
      </c>
      <c r="F100" s="303">
        <v>691</v>
      </c>
      <c r="G100" s="37">
        <f t="shared" si="15"/>
        <v>13.7916063675832</v>
      </c>
      <c r="H100" s="303">
        <v>23</v>
      </c>
      <c r="I100" s="279">
        <v>22</v>
      </c>
      <c r="J100" s="279">
        <v>10</v>
      </c>
      <c r="K100" s="36">
        <f t="shared" si="8"/>
        <v>0.03328509406657</v>
      </c>
      <c r="L100" s="36">
        <f t="shared" si="9"/>
        <v>0.434782608695652</v>
      </c>
      <c r="M100" s="37">
        <f t="shared" si="10"/>
        <v>0.414347826086957</v>
      </c>
      <c r="N100" s="37">
        <f t="shared" si="11"/>
        <v>0.953</v>
      </c>
      <c r="O100" s="90"/>
      <c r="P100" s="90"/>
      <c r="Q100" s="90"/>
      <c r="R100" s="341">
        <f t="shared" si="16"/>
        <v>2.04044813278008</v>
      </c>
    </row>
    <row r="101" ht="16.5" customHeight="1" spans="1:18">
      <c r="A101" s="90"/>
      <c r="B101" s="90"/>
      <c r="C101" s="90"/>
      <c r="D101" s="274" t="s">
        <v>29</v>
      </c>
      <c r="E101" s="302">
        <v>4.13</v>
      </c>
      <c r="F101" s="303">
        <v>894</v>
      </c>
      <c r="G101" s="37">
        <f t="shared" si="15"/>
        <v>4.61968680089486</v>
      </c>
      <c r="H101" s="303">
        <v>9</v>
      </c>
      <c r="I101" s="279">
        <v>9</v>
      </c>
      <c r="J101" s="279">
        <v>4</v>
      </c>
      <c r="K101" s="36">
        <f t="shared" si="8"/>
        <v>0.01006711409396</v>
      </c>
      <c r="L101" s="36">
        <f t="shared" si="9"/>
        <v>0.444444444444445</v>
      </c>
      <c r="M101" s="37">
        <f t="shared" si="10"/>
        <v>0.458888888888889</v>
      </c>
      <c r="N101" s="37">
        <f t="shared" si="11"/>
        <v>1.0325</v>
      </c>
      <c r="O101" s="90"/>
      <c r="P101" s="90"/>
      <c r="Q101" s="90"/>
      <c r="R101" s="341">
        <f t="shared" si="16"/>
        <v>2.21066390041494</v>
      </c>
    </row>
    <row r="102" ht="16.5" customHeight="1" spans="1:18">
      <c r="A102" s="90"/>
      <c r="B102" s="90"/>
      <c r="C102" s="90"/>
      <c r="D102" s="274" t="s">
        <v>30</v>
      </c>
      <c r="E102" s="302">
        <v>4.53</v>
      </c>
      <c r="F102" s="303">
        <v>1132</v>
      </c>
      <c r="G102" s="37">
        <f t="shared" si="15"/>
        <v>4.0017667844523</v>
      </c>
      <c r="H102" s="303">
        <v>20</v>
      </c>
      <c r="I102" s="279">
        <v>17</v>
      </c>
      <c r="J102" s="279">
        <v>9</v>
      </c>
      <c r="K102" s="36">
        <f t="shared" ref="K102:K165" si="17">H102/F102</f>
        <v>0.017667844522968</v>
      </c>
      <c r="L102" s="36">
        <f t="shared" ref="L102:L165" si="18">J102/H102</f>
        <v>0.45</v>
      </c>
      <c r="M102" s="37">
        <f t="shared" ref="M102:M165" si="19">E102/H102</f>
        <v>0.2265</v>
      </c>
      <c r="N102" s="37">
        <f t="shared" ref="N102:N165" si="20">E102/J102</f>
        <v>0.503333333333334</v>
      </c>
      <c r="O102" s="90"/>
      <c r="P102" s="90"/>
      <c r="Q102" s="90"/>
      <c r="R102" s="341">
        <f t="shared" si="16"/>
        <v>1.07767634854772</v>
      </c>
    </row>
    <row r="103" ht="16.5" customHeight="1" spans="1:18">
      <c r="A103" s="90"/>
      <c r="B103" s="90"/>
      <c r="C103" s="90"/>
      <c r="D103" s="274" t="s">
        <v>31</v>
      </c>
      <c r="E103" s="302">
        <v>4.16</v>
      </c>
      <c r="F103" s="303">
        <v>2362</v>
      </c>
      <c r="G103" s="37">
        <f t="shared" si="15"/>
        <v>1.76121930567316</v>
      </c>
      <c r="H103" s="303">
        <v>51</v>
      </c>
      <c r="I103" s="279">
        <v>44</v>
      </c>
      <c r="J103" s="279">
        <v>23</v>
      </c>
      <c r="K103" s="36">
        <f t="shared" si="17"/>
        <v>0.021591871295512</v>
      </c>
      <c r="L103" s="36">
        <f t="shared" si="18"/>
        <v>0.450980392156863</v>
      </c>
      <c r="M103" s="37">
        <f t="shared" si="19"/>
        <v>0.08156862745098</v>
      </c>
      <c r="N103" s="37">
        <f t="shared" si="20"/>
        <v>0.180869565217391</v>
      </c>
      <c r="O103" s="90"/>
      <c r="P103" s="90"/>
      <c r="Q103" s="90"/>
      <c r="R103" s="341">
        <f t="shared" si="16"/>
        <v>0.387255998556738</v>
      </c>
    </row>
    <row r="104" ht="16.5" customHeight="1" spans="1:18">
      <c r="A104" s="90"/>
      <c r="B104" s="15"/>
      <c r="C104" s="15"/>
      <c r="D104" s="274" t="s">
        <v>48</v>
      </c>
      <c r="E104" s="302">
        <v>1.83</v>
      </c>
      <c r="F104" s="303">
        <v>138</v>
      </c>
      <c r="G104" s="37">
        <f t="shared" si="15"/>
        <v>13.2608695652174</v>
      </c>
      <c r="H104" s="303">
        <v>3</v>
      </c>
      <c r="I104" s="279">
        <v>9</v>
      </c>
      <c r="J104" s="279">
        <v>3</v>
      </c>
      <c r="K104" s="36">
        <f t="shared" si="17"/>
        <v>0.021739130434783</v>
      </c>
      <c r="L104" s="36">
        <f t="shared" si="18"/>
        <v>1</v>
      </c>
      <c r="M104" s="37">
        <f t="shared" si="19"/>
        <v>0.61</v>
      </c>
      <c r="N104" s="37">
        <f t="shared" si="20"/>
        <v>0.61</v>
      </c>
      <c r="O104" s="90"/>
      <c r="P104" s="90"/>
      <c r="Q104" s="90"/>
      <c r="R104" s="341">
        <f t="shared" si="16"/>
        <v>1.30605809128631</v>
      </c>
    </row>
    <row r="105" ht="17.25" customHeight="1" spans="1:18">
      <c r="A105" s="90"/>
      <c r="B105" s="307" t="s">
        <v>49</v>
      </c>
      <c r="C105" s="274" t="s">
        <v>20</v>
      </c>
      <c r="D105" s="274" t="s">
        <v>50</v>
      </c>
      <c r="E105" s="302">
        <v>0.15</v>
      </c>
      <c r="F105" s="303">
        <v>71</v>
      </c>
      <c r="G105" s="37">
        <f t="shared" si="15"/>
        <v>2.11267605633803</v>
      </c>
      <c r="H105" s="303">
        <v>2</v>
      </c>
      <c r="I105" s="279">
        <v>1</v>
      </c>
      <c r="J105" s="279">
        <v>1</v>
      </c>
      <c r="K105" s="36">
        <f t="shared" si="17"/>
        <v>0.028169014084507</v>
      </c>
      <c r="L105" s="36">
        <f t="shared" si="18"/>
        <v>0.5</v>
      </c>
      <c r="M105" s="37">
        <f t="shared" si="19"/>
        <v>0.075</v>
      </c>
      <c r="N105" s="37">
        <f t="shared" si="20"/>
        <v>0.15</v>
      </c>
      <c r="O105" s="90"/>
      <c r="P105" s="90"/>
      <c r="Q105" s="90"/>
      <c r="R105" s="341">
        <f t="shared" si="16"/>
        <v>0.321161825726141</v>
      </c>
    </row>
    <row r="106" ht="16.5" customHeight="1" spans="1:18">
      <c r="A106" s="90"/>
      <c r="B106" s="307" t="s">
        <v>37</v>
      </c>
      <c r="C106" s="308" t="s">
        <v>20</v>
      </c>
      <c r="D106" s="274" t="s">
        <v>33</v>
      </c>
      <c r="E106" s="302">
        <v>3.02</v>
      </c>
      <c r="F106" s="303">
        <v>313</v>
      </c>
      <c r="G106" s="252">
        <f t="shared" si="15"/>
        <v>9.64856230031949</v>
      </c>
      <c r="H106" s="303">
        <v>11</v>
      </c>
      <c r="I106" s="279">
        <v>10</v>
      </c>
      <c r="J106" s="279">
        <v>4</v>
      </c>
      <c r="K106" s="293">
        <f t="shared" si="17"/>
        <v>0.035143769968051</v>
      </c>
      <c r="L106" s="293">
        <f t="shared" si="18"/>
        <v>0.363636363636364</v>
      </c>
      <c r="M106" s="252">
        <f t="shared" si="19"/>
        <v>0.274545454545455</v>
      </c>
      <c r="N106" s="252">
        <f t="shared" si="20"/>
        <v>0.755</v>
      </c>
      <c r="O106" s="90"/>
      <c r="P106" s="90"/>
      <c r="Q106" s="90"/>
      <c r="R106" s="341">
        <f t="shared" si="16"/>
        <v>1.61651452282158</v>
      </c>
    </row>
    <row r="107" ht="16.5" customHeight="1" spans="1:18">
      <c r="A107" s="90"/>
      <c r="B107" s="15" t="s">
        <v>34</v>
      </c>
      <c r="C107" s="321" t="s">
        <v>20</v>
      </c>
      <c r="D107" s="274" t="s">
        <v>35</v>
      </c>
      <c r="E107" s="300">
        <v>363.28</v>
      </c>
      <c r="F107" s="301">
        <v>15406</v>
      </c>
      <c r="G107" s="128">
        <f t="shared" si="15"/>
        <v>23.5804232117357</v>
      </c>
      <c r="H107" s="301">
        <v>688</v>
      </c>
      <c r="I107" s="274">
        <v>498</v>
      </c>
      <c r="J107" s="274">
        <v>195</v>
      </c>
      <c r="K107" s="148">
        <f t="shared" si="17"/>
        <v>0.044657925483578</v>
      </c>
      <c r="L107" s="148">
        <f t="shared" si="18"/>
        <v>0.28343023255814</v>
      </c>
      <c r="M107" s="128">
        <f t="shared" si="19"/>
        <v>0.528023255813954</v>
      </c>
      <c r="N107" s="128">
        <f t="shared" si="20"/>
        <v>1.86297435897436</v>
      </c>
      <c r="O107" s="90"/>
      <c r="P107" s="90"/>
      <c r="Q107" s="90"/>
      <c r="R107" s="341">
        <f t="shared" si="16"/>
        <v>3.98877497606128</v>
      </c>
    </row>
    <row r="108" ht="16.5" customHeight="1" spans="1:18">
      <c r="A108" s="90"/>
      <c r="B108" s="4"/>
      <c r="C108" s="4"/>
      <c r="D108" s="274" t="s">
        <v>35</v>
      </c>
      <c r="E108" s="300">
        <v>364.38</v>
      </c>
      <c r="F108" s="301">
        <v>15907</v>
      </c>
      <c r="G108" s="128">
        <f t="shared" si="15"/>
        <v>22.9068963349469</v>
      </c>
      <c r="H108" s="301">
        <v>645</v>
      </c>
      <c r="I108" s="274">
        <v>512</v>
      </c>
      <c r="J108" s="274">
        <v>207</v>
      </c>
      <c r="K108" s="148">
        <f t="shared" si="17"/>
        <v>0.040548186333061</v>
      </c>
      <c r="L108" s="148">
        <f t="shared" si="18"/>
        <v>0.32093023255814</v>
      </c>
      <c r="M108" s="128">
        <f t="shared" si="19"/>
        <v>0.56493023255814</v>
      </c>
      <c r="N108" s="128">
        <f t="shared" si="20"/>
        <v>1.76028985507246</v>
      </c>
      <c r="O108" s="15"/>
      <c r="P108" s="15"/>
      <c r="Q108" s="15"/>
      <c r="R108" s="341">
        <f t="shared" si="16"/>
        <v>3.76891935774851</v>
      </c>
    </row>
    <row r="109" ht="16.5" customHeight="1" spans="1:18">
      <c r="A109" s="15"/>
      <c r="B109" s="322" t="s">
        <v>32</v>
      </c>
      <c r="C109" s="323"/>
      <c r="D109" s="323"/>
      <c r="E109" s="324">
        <f>SUM(E94:E108)</f>
        <v>782.88</v>
      </c>
      <c r="F109" s="325">
        <f>SUM(F94:F108)</f>
        <v>39213</v>
      </c>
      <c r="G109" s="326">
        <f t="shared" si="15"/>
        <v>19.9648075893199</v>
      </c>
      <c r="H109" s="327">
        <f>SUM(H94:H108)</f>
        <v>1523</v>
      </c>
      <c r="I109" s="323">
        <f>SUM(I94:I108)</f>
        <v>1239</v>
      </c>
      <c r="J109" s="323">
        <f>SUM(J94:J108)</f>
        <v>516</v>
      </c>
      <c r="K109" s="333">
        <f t="shared" si="17"/>
        <v>0.038839160482493</v>
      </c>
      <c r="L109" s="333">
        <f t="shared" si="18"/>
        <v>0.338804990151018</v>
      </c>
      <c r="M109" s="326">
        <f t="shared" si="19"/>
        <v>0.514038082731451</v>
      </c>
      <c r="N109" s="326">
        <f t="shared" si="20"/>
        <v>1.51720930232558</v>
      </c>
      <c r="O109" s="335"/>
      <c r="P109" s="317"/>
      <c r="Q109" s="317"/>
      <c r="R109" s="235">
        <f t="shared" si="16"/>
        <v>3.24846473029046</v>
      </c>
    </row>
    <row r="110" ht="16.5" customHeight="1" spans="1:18">
      <c r="A110" s="319">
        <v>45558</v>
      </c>
      <c r="B110" s="15" t="s">
        <v>34</v>
      </c>
      <c r="C110" s="321" t="s">
        <v>20</v>
      </c>
      <c r="D110" s="274" t="s">
        <v>51</v>
      </c>
      <c r="E110" s="300">
        <v>262.67</v>
      </c>
      <c r="F110" s="301">
        <v>79644</v>
      </c>
      <c r="G110" s="128">
        <f t="shared" si="15"/>
        <v>3.29805132841143</v>
      </c>
      <c r="H110" s="301">
        <v>1651</v>
      </c>
      <c r="I110" s="274">
        <v>1001</v>
      </c>
      <c r="J110" s="274">
        <v>338</v>
      </c>
      <c r="K110" s="148">
        <f t="shared" si="17"/>
        <v>0.020729747375822</v>
      </c>
      <c r="L110" s="148">
        <f t="shared" si="18"/>
        <v>0.204724409448819</v>
      </c>
      <c r="M110" s="128">
        <f t="shared" si="19"/>
        <v>0.159097516656572</v>
      </c>
      <c r="N110" s="336">
        <f t="shared" si="20"/>
        <v>0.777130177514793</v>
      </c>
      <c r="O110" s="337">
        <v>122</v>
      </c>
      <c r="P110" s="338">
        <f>O110/J112</f>
        <v>0.237354085603113</v>
      </c>
      <c r="Q110" s="160">
        <f>E112/O110</f>
        <v>5.08590163934426</v>
      </c>
      <c r="R110" s="341">
        <f>N110/$P$110</f>
        <v>3.27413861674265</v>
      </c>
    </row>
    <row r="111" ht="16.5" customHeight="1" spans="1:18">
      <c r="A111" s="90"/>
      <c r="B111" s="4"/>
      <c r="C111" s="4"/>
      <c r="D111" s="274" t="s">
        <v>35</v>
      </c>
      <c r="E111" s="300">
        <v>357.81</v>
      </c>
      <c r="F111" s="301">
        <v>16548</v>
      </c>
      <c r="G111" s="128">
        <f t="shared" si="15"/>
        <v>21.6225525743292</v>
      </c>
      <c r="H111" s="301">
        <v>646</v>
      </c>
      <c r="I111" s="274">
        <v>483</v>
      </c>
      <c r="J111" s="274">
        <v>176</v>
      </c>
      <c r="K111" s="148">
        <f t="shared" si="17"/>
        <v>0.039037950205463</v>
      </c>
      <c r="L111" s="148">
        <f t="shared" si="18"/>
        <v>0.272445820433437</v>
      </c>
      <c r="M111" s="128">
        <f t="shared" si="19"/>
        <v>0.553885448916409</v>
      </c>
      <c r="N111" s="336">
        <f t="shared" si="20"/>
        <v>2.03301136363636</v>
      </c>
      <c r="O111" s="29"/>
      <c r="P111" s="29"/>
      <c r="Q111" s="4"/>
      <c r="R111" s="341">
        <f>N111/$P$110</f>
        <v>8.56531017138599</v>
      </c>
    </row>
    <row r="112" ht="16.5" customHeight="1" spans="1:18">
      <c r="A112" s="15"/>
      <c r="B112" s="322" t="s">
        <v>32</v>
      </c>
      <c r="C112" s="323"/>
      <c r="D112" s="323"/>
      <c r="E112" s="324">
        <f>SUM(E110:E111)</f>
        <v>620.48</v>
      </c>
      <c r="F112" s="325">
        <f>SUM(F110:F111)</f>
        <v>96192</v>
      </c>
      <c r="G112" s="326">
        <f t="shared" si="15"/>
        <v>6.45043246839654</v>
      </c>
      <c r="H112" s="327">
        <f>SUM(H110:H111)</f>
        <v>2297</v>
      </c>
      <c r="I112" s="323">
        <f>SUM(I110:I111)</f>
        <v>1484</v>
      </c>
      <c r="J112" s="323">
        <f>SUM(J110:J111)</f>
        <v>514</v>
      </c>
      <c r="K112" s="333">
        <f t="shared" si="17"/>
        <v>0.023879324683965</v>
      </c>
      <c r="L112" s="333">
        <f t="shared" si="18"/>
        <v>0.223770134958642</v>
      </c>
      <c r="M112" s="326">
        <f t="shared" si="19"/>
        <v>0.270126251632564</v>
      </c>
      <c r="N112" s="326">
        <f t="shared" si="20"/>
        <v>1.20715953307393</v>
      </c>
      <c r="O112" s="335"/>
      <c r="P112" s="317"/>
      <c r="Q112" s="317"/>
      <c r="R112" s="235">
        <f>N112/$P$110</f>
        <v>5.08590163934426</v>
      </c>
    </row>
    <row r="113" ht="16.5" customHeight="1" spans="1:18">
      <c r="A113" s="319">
        <v>45559</v>
      </c>
      <c r="B113" s="273" t="s">
        <v>41</v>
      </c>
      <c r="C113" s="320" t="s">
        <v>20</v>
      </c>
      <c r="D113" s="274" t="s">
        <v>27</v>
      </c>
      <c r="E113" s="300">
        <v>534.8874341</v>
      </c>
      <c r="F113" s="301">
        <v>26212</v>
      </c>
      <c r="G113" s="37">
        <f t="shared" si="15"/>
        <v>20.4062045666107</v>
      </c>
      <c r="H113" s="301">
        <v>928</v>
      </c>
      <c r="I113" s="275">
        <v>903</v>
      </c>
      <c r="J113" s="275">
        <v>517</v>
      </c>
      <c r="K113" s="36">
        <f t="shared" si="17"/>
        <v>0.035403631924309</v>
      </c>
      <c r="L113" s="36">
        <f t="shared" si="18"/>
        <v>0.557112068965517</v>
      </c>
      <c r="M113" s="37">
        <f t="shared" si="19"/>
        <v>0.576387321228448</v>
      </c>
      <c r="N113" s="37">
        <f t="shared" si="20"/>
        <v>1.03459851856867</v>
      </c>
      <c r="O113" s="320">
        <v>649</v>
      </c>
      <c r="P113" s="339">
        <f>O113/J129</f>
        <v>0.170520231213873</v>
      </c>
      <c r="Q113" s="340">
        <f>E129/O113</f>
        <v>5.33204393856703</v>
      </c>
      <c r="R113" s="341">
        <f t="shared" ref="R113:R129" si="21">N113/$P$113</f>
        <v>6.06730656652133</v>
      </c>
    </row>
    <row r="114" ht="16.5" customHeight="1" spans="1:18">
      <c r="A114" s="90"/>
      <c r="B114" s="90"/>
      <c r="C114" s="90"/>
      <c r="D114" s="274" t="s">
        <v>28</v>
      </c>
      <c r="E114" s="302">
        <v>355.0588455</v>
      </c>
      <c r="F114" s="303">
        <v>44613</v>
      </c>
      <c r="G114" s="37">
        <f t="shared" si="15"/>
        <v>7.95864087821936</v>
      </c>
      <c r="H114" s="303">
        <v>1017</v>
      </c>
      <c r="I114" s="279">
        <v>948</v>
      </c>
      <c r="J114" s="279">
        <v>551</v>
      </c>
      <c r="K114" s="36">
        <f t="shared" si="17"/>
        <v>0.022796045995562</v>
      </c>
      <c r="L114" s="36">
        <f t="shared" si="18"/>
        <v>0.541789577187807</v>
      </c>
      <c r="M114" s="37">
        <f t="shared" si="19"/>
        <v>0.349123741887906</v>
      </c>
      <c r="N114" s="37">
        <f t="shared" si="20"/>
        <v>0.64438991923775</v>
      </c>
      <c r="O114" s="90"/>
      <c r="P114" s="90"/>
      <c r="Q114" s="90"/>
      <c r="R114" s="341">
        <f t="shared" si="21"/>
        <v>3.77896461112307</v>
      </c>
    </row>
    <row r="115" ht="16.5" customHeight="1" spans="1:18">
      <c r="A115" s="90"/>
      <c r="B115" s="90"/>
      <c r="C115" s="90"/>
      <c r="D115" s="274" t="s">
        <v>29</v>
      </c>
      <c r="E115" s="302">
        <v>177.3262026</v>
      </c>
      <c r="F115" s="303">
        <v>37240</v>
      </c>
      <c r="G115" s="37">
        <f t="shared" si="15"/>
        <v>4.76171328141783</v>
      </c>
      <c r="H115" s="303">
        <v>500</v>
      </c>
      <c r="I115" s="279">
        <v>442</v>
      </c>
      <c r="J115" s="279">
        <v>207</v>
      </c>
      <c r="K115" s="36">
        <f t="shared" si="17"/>
        <v>0.013426423200859</v>
      </c>
      <c r="L115" s="36">
        <f t="shared" si="18"/>
        <v>0.414</v>
      </c>
      <c r="M115" s="37">
        <f t="shared" si="19"/>
        <v>0.3546524052</v>
      </c>
      <c r="N115" s="37">
        <f t="shared" si="20"/>
        <v>0.856648321739131</v>
      </c>
      <c r="O115" s="90"/>
      <c r="P115" s="90"/>
      <c r="Q115" s="90"/>
      <c r="R115" s="341">
        <f t="shared" si="21"/>
        <v>5.02373422579219</v>
      </c>
    </row>
    <row r="116" ht="16.5" customHeight="1" spans="1:18">
      <c r="A116" s="90"/>
      <c r="B116" s="90"/>
      <c r="C116" s="90"/>
      <c r="D116" s="274" t="s">
        <v>30</v>
      </c>
      <c r="E116" s="302">
        <v>59.29602121</v>
      </c>
      <c r="F116" s="303">
        <v>16030</v>
      </c>
      <c r="G116" s="37">
        <f t="shared" si="15"/>
        <v>3.69906557766688</v>
      </c>
      <c r="H116" s="303">
        <v>283</v>
      </c>
      <c r="I116" s="279">
        <v>252</v>
      </c>
      <c r="J116" s="279">
        <v>114</v>
      </c>
      <c r="K116" s="36">
        <f t="shared" si="17"/>
        <v>0.017654398003743</v>
      </c>
      <c r="L116" s="36">
        <f t="shared" si="18"/>
        <v>0.402826855123675</v>
      </c>
      <c r="M116" s="37">
        <f t="shared" si="19"/>
        <v>0.209526576713781</v>
      </c>
      <c r="N116" s="37">
        <f t="shared" si="20"/>
        <v>0.520140536929825</v>
      </c>
      <c r="O116" s="90"/>
      <c r="P116" s="90"/>
      <c r="Q116" s="90"/>
      <c r="R116" s="341">
        <f t="shared" si="21"/>
        <v>3.05031569114779</v>
      </c>
    </row>
    <row r="117" ht="16.5" customHeight="1" spans="1:18">
      <c r="A117" s="90"/>
      <c r="B117" s="15"/>
      <c r="C117" s="15"/>
      <c r="D117" s="274" t="s">
        <v>31</v>
      </c>
      <c r="E117" s="302">
        <v>58.93123752</v>
      </c>
      <c r="F117" s="303">
        <v>39982</v>
      </c>
      <c r="G117" s="37">
        <f t="shared" si="15"/>
        <v>1.4739442128958</v>
      </c>
      <c r="H117" s="303">
        <v>824</v>
      </c>
      <c r="I117" s="279">
        <v>777</v>
      </c>
      <c r="J117" s="279">
        <v>445</v>
      </c>
      <c r="K117" s="36">
        <f t="shared" si="17"/>
        <v>0.020609274173378</v>
      </c>
      <c r="L117" s="36">
        <f t="shared" si="18"/>
        <v>0.540048543689321</v>
      </c>
      <c r="M117" s="37">
        <f t="shared" si="19"/>
        <v>0.071518492135922</v>
      </c>
      <c r="N117" s="37">
        <f t="shared" si="20"/>
        <v>0.132429747235955</v>
      </c>
      <c r="O117" s="90"/>
      <c r="P117" s="90"/>
      <c r="Q117" s="90"/>
      <c r="R117" s="341">
        <f t="shared" si="21"/>
        <v>0.77662190751933</v>
      </c>
    </row>
    <row r="118" ht="16.5" customHeight="1" spans="1:18">
      <c r="A118" s="90"/>
      <c r="B118" s="273" t="s">
        <v>52</v>
      </c>
      <c r="C118" s="320" t="s">
        <v>20</v>
      </c>
      <c r="D118" s="274" t="s">
        <v>27</v>
      </c>
      <c r="E118" s="300">
        <v>137.6273055</v>
      </c>
      <c r="F118" s="301">
        <v>4948</v>
      </c>
      <c r="G118" s="37">
        <f t="shared" si="15"/>
        <v>27.8147343371059</v>
      </c>
      <c r="H118" s="301">
        <v>228</v>
      </c>
      <c r="I118" s="275">
        <v>207</v>
      </c>
      <c r="J118" s="275">
        <v>102</v>
      </c>
      <c r="K118" s="36">
        <f t="shared" si="17"/>
        <v>0.04607922392886</v>
      </c>
      <c r="L118" s="36">
        <f t="shared" si="18"/>
        <v>0.447368421052632</v>
      </c>
      <c r="M118" s="37">
        <f t="shared" si="19"/>
        <v>0.603628532894737</v>
      </c>
      <c r="N118" s="37">
        <f t="shared" si="20"/>
        <v>1.34928730882353</v>
      </c>
      <c r="O118" s="90"/>
      <c r="P118" s="90"/>
      <c r="Q118" s="90"/>
      <c r="R118" s="341">
        <f t="shared" si="21"/>
        <v>7.91276964157528</v>
      </c>
    </row>
    <row r="119" ht="16.5" customHeight="1" spans="1:18">
      <c r="A119" s="90"/>
      <c r="B119" s="90"/>
      <c r="C119" s="90"/>
      <c r="D119" s="274" t="s">
        <v>28</v>
      </c>
      <c r="E119" s="302">
        <v>238.2365862</v>
      </c>
      <c r="F119" s="303">
        <v>18833</v>
      </c>
      <c r="G119" s="37">
        <f t="shared" si="15"/>
        <v>12.6499541337015</v>
      </c>
      <c r="H119" s="303">
        <v>505</v>
      </c>
      <c r="I119" s="279">
        <v>422</v>
      </c>
      <c r="J119" s="279">
        <v>179</v>
      </c>
      <c r="K119" s="36">
        <f t="shared" si="17"/>
        <v>0.026814633887325</v>
      </c>
      <c r="L119" s="36">
        <f t="shared" si="18"/>
        <v>0.354455445544555</v>
      </c>
      <c r="M119" s="37">
        <f t="shared" si="19"/>
        <v>0.471755616237624</v>
      </c>
      <c r="N119" s="37">
        <f t="shared" si="20"/>
        <v>1.33093064916201</v>
      </c>
      <c r="O119" s="90"/>
      <c r="P119" s="90"/>
      <c r="Q119" s="90"/>
      <c r="R119" s="341">
        <f t="shared" si="21"/>
        <v>7.80511872220434</v>
      </c>
    </row>
    <row r="120" ht="16.5" customHeight="1" spans="1:18">
      <c r="A120" s="90"/>
      <c r="B120" s="90"/>
      <c r="C120" s="90"/>
      <c r="D120" s="274" t="s">
        <v>29</v>
      </c>
      <c r="E120" s="302">
        <v>146.6140797</v>
      </c>
      <c r="F120" s="303">
        <v>22723</v>
      </c>
      <c r="G120" s="37">
        <f t="shared" si="15"/>
        <v>6.45223252651499</v>
      </c>
      <c r="H120" s="303">
        <v>317</v>
      </c>
      <c r="I120" s="279">
        <v>245</v>
      </c>
      <c r="J120" s="279">
        <v>88</v>
      </c>
      <c r="K120" s="36">
        <f t="shared" si="17"/>
        <v>0.013950622717071</v>
      </c>
      <c r="L120" s="36">
        <f t="shared" si="18"/>
        <v>0.277602523659306</v>
      </c>
      <c r="M120" s="37">
        <f t="shared" si="19"/>
        <v>0.462504983280757</v>
      </c>
      <c r="N120" s="37">
        <f t="shared" si="20"/>
        <v>1.6660690875</v>
      </c>
      <c r="O120" s="90"/>
      <c r="P120" s="90"/>
      <c r="Q120" s="90"/>
      <c r="R120" s="341">
        <f t="shared" si="21"/>
        <v>9.77050685211865</v>
      </c>
    </row>
    <row r="121" ht="16.5" customHeight="1" spans="1:18">
      <c r="A121" s="90"/>
      <c r="B121" s="90"/>
      <c r="C121" s="90"/>
      <c r="D121" s="274" t="s">
        <v>30</v>
      </c>
      <c r="E121" s="302">
        <v>48.41016398</v>
      </c>
      <c r="F121" s="303">
        <v>11755</v>
      </c>
      <c r="G121" s="37">
        <f t="shared" si="15"/>
        <v>4.11826150404084</v>
      </c>
      <c r="H121" s="303">
        <v>197</v>
      </c>
      <c r="I121" s="279">
        <v>155</v>
      </c>
      <c r="J121" s="279">
        <v>59</v>
      </c>
      <c r="K121" s="36">
        <f t="shared" si="17"/>
        <v>0.016758826031476</v>
      </c>
      <c r="L121" s="36">
        <f t="shared" si="18"/>
        <v>0.299492385786802</v>
      </c>
      <c r="M121" s="37">
        <f t="shared" si="19"/>
        <v>0.245736872994924</v>
      </c>
      <c r="N121" s="37">
        <f t="shared" si="20"/>
        <v>0.820511253898305</v>
      </c>
      <c r="O121" s="90"/>
      <c r="P121" s="90"/>
      <c r="Q121" s="90"/>
      <c r="R121" s="341">
        <f t="shared" si="21"/>
        <v>4.81181176014938</v>
      </c>
    </row>
    <row r="122" ht="16.5" customHeight="1" spans="1:18">
      <c r="A122" s="90"/>
      <c r="B122" s="90"/>
      <c r="C122" s="90"/>
      <c r="D122" s="274" t="s">
        <v>31</v>
      </c>
      <c r="E122" s="302">
        <v>47.40765959</v>
      </c>
      <c r="F122" s="303">
        <v>33301</v>
      </c>
      <c r="G122" s="37">
        <f t="shared" si="15"/>
        <v>1.42361069006937</v>
      </c>
      <c r="H122" s="303">
        <v>625</v>
      </c>
      <c r="I122" s="279">
        <v>519</v>
      </c>
      <c r="J122" s="279">
        <v>204</v>
      </c>
      <c r="K122" s="36">
        <f t="shared" si="17"/>
        <v>0.018768205159004</v>
      </c>
      <c r="L122" s="36">
        <f t="shared" si="18"/>
        <v>0.3264</v>
      </c>
      <c r="M122" s="37">
        <f t="shared" si="19"/>
        <v>0.075852255344</v>
      </c>
      <c r="N122" s="37">
        <f t="shared" si="20"/>
        <v>0.232390488186275</v>
      </c>
      <c r="O122" s="90"/>
      <c r="P122" s="90"/>
      <c r="Q122" s="90"/>
      <c r="R122" s="341">
        <f t="shared" si="21"/>
        <v>1.36283235444832</v>
      </c>
    </row>
    <row r="123" ht="16.5" customHeight="1" spans="1:18">
      <c r="A123" s="90"/>
      <c r="B123" s="90"/>
      <c r="C123" s="90"/>
      <c r="D123" s="274" t="s">
        <v>48</v>
      </c>
      <c r="E123" s="302">
        <v>60.15133473</v>
      </c>
      <c r="F123" s="303">
        <v>4392</v>
      </c>
      <c r="G123" s="37">
        <f t="shared" si="15"/>
        <v>13.6956590915301</v>
      </c>
      <c r="H123" s="303">
        <v>103</v>
      </c>
      <c r="I123" s="279">
        <v>91</v>
      </c>
      <c r="J123" s="279">
        <v>49</v>
      </c>
      <c r="K123" s="36">
        <f t="shared" si="17"/>
        <v>0.023451730418944</v>
      </c>
      <c r="L123" s="36">
        <f t="shared" si="18"/>
        <v>0.475728155339806</v>
      </c>
      <c r="M123" s="37">
        <f t="shared" si="19"/>
        <v>0.583993541067961</v>
      </c>
      <c r="N123" s="37">
        <f t="shared" si="20"/>
        <v>1.22757825979592</v>
      </c>
      <c r="O123" s="90"/>
      <c r="P123" s="90"/>
      <c r="Q123" s="90"/>
      <c r="R123" s="341">
        <f t="shared" si="21"/>
        <v>7.19901826931166</v>
      </c>
    </row>
    <row r="124" ht="16.5" customHeight="1" spans="1:18">
      <c r="A124" s="328"/>
      <c r="B124" s="90"/>
      <c r="C124" s="90"/>
      <c r="D124" s="274" t="s">
        <v>53</v>
      </c>
      <c r="E124" s="302">
        <v>688.3233891</v>
      </c>
      <c r="F124" s="303">
        <v>32749</v>
      </c>
      <c r="G124" s="37">
        <f t="shared" si="15"/>
        <v>21.0181498396898</v>
      </c>
      <c r="H124" s="303">
        <v>1244</v>
      </c>
      <c r="I124" s="279">
        <v>1085</v>
      </c>
      <c r="J124" s="279">
        <v>519</v>
      </c>
      <c r="K124" s="36">
        <f t="shared" si="17"/>
        <v>0.037985892699014</v>
      </c>
      <c r="L124" s="36">
        <f t="shared" si="18"/>
        <v>0.417202572347267</v>
      </c>
      <c r="M124" s="37">
        <f t="shared" si="19"/>
        <v>0.553314621463023</v>
      </c>
      <c r="N124" s="37">
        <f t="shared" si="20"/>
        <v>1.32624930462428</v>
      </c>
      <c r="O124" s="90"/>
      <c r="P124" s="90"/>
      <c r="Q124" s="90"/>
      <c r="R124" s="341">
        <f t="shared" si="21"/>
        <v>7.77766541355932</v>
      </c>
    </row>
    <row r="125" ht="16.5" customHeight="1" spans="1:18">
      <c r="A125" s="90"/>
      <c r="B125" s="90"/>
      <c r="C125" s="90"/>
      <c r="D125" s="274" t="s">
        <v>33</v>
      </c>
      <c r="E125" s="302">
        <v>258.0476116</v>
      </c>
      <c r="F125" s="303">
        <v>32801</v>
      </c>
      <c r="G125" s="37">
        <f t="shared" si="15"/>
        <v>7.86706538215298</v>
      </c>
      <c r="H125" s="303">
        <v>774</v>
      </c>
      <c r="I125" s="279">
        <v>677</v>
      </c>
      <c r="J125" s="279">
        <v>269</v>
      </c>
      <c r="K125" s="36">
        <f t="shared" si="17"/>
        <v>0.023596841559709</v>
      </c>
      <c r="L125" s="36">
        <f t="shared" si="18"/>
        <v>0.347545219638243</v>
      </c>
      <c r="M125" s="37">
        <f t="shared" si="19"/>
        <v>0.333394847028424</v>
      </c>
      <c r="N125" s="37">
        <f t="shared" si="20"/>
        <v>0.959284801486989</v>
      </c>
      <c r="O125" s="90"/>
      <c r="P125" s="90"/>
      <c r="Q125" s="90"/>
      <c r="R125" s="341">
        <f t="shared" si="21"/>
        <v>5.62563629346607</v>
      </c>
    </row>
    <row r="126" ht="16.5" customHeight="1" spans="1:18">
      <c r="A126" s="90"/>
      <c r="B126" s="90"/>
      <c r="C126" s="76"/>
      <c r="D126" s="274" t="s">
        <v>54</v>
      </c>
      <c r="E126" s="302">
        <v>215.8786448</v>
      </c>
      <c r="F126" s="303">
        <v>106261</v>
      </c>
      <c r="G126" s="252">
        <f t="shared" si="15"/>
        <v>2.03158868070129</v>
      </c>
      <c r="H126" s="303">
        <v>793</v>
      </c>
      <c r="I126" s="279">
        <v>609</v>
      </c>
      <c r="J126" s="279">
        <v>182</v>
      </c>
      <c r="K126" s="293">
        <f t="shared" si="17"/>
        <v>0.007462756796943</v>
      </c>
      <c r="L126" s="293">
        <f t="shared" si="18"/>
        <v>0.229508196721312</v>
      </c>
      <c r="M126" s="252">
        <f t="shared" si="19"/>
        <v>0.272230321311475</v>
      </c>
      <c r="N126" s="252">
        <f t="shared" si="20"/>
        <v>1.1861464</v>
      </c>
      <c r="O126" s="90"/>
      <c r="P126" s="90"/>
      <c r="Q126" s="90"/>
      <c r="R126" s="341">
        <f t="shared" si="21"/>
        <v>6.95604498983051</v>
      </c>
    </row>
    <row r="127" ht="16.5" customHeight="1" spans="1:18">
      <c r="A127" s="94"/>
      <c r="B127" s="127" t="s">
        <v>34</v>
      </c>
      <c r="C127" s="308" t="s">
        <v>20</v>
      </c>
      <c r="D127" s="274" t="s">
        <v>51</v>
      </c>
      <c r="E127" s="300">
        <v>89.15</v>
      </c>
      <c r="F127" s="301">
        <v>33696</v>
      </c>
      <c r="G127" s="128">
        <f t="shared" si="15"/>
        <v>2.64571462488129</v>
      </c>
      <c r="H127" s="301">
        <v>616</v>
      </c>
      <c r="I127" s="274">
        <v>419</v>
      </c>
      <c r="J127" s="274">
        <v>154</v>
      </c>
      <c r="K127" s="148">
        <f t="shared" si="17"/>
        <v>0.018281101614435</v>
      </c>
      <c r="L127" s="148">
        <f t="shared" si="18"/>
        <v>0.25</v>
      </c>
      <c r="M127" s="128">
        <f t="shared" si="19"/>
        <v>0.144724025974026</v>
      </c>
      <c r="N127" s="128">
        <f t="shared" si="20"/>
        <v>0.578896103896104</v>
      </c>
      <c r="O127" s="90"/>
      <c r="P127" s="90"/>
      <c r="Q127" s="90"/>
      <c r="R127" s="341">
        <f t="shared" si="21"/>
        <v>3.39488223640766</v>
      </c>
    </row>
    <row r="128" ht="16.5" customHeight="1" spans="1:18">
      <c r="A128" s="94"/>
      <c r="B128" s="4"/>
      <c r="C128" s="95"/>
      <c r="D128" s="274" t="s">
        <v>35</v>
      </c>
      <c r="E128" s="300">
        <v>345.15</v>
      </c>
      <c r="F128" s="301">
        <v>18619</v>
      </c>
      <c r="G128" s="128">
        <f t="shared" si="15"/>
        <v>18.537515441216</v>
      </c>
      <c r="H128" s="301">
        <v>731</v>
      </c>
      <c r="I128" s="274">
        <v>502</v>
      </c>
      <c r="J128" s="274">
        <v>167</v>
      </c>
      <c r="K128" s="148">
        <f t="shared" si="17"/>
        <v>0.039260969976905</v>
      </c>
      <c r="L128" s="148">
        <f t="shared" si="18"/>
        <v>0.228454172366621</v>
      </c>
      <c r="M128" s="128">
        <f t="shared" si="19"/>
        <v>0.472161422708618</v>
      </c>
      <c r="N128" s="128">
        <f t="shared" si="20"/>
        <v>2.06676646706587</v>
      </c>
      <c r="O128" s="15"/>
      <c r="P128" s="15"/>
      <c r="Q128" s="15"/>
      <c r="R128" s="341">
        <f t="shared" si="21"/>
        <v>12.1203592814371</v>
      </c>
    </row>
    <row r="129" ht="17.25" spans="1:18">
      <c r="A129" s="15"/>
      <c r="B129" s="322" t="s">
        <v>32</v>
      </c>
      <c r="C129" s="323"/>
      <c r="D129" s="323"/>
      <c r="E129" s="324">
        <f>SUM(E113:E128)</f>
        <v>3460.49651613</v>
      </c>
      <c r="F129" s="325">
        <f>SUM(F113:F128)</f>
        <v>484155</v>
      </c>
      <c r="G129" s="326">
        <f t="shared" si="15"/>
        <v>7.14749721913437</v>
      </c>
      <c r="H129" s="327">
        <f>SUM(H113:H128)</f>
        <v>9685</v>
      </c>
      <c r="I129" s="323">
        <f>SUM(I113:I128)</f>
        <v>8253</v>
      </c>
      <c r="J129" s="323">
        <f>SUM(J113:J128)</f>
        <v>3806</v>
      </c>
      <c r="K129" s="333">
        <f t="shared" si="17"/>
        <v>0.020003924363066</v>
      </c>
      <c r="L129" s="333">
        <f t="shared" si="18"/>
        <v>0.39297883324729</v>
      </c>
      <c r="M129" s="326">
        <f t="shared" si="19"/>
        <v>0.357304751278265</v>
      </c>
      <c r="N129" s="326">
        <f t="shared" si="20"/>
        <v>0.909221365246979</v>
      </c>
      <c r="O129" s="335"/>
      <c r="P129" s="317"/>
      <c r="Q129" s="317"/>
      <c r="R129" s="235">
        <f t="shared" si="21"/>
        <v>5.33204393856703</v>
      </c>
    </row>
    <row r="130" ht="16.5" customHeight="1" spans="1:18">
      <c r="A130" s="319">
        <v>45560</v>
      </c>
      <c r="B130" s="273" t="s">
        <v>41</v>
      </c>
      <c r="C130" s="320" t="s">
        <v>20</v>
      </c>
      <c r="D130" s="274" t="s">
        <v>27</v>
      </c>
      <c r="E130" s="300">
        <v>297.7020837</v>
      </c>
      <c r="F130" s="301">
        <v>14392</v>
      </c>
      <c r="G130" s="37">
        <f t="shared" si="15"/>
        <v>20.6852476167315</v>
      </c>
      <c r="H130" s="301">
        <v>476</v>
      </c>
      <c r="I130" s="275">
        <v>441</v>
      </c>
      <c r="J130" s="275">
        <v>246</v>
      </c>
      <c r="K130" s="36">
        <f t="shared" si="17"/>
        <v>0.03307392996109</v>
      </c>
      <c r="L130" s="36">
        <f t="shared" si="18"/>
        <v>0.516806722689076</v>
      </c>
      <c r="M130" s="37">
        <f t="shared" si="19"/>
        <v>0.625424545588236</v>
      </c>
      <c r="N130" s="37">
        <f t="shared" si="20"/>
        <v>1.21017107195122</v>
      </c>
      <c r="O130" s="320">
        <v>929</v>
      </c>
      <c r="P130" s="339">
        <f>O130/J152</f>
        <v>0.252514270182115</v>
      </c>
      <c r="Q130" s="340">
        <f>E152/O130</f>
        <v>3.8814137961141</v>
      </c>
      <c r="R130" s="341">
        <f t="shared" ref="R130:R152" si="22">N130/$P$130</f>
        <v>4.79248587051511</v>
      </c>
    </row>
    <row r="131" ht="16.5" customHeight="1" spans="1:18">
      <c r="A131" s="90"/>
      <c r="B131" s="90"/>
      <c r="C131" s="90"/>
      <c r="D131" s="274" t="s">
        <v>28</v>
      </c>
      <c r="E131" s="302">
        <v>355.5486029</v>
      </c>
      <c r="F131" s="303">
        <v>46676</v>
      </c>
      <c r="G131" s="37">
        <f t="shared" si="15"/>
        <v>7.61737515853972</v>
      </c>
      <c r="H131" s="303">
        <v>743</v>
      </c>
      <c r="I131" s="279">
        <v>647</v>
      </c>
      <c r="J131" s="279">
        <v>340</v>
      </c>
      <c r="K131" s="36">
        <f t="shared" si="17"/>
        <v>0.015918244922444</v>
      </c>
      <c r="L131" s="36">
        <f t="shared" si="18"/>
        <v>0.457604306864065</v>
      </c>
      <c r="M131" s="37">
        <f t="shared" si="19"/>
        <v>0.478531094078062</v>
      </c>
      <c r="N131" s="37">
        <f t="shared" si="20"/>
        <v>1.045731185</v>
      </c>
      <c r="O131" s="90"/>
      <c r="P131" s="90"/>
      <c r="Q131" s="90"/>
      <c r="R131" s="341">
        <f t="shared" si="22"/>
        <v>4.14127559700215</v>
      </c>
    </row>
    <row r="132" ht="16.5" customHeight="1" spans="1:18">
      <c r="A132" s="90"/>
      <c r="B132" s="90"/>
      <c r="C132" s="90"/>
      <c r="D132" s="274" t="s">
        <v>29</v>
      </c>
      <c r="E132" s="302">
        <v>177.5173988</v>
      </c>
      <c r="F132" s="303">
        <v>34604</v>
      </c>
      <c r="G132" s="37">
        <f t="shared" si="15"/>
        <v>5.12996759912149</v>
      </c>
      <c r="H132" s="303">
        <v>368</v>
      </c>
      <c r="I132" s="279">
        <v>313</v>
      </c>
      <c r="J132" s="279">
        <v>153</v>
      </c>
      <c r="K132" s="36">
        <f t="shared" si="17"/>
        <v>0.010634608715755</v>
      </c>
      <c r="L132" s="36">
        <f t="shared" si="18"/>
        <v>0.415760869565217</v>
      </c>
      <c r="M132" s="37">
        <f t="shared" si="19"/>
        <v>0.482384235869565</v>
      </c>
      <c r="N132" s="37">
        <f t="shared" si="20"/>
        <v>1.16024443660131</v>
      </c>
      <c r="O132" s="90"/>
      <c r="P132" s="90"/>
      <c r="Q132" s="90"/>
      <c r="R132" s="341">
        <f t="shared" si="22"/>
        <v>4.5947677957548</v>
      </c>
    </row>
    <row r="133" ht="16.5" customHeight="1" spans="1:18">
      <c r="A133" s="90"/>
      <c r="B133" s="90"/>
      <c r="C133" s="90"/>
      <c r="D133" s="274" t="s">
        <v>30</v>
      </c>
      <c r="E133" s="302">
        <v>59.28919109</v>
      </c>
      <c r="F133" s="303">
        <v>14481</v>
      </c>
      <c r="G133" s="37">
        <f t="shared" si="15"/>
        <v>4.09427464194462</v>
      </c>
      <c r="H133" s="303">
        <v>218</v>
      </c>
      <c r="I133" s="279">
        <v>174</v>
      </c>
      <c r="J133" s="279">
        <v>85</v>
      </c>
      <c r="K133" s="36">
        <f t="shared" si="17"/>
        <v>0.015054208963469</v>
      </c>
      <c r="L133" s="36">
        <f t="shared" si="18"/>
        <v>0.389908256880734</v>
      </c>
      <c r="M133" s="37">
        <f t="shared" si="19"/>
        <v>0.27196876646789</v>
      </c>
      <c r="N133" s="37">
        <f t="shared" si="20"/>
        <v>0.697519895176471</v>
      </c>
      <c r="O133" s="90"/>
      <c r="P133" s="90"/>
      <c r="Q133" s="90"/>
      <c r="R133" s="341">
        <f t="shared" si="22"/>
        <v>2.76229891749649</v>
      </c>
    </row>
    <row r="134" ht="16.5" customHeight="1" spans="1:18">
      <c r="A134" s="90"/>
      <c r="B134" s="15"/>
      <c r="C134" s="15"/>
      <c r="D134" s="274" t="s">
        <v>31</v>
      </c>
      <c r="E134" s="302">
        <v>58.92238193</v>
      </c>
      <c r="F134" s="303">
        <v>44905</v>
      </c>
      <c r="G134" s="37">
        <f t="shared" si="15"/>
        <v>1.31215637300969</v>
      </c>
      <c r="H134" s="303">
        <v>621</v>
      </c>
      <c r="I134" s="279">
        <v>536</v>
      </c>
      <c r="J134" s="279">
        <v>308</v>
      </c>
      <c r="K134" s="36">
        <f t="shared" si="17"/>
        <v>0.013829194967153</v>
      </c>
      <c r="L134" s="36">
        <f t="shared" si="18"/>
        <v>0.49597423510467</v>
      </c>
      <c r="M134" s="37">
        <f t="shared" si="19"/>
        <v>0.094883062689211</v>
      </c>
      <c r="N134" s="37">
        <f t="shared" si="20"/>
        <v>0.191306434837662</v>
      </c>
      <c r="O134" s="90"/>
      <c r="P134" s="90"/>
      <c r="Q134" s="90"/>
      <c r="R134" s="341">
        <f t="shared" si="22"/>
        <v>0.757606430320517</v>
      </c>
    </row>
    <row r="135" ht="16.5" customHeight="1" spans="1:18">
      <c r="A135" s="94"/>
      <c r="B135" s="282" t="s">
        <v>52</v>
      </c>
      <c r="C135" s="342" t="s">
        <v>20</v>
      </c>
      <c r="D135" s="274" t="s">
        <v>27</v>
      </c>
      <c r="E135" s="300">
        <v>50.63541086</v>
      </c>
      <c r="F135" s="301">
        <v>1969</v>
      </c>
      <c r="G135" s="37">
        <f t="shared" si="15"/>
        <v>25.7163082072118</v>
      </c>
      <c r="H135" s="301">
        <v>100</v>
      </c>
      <c r="I135" s="275">
        <v>92</v>
      </c>
      <c r="J135" s="275">
        <v>38</v>
      </c>
      <c r="K135" s="36">
        <f t="shared" si="17"/>
        <v>0.05078720162519</v>
      </c>
      <c r="L135" s="36">
        <f t="shared" si="18"/>
        <v>0.38</v>
      </c>
      <c r="M135" s="37">
        <f t="shared" si="19"/>
        <v>0.5063541086</v>
      </c>
      <c r="N135" s="37">
        <f t="shared" si="20"/>
        <v>1.33251081210526</v>
      </c>
      <c r="O135" s="90"/>
      <c r="P135" s="90"/>
      <c r="Q135" s="90"/>
      <c r="R135" s="341">
        <f t="shared" si="22"/>
        <v>5.27697231187865</v>
      </c>
    </row>
    <row r="136" ht="16.5" customHeight="1" spans="1:18">
      <c r="A136" s="94"/>
      <c r="B136" s="4"/>
      <c r="C136" s="197"/>
      <c r="D136" s="274" t="s">
        <v>28</v>
      </c>
      <c r="E136" s="302">
        <v>43.11626706</v>
      </c>
      <c r="F136" s="303">
        <v>3704</v>
      </c>
      <c r="G136" s="37">
        <f t="shared" si="15"/>
        <v>11.6404608693305</v>
      </c>
      <c r="H136" s="303">
        <v>129</v>
      </c>
      <c r="I136" s="279">
        <v>123</v>
      </c>
      <c r="J136" s="279">
        <v>46</v>
      </c>
      <c r="K136" s="36">
        <f t="shared" si="17"/>
        <v>0.034827213822894</v>
      </c>
      <c r="L136" s="36">
        <f t="shared" si="18"/>
        <v>0.356589147286822</v>
      </c>
      <c r="M136" s="37">
        <f t="shared" si="19"/>
        <v>0.334234628372093</v>
      </c>
      <c r="N136" s="37">
        <f t="shared" si="20"/>
        <v>0.937310153478261</v>
      </c>
      <c r="O136" s="90"/>
      <c r="P136" s="90"/>
      <c r="Q136" s="90"/>
      <c r="R136" s="341">
        <f t="shared" si="22"/>
        <v>3.71190963901671</v>
      </c>
    </row>
    <row r="137" ht="16.5" customHeight="1" spans="1:18">
      <c r="A137" s="94"/>
      <c r="B137" s="4"/>
      <c r="C137" s="197"/>
      <c r="D137" s="274" t="s">
        <v>29</v>
      </c>
      <c r="E137" s="302">
        <v>116.3184644</v>
      </c>
      <c r="F137" s="303">
        <v>15527</v>
      </c>
      <c r="G137" s="37">
        <f t="shared" si="15"/>
        <v>7.49136757905584</v>
      </c>
      <c r="H137" s="303">
        <v>299</v>
      </c>
      <c r="I137" s="279">
        <v>261</v>
      </c>
      <c r="J137" s="279">
        <v>110</v>
      </c>
      <c r="K137" s="36">
        <f t="shared" si="17"/>
        <v>0.019256778514845</v>
      </c>
      <c r="L137" s="36">
        <f t="shared" si="18"/>
        <v>0.367892976588629</v>
      </c>
      <c r="M137" s="37">
        <f t="shared" si="19"/>
        <v>0.389024964548495</v>
      </c>
      <c r="N137" s="37">
        <f t="shared" si="20"/>
        <v>1.05744058545455</v>
      </c>
      <c r="O137" s="90"/>
      <c r="P137" s="90"/>
      <c r="Q137" s="90"/>
      <c r="R137" s="341">
        <f t="shared" si="22"/>
        <v>4.18764683949115</v>
      </c>
    </row>
    <row r="138" ht="16.5" customHeight="1" spans="1:18">
      <c r="A138" s="94"/>
      <c r="B138" s="4"/>
      <c r="C138" s="197"/>
      <c r="D138" s="274" t="s">
        <v>30</v>
      </c>
      <c r="E138" s="302">
        <v>52.17088987</v>
      </c>
      <c r="F138" s="303">
        <v>10781</v>
      </c>
      <c r="G138" s="37">
        <f t="shared" si="15"/>
        <v>4.83915127260922</v>
      </c>
      <c r="H138" s="303">
        <v>180</v>
      </c>
      <c r="I138" s="279">
        <v>151</v>
      </c>
      <c r="J138" s="279">
        <v>48</v>
      </c>
      <c r="K138" s="36">
        <f t="shared" si="17"/>
        <v>0.016696039328448</v>
      </c>
      <c r="L138" s="36">
        <f t="shared" si="18"/>
        <v>0.266666666666667</v>
      </c>
      <c r="M138" s="37">
        <f t="shared" si="19"/>
        <v>0.289838277055556</v>
      </c>
      <c r="N138" s="37">
        <f t="shared" si="20"/>
        <v>1.08689353895833</v>
      </c>
      <c r="O138" s="90"/>
      <c r="P138" s="90"/>
      <c r="Q138" s="90"/>
      <c r="R138" s="341">
        <f t="shared" si="22"/>
        <v>4.30428560799538</v>
      </c>
    </row>
    <row r="139" ht="16.5" customHeight="1" spans="1:18">
      <c r="A139" s="94"/>
      <c r="B139" s="4"/>
      <c r="C139" s="197"/>
      <c r="D139" s="274" t="s">
        <v>31</v>
      </c>
      <c r="E139" s="302">
        <v>52.69034343</v>
      </c>
      <c r="F139" s="303">
        <v>37991</v>
      </c>
      <c r="G139" s="37">
        <f t="shared" si="15"/>
        <v>1.38691646521545</v>
      </c>
      <c r="H139" s="303">
        <v>648</v>
      </c>
      <c r="I139" s="279">
        <v>537</v>
      </c>
      <c r="J139" s="279">
        <v>161</v>
      </c>
      <c r="K139" s="36">
        <f t="shared" si="17"/>
        <v>0.017056671316891</v>
      </c>
      <c r="L139" s="36">
        <f t="shared" si="18"/>
        <v>0.248456790123457</v>
      </c>
      <c r="M139" s="37">
        <f t="shared" si="19"/>
        <v>0.08131225837963</v>
      </c>
      <c r="N139" s="37">
        <f t="shared" si="20"/>
        <v>0.327269213850932</v>
      </c>
      <c r="O139" s="90"/>
      <c r="P139" s="90"/>
      <c r="Q139" s="90"/>
      <c r="R139" s="341">
        <f t="shared" si="22"/>
        <v>1.29604245183808</v>
      </c>
    </row>
    <row r="140" ht="16.5" customHeight="1" spans="1:18">
      <c r="A140" s="94"/>
      <c r="B140" s="4"/>
      <c r="C140" s="197"/>
      <c r="D140" s="274" t="s">
        <v>48</v>
      </c>
      <c r="E140" s="302">
        <v>64.12265865</v>
      </c>
      <c r="F140" s="303">
        <v>5132</v>
      </c>
      <c r="G140" s="37">
        <f t="shared" si="15"/>
        <v>12.4946723791894</v>
      </c>
      <c r="H140" s="303">
        <v>103</v>
      </c>
      <c r="I140" s="279">
        <v>88</v>
      </c>
      <c r="J140" s="279">
        <v>48</v>
      </c>
      <c r="K140" s="36">
        <f t="shared" si="17"/>
        <v>0.020070148090413</v>
      </c>
      <c r="L140" s="36">
        <f t="shared" si="18"/>
        <v>0.466019417475728</v>
      </c>
      <c r="M140" s="37">
        <f t="shared" si="19"/>
        <v>0.622550083980583</v>
      </c>
      <c r="N140" s="37">
        <f t="shared" si="20"/>
        <v>1.335888721875</v>
      </c>
      <c r="O140" s="90"/>
      <c r="P140" s="90"/>
      <c r="Q140" s="90"/>
      <c r="R140" s="341">
        <f t="shared" si="22"/>
        <v>5.29034941633813</v>
      </c>
    </row>
    <row r="141" ht="16.5" customHeight="1" spans="1:18">
      <c r="A141" s="343"/>
      <c r="B141" s="4"/>
      <c r="C141" s="197"/>
      <c r="D141" s="274" t="s">
        <v>53</v>
      </c>
      <c r="E141" s="302">
        <v>269.307323</v>
      </c>
      <c r="F141" s="303">
        <v>13295</v>
      </c>
      <c r="G141" s="37">
        <f t="shared" si="15"/>
        <v>20.2562860473862</v>
      </c>
      <c r="H141" s="303">
        <v>560</v>
      </c>
      <c r="I141" s="279">
        <v>506</v>
      </c>
      <c r="J141" s="279">
        <v>221</v>
      </c>
      <c r="K141" s="36">
        <f t="shared" si="17"/>
        <v>0.042121098157202</v>
      </c>
      <c r="L141" s="36">
        <f t="shared" si="18"/>
        <v>0.394642857142857</v>
      </c>
      <c r="M141" s="37">
        <f t="shared" si="19"/>
        <v>0.480905933928572</v>
      </c>
      <c r="N141" s="37">
        <f t="shared" si="20"/>
        <v>1.2185851719457</v>
      </c>
      <c r="O141" s="90"/>
      <c r="P141" s="90"/>
      <c r="Q141" s="90"/>
      <c r="R141" s="341">
        <f t="shared" si="22"/>
        <v>4.82580715563858</v>
      </c>
    </row>
    <row r="142" ht="16.5" customHeight="1" spans="1:18">
      <c r="A142" s="94"/>
      <c r="B142" s="4"/>
      <c r="C142" s="197"/>
      <c r="D142" s="274" t="s">
        <v>33</v>
      </c>
      <c r="E142" s="302">
        <v>290.5571939</v>
      </c>
      <c r="F142" s="303">
        <v>35604</v>
      </c>
      <c r="G142" s="37">
        <f t="shared" si="15"/>
        <v>8.16080198573194</v>
      </c>
      <c r="H142" s="303">
        <v>735</v>
      </c>
      <c r="I142" s="279">
        <v>627</v>
      </c>
      <c r="J142" s="279">
        <v>223</v>
      </c>
      <c r="K142" s="36">
        <f t="shared" si="17"/>
        <v>0.020643747893495</v>
      </c>
      <c r="L142" s="36">
        <f t="shared" si="18"/>
        <v>0.303401360544218</v>
      </c>
      <c r="M142" s="37">
        <f t="shared" si="19"/>
        <v>0.395315910068027</v>
      </c>
      <c r="N142" s="37">
        <f t="shared" si="20"/>
        <v>1.30294705784753</v>
      </c>
      <c r="O142" s="90"/>
      <c r="P142" s="90"/>
      <c r="Q142" s="90"/>
      <c r="R142" s="341">
        <f t="shared" si="22"/>
        <v>5.15989475330579</v>
      </c>
    </row>
    <row r="143" ht="16.5" customHeight="1" spans="1:18">
      <c r="A143" s="94"/>
      <c r="B143" s="4"/>
      <c r="C143" s="76"/>
      <c r="D143" s="274" t="s">
        <v>54</v>
      </c>
      <c r="E143" s="302">
        <v>104.7342585</v>
      </c>
      <c r="F143" s="303">
        <v>48358</v>
      </c>
      <c r="G143" s="252">
        <f t="shared" si="15"/>
        <v>2.16581038297696</v>
      </c>
      <c r="H143" s="303">
        <v>365</v>
      </c>
      <c r="I143" s="279">
        <v>315</v>
      </c>
      <c r="J143" s="279">
        <v>96</v>
      </c>
      <c r="K143" s="293">
        <f t="shared" si="17"/>
        <v>0.007547872120435</v>
      </c>
      <c r="L143" s="293">
        <f t="shared" si="18"/>
        <v>0.263013698630137</v>
      </c>
      <c r="M143" s="252">
        <f t="shared" si="19"/>
        <v>0.286943173972603</v>
      </c>
      <c r="N143" s="252">
        <f t="shared" si="20"/>
        <v>1.090981859375</v>
      </c>
      <c r="O143" s="90"/>
      <c r="P143" s="90"/>
      <c r="Q143" s="90"/>
      <c r="R143" s="341">
        <f t="shared" si="22"/>
        <v>4.32047606096946</v>
      </c>
    </row>
    <row r="144" ht="16.5" customHeight="1" spans="1:18">
      <c r="A144" s="343"/>
      <c r="B144" s="344" t="s">
        <v>55</v>
      </c>
      <c r="C144" s="308" t="s">
        <v>20</v>
      </c>
      <c r="D144" s="274" t="s">
        <v>53</v>
      </c>
      <c r="E144" s="302">
        <v>284.7009892</v>
      </c>
      <c r="F144" s="303">
        <v>14033</v>
      </c>
      <c r="G144" s="252">
        <f t="shared" si="15"/>
        <v>20.2879633150431</v>
      </c>
      <c r="H144" s="303">
        <v>429</v>
      </c>
      <c r="I144" s="279">
        <v>383</v>
      </c>
      <c r="J144" s="279">
        <v>243</v>
      </c>
      <c r="K144" s="293">
        <f t="shared" si="17"/>
        <v>0.030570797406114</v>
      </c>
      <c r="L144" s="293">
        <f t="shared" si="18"/>
        <v>0.566433566433567</v>
      </c>
      <c r="M144" s="252">
        <f t="shared" si="19"/>
        <v>0.66363866946387</v>
      </c>
      <c r="N144" s="252">
        <f t="shared" si="20"/>
        <v>1.1716090090535</v>
      </c>
      <c r="O144" s="90"/>
      <c r="P144" s="90"/>
      <c r="Q144" s="90"/>
      <c r="R144" s="341">
        <f t="shared" si="22"/>
        <v>4.63977345996536</v>
      </c>
    </row>
    <row r="145" ht="16.5" customHeight="1" spans="1:18">
      <c r="A145" s="343"/>
      <c r="B145" s="90"/>
      <c r="C145" s="95"/>
      <c r="D145" s="274" t="s">
        <v>56</v>
      </c>
      <c r="E145" s="302">
        <v>235.3899593</v>
      </c>
      <c r="F145" s="303">
        <v>19748</v>
      </c>
      <c r="G145" s="252">
        <f t="shared" si="15"/>
        <v>11.9196860087097</v>
      </c>
      <c r="H145" s="303">
        <v>414</v>
      </c>
      <c r="I145" s="279">
        <v>352</v>
      </c>
      <c r="J145" s="279">
        <v>175</v>
      </c>
      <c r="K145" s="293">
        <f t="shared" si="17"/>
        <v>0.020964148268179</v>
      </c>
      <c r="L145" s="293">
        <f t="shared" si="18"/>
        <v>0.422705314009662</v>
      </c>
      <c r="M145" s="252">
        <f t="shared" si="19"/>
        <v>0.568574780917875</v>
      </c>
      <c r="N145" s="252">
        <f t="shared" si="20"/>
        <v>1.34508548171429</v>
      </c>
      <c r="O145" s="90"/>
      <c r="P145" s="90"/>
      <c r="Q145" s="90"/>
      <c r="R145" s="341">
        <f t="shared" si="22"/>
        <v>5.32677016924312</v>
      </c>
    </row>
    <row r="146" ht="16.5" customHeight="1" spans="1:18">
      <c r="A146" s="94"/>
      <c r="B146" s="127" t="s">
        <v>34</v>
      </c>
      <c r="C146" s="345" t="s">
        <v>20</v>
      </c>
      <c r="D146" s="274" t="s">
        <v>35</v>
      </c>
      <c r="E146" s="300">
        <v>338.73</v>
      </c>
      <c r="F146" s="301">
        <v>15258</v>
      </c>
      <c r="G146" s="128">
        <f t="shared" si="15"/>
        <v>22.200157294534</v>
      </c>
      <c r="H146" s="301">
        <v>680</v>
      </c>
      <c r="I146" s="274">
        <v>488</v>
      </c>
      <c r="J146" s="274">
        <v>180</v>
      </c>
      <c r="K146" s="148">
        <f t="shared" si="17"/>
        <v>0.044566784637567</v>
      </c>
      <c r="L146" s="148">
        <f t="shared" si="18"/>
        <v>0.264705882352941</v>
      </c>
      <c r="M146" s="128">
        <f t="shared" si="19"/>
        <v>0.498132352941177</v>
      </c>
      <c r="N146" s="128">
        <f t="shared" si="20"/>
        <v>1.88183333333333</v>
      </c>
      <c r="O146" s="90"/>
      <c r="P146" s="90"/>
      <c r="Q146" s="90"/>
      <c r="R146" s="341">
        <f t="shared" si="22"/>
        <v>7.45238410477216</v>
      </c>
    </row>
    <row r="147" ht="16.5" customHeight="1" spans="1:18">
      <c r="A147" s="94"/>
      <c r="B147" s="346" t="s">
        <v>57</v>
      </c>
      <c r="C147" s="197"/>
      <c r="D147" s="274" t="s">
        <v>58</v>
      </c>
      <c r="E147" s="300">
        <v>72.32</v>
      </c>
      <c r="F147" s="301">
        <v>10356</v>
      </c>
      <c r="G147" s="128">
        <f t="shared" si="15"/>
        <v>6.98339127076091</v>
      </c>
      <c r="H147" s="301">
        <v>285</v>
      </c>
      <c r="I147" s="274">
        <v>137</v>
      </c>
      <c r="J147" s="274">
        <v>57</v>
      </c>
      <c r="K147" s="148">
        <f t="shared" si="17"/>
        <v>0.027520278099652</v>
      </c>
      <c r="L147" s="148">
        <f t="shared" si="18"/>
        <v>0.2</v>
      </c>
      <c r="M147" s="128">
        <f t="shared" si="19"/>
        <v>0.253754385964912</v>
      </c>
      <c r="N147" s="349">
        <f t="shared" si="20"/>
        <v>1.26877192982456</v>
      </c>
      <c r="O147" s="90"/>
      <c r="P147" s="90"/>
      <c r="Q147" s="90"/>
      <c r="R147" s="341">
        <f t="shared" si="22"/>
        <v>5.02455536041395</v>
      </c>
    </row>
    <row r="148" ht="16.5" customHeight="1" spans="1:18">
      <c r="A148" s="343"/>
      <c r="B148" s="344"/>
      <c r="C148" s="310"/>
      <c r="D148" s="274" t="s">
        <v>59</v>
      </c>
      <c r="E148" s="300">
        <v>296.66</v>
      </c>
      <c r="F148" s="301">
        <v>19368</v>
      </c>
      <c r="G148" s="128">
        <f t="shared" si="15"/>
        <v>15.3170177612557</v>
      </c>
      <c r="H148" s="301">
        <v>563</v>
      </c>
      <c r="I148" s="274">
        <v>374</v>
      </c>
      <c r="J148" s="274">
        <v>129</v>
      </c>
      <c r="K148" s="148">
        <f t="shared" si="17"/>
        <v>0.029068566707972</v>
      </c>
      <c r="L148" s="148">
        <f t="shared" si="18"/>
        <v>0.229129662522203</v>
      </c>
      <c r="M148" s="128">
        <f t="shared" si="19"/>
        <v>0.526927175843695</v>
      </c>
      <c r="N148" s="349">
        <f t="shared" si="20"/>
        <v>2.29968992248062</v>
      </c>
      <c r="O148" s="90"/>
      <c r="P148" s="90"/>
      <c r="Q148" s="90"/>
      <c r="R148" s="341">
        <f t="shared" si="22"/>
        <v>9.10716816448461</v>
      </c>
    </row>
    <row r="149" ht="16.5" customHeight="1" spans="1:18">
      <c r="A149" s="343"/>
      <c r="B149" s="90"/>
      <c r="C149" s="197"/>
      <c r="D149" s="274" t="s">
        <v>45</v>
      </c>
      <c r="E149" s="300">
        <v>78.2</v>
      </c>
      <c r="F149" s="301">
        <v>7674</v>
      </c>
      <c r="G149" s="128">
        <f t="shared" si="15"/>
        <v>10.190252801668</v>
      </c>
      <c r="H149" s="301">
        <v>147</v>
      </c>
      <c r="I149" s="274">
        <v>94</v>
      </c>
      <c r="J149" s="274">
        <v>41</v>
      </c>
      <c r="K149" s="148">
        <f t="shared" si="17"/>
        <v>0.019155590304926</v>
      </c>
      <c r="L149" s="148">
        <f t="shared" si="18"/>
        <v>0.27891156462585</v>
      </c>
      <c r="M149" s="128">
        <f t="shared" si="19"/>
        <v>0.531972789115646</v>
      </c>
      <c r="N149" s="349">
        <f t="shared" si="20"/>
        <v>1.90731707317073</v>
      </c>
      <c r="O149" s="90"/>
      <c r="P149" s="90"/>
      <c r="Q149" s="90"/>
      <c r="R149" s="341">
        <f t="shared" si="22"/>
        <v>7.55330410354696</v>
      </c>
    </row>
    <row r="150" ht="16.5" customHeight="1" spans="1:18">
      <c r="A150" s="343"/>
      <c r="B150" s="90"/>
      <c r="C150" s="197"/>
      <c r="D150" s="274" t="s">
        <v>46</v>
      </c>
      <c r="E150" s="300">
        <v>93.06</v>
      </c>
      <c r="F150" s="301">
        <v>24796</v>
      </c>
      <c r="G150" s="128">
        <f t="shared" si="15"/>
        <v>3.75302468140023</v>
      </c>
      <c r="H150" s="301">
        <v>451</v>
      </c>
      <c r="I150" s="274">
        <v>269</v>
      </c>
      <c r="J150" s="274">
        <v>87</v>
      </c>
      <c r="K150" s="148">
        <f t="shared" si="17"/>
        <v>0.018188417486691</v>
      </c>
      <c r="L150" s="148">
        <f t="shared" si="18"/>
        <v>0.192904656319291</v>
      </c>
      <c r="M150" s="128">
        <f t="shared" si="19"/>
        <v>0.206341463414634</v>
      </c>
      <c r="N150" s="128">
        <f t="shared" si="20"/>
        <v>1.06965517241379</v>
      </c>
      <c r="O150" s="90"/>
      <c r="P150" s="90"/>
      <c r="Q150" s="90"/>
      <c r="R150" s="341">
        <f t="shared" si="22"/>
        <v>4.23601870754612</v>
      </c>
    </row>
    <row r="151" ht="16.5" customHeight="1" spans="1:18">
      <c r="A151" s="343"/>
      <c r="B151" s="15"/>
      <c r="C151" s="76"/>
      <c r="D151" s="274" t="s">
        <v>47</v>
      </c>
      <c r="E151" s="274">
        <v>214.14</v>
      </c>
      <c r="F151" s="301">
        <v>92675</v>
      </c>
      <c r="G151" s="128">
        <f t="shared" si="15"/>
        <v>2.31065551659024</v>
      </c>
      <c r="H151" s="301">
        <v>2337</v>
      </c>
      <c r="I151" s="274">
        <v>1444</v>
      </c>
      <c r="J151" s="274">
        <v>644</v>
      </c>
      <c r="K151" s="148">
        <f t="shared" si="17"/>
        <v>0.02521715673051</v>
      </c>
      <c r="L151" s="148">
        <f t="shared" si="18"/>
        <v>0.275566966195978</v>
      </c>
      <c r="M151" s="128">
        <f t="shared" si="19"/>
        <v>0.091630295250321</v>
      </c>
      <c r="N151" s="128">
        <f t="shared" si="20"/>
        <v>0.332515527950311</v>
      </c>
      <c r="O151" s="15"/>
      <c r="P151" s="15"/>
      <c r="Q151" s="15"/>
      <c r="R151" s="341">
        <f t="shared" si="22"/>
        <v>1.31681875923487</v>
      </c>
    </row>
    <row r="152" ht="17.25" spans="1:18">
      <c r="A152" s="15"/>
      <c r="B152" s="322" t="s">
        <v>32</v>
      </c>
      <c r="C152" s="323"/>
      <c r="D152" s="323"/>
      <c r="E152" s="324">
        <f>SUM(E130:E151)</f>
        <v>3605.83341659</v>
      </c>
      <c r="F152" s="325">
        <f>SUM(F130:F151)</f>
        <v>531327</v>
      </c>
      <c r="G152" s="326">
        <f t="shared" si="15"/>
        <v>6.78646749852727</v>
      </c>
      <c r="H152" s="327">
        <f>SUM(H130:H151)</f>
        <v>10851</v>
      </c>
      <c r="I152" s="323">
        <f>SUM(I130:I151)</f>
        <v>8352</v>
      </c>
      <c r="J152" s="323">
        <f>SUM(J130:J151)</f>
        <v>3679</v>
      </c>
      <c r="K152" s="333">
        <f t="shared" si="17"/>
        <v>0.020422451710529</v>
      </c>
      <c r="L152" s="333">
        <f t="shared" si="18"/>
        <v>0.339047092433877</v>
      </c>
      <c r="M152" s="326">
        <f t="shared" si="19"/>
        <v>0.332304249985255</v>
      </c>
      <c r="N152" s="326">
        <f t="shared" si="20"/>
        <v>0.980112372000544</v>
      </c>
      <c r="O152" s="335"/>
      <c r="P152" s="317"/>
      <c r="Q152" s="317"/>
      <c r="R152" s="235">
        <f t="shared" si="22"/>
        <v>3.8814137961141</v>
      </c>
    </row>
    <row r="153" ht="16.5" customHeight="1" spans="1:18">
      <c r="A153" s="319">
        <v>45561</v>
      </c>
      <c r="B153" s="273" t="s">
        <v>41</v>
      </c>
      <c r="C153" s="320" t="s">
        <v>20</v>
      </c>
      <c r="D153" s="274" t="s">
        <v>27</v>
      </c>
      <c r="E153" s="300">
        <v>239.4338744</v>
      </c>
      <c r="F153" s="301">
        <v>12230</v>
      </c>
      <c r="G153" s="37">
        <f t="shared" si="15"/>
        <v>19.5775858053966</v>
      </c>
      <c r="H153" s="301">
        <v>332</v>
      </c>
      <c r="I153" s="275">
        <v>255</v>
      </c>
      <c r="J153" s="275">
        <v>137</v>
      </c>
      <c r="K153" s="36">
        <f t="shared" si="17"/>
        <v>0.027146361406378</v>
      </c>
      <c r="L153" s="36">
        <f t="shared" si="18"/>
        <v>0.412650602409639</v>
      </c>
      <c r="M153" s="37">
        <f t="shared" si="19"/>
        <v>0.721186368674699</v>
      </c>
      <c r="N153" s="37">
        <f t="shared" si="20"/>
        <v>1.74769251386861</v>
      </c>
      <c r="O153" s="320"/>
      <c r="P153" s="350">
        <f>O153/J180</f>
        <v>0</v>
      </c>
      <c r="Q153" s="340" t="e">
        <f>E180/O153</f>
        <v>#DIV/0!</v>
      </c>
      <c r="R153" s="341" t="e">
        <f t="shared" ref="R153:R179" si="23">N153/$P$153</f>
        <v>#DIV/0!</v>
      </c>
    </row>
    <row r="154" ht="16.5" customHeight="1" spans="1:18">
      <c r="A154" s="90"/>
      <c r="B154" s="90"/>
      <c r="C154" s="90"/>
      <c r="D154" s="274" t="s">
        <v>28</v>
      </c>
      <c r="E154" s="300">
        <v>297.891725</v>
      </c>
      <c r="F154" s="303">
        <v>38601</v>
      </c>
      <c r="G154" s="37">
        <f t="shared" si="15"/>
        <v>7.71720227455247</v>
      </c>
      <c r="H154" s="303">
        <v>553</v>
      </c>
      <c r="I154" s="279">
        <v>451</v>
      </c>
      <c r="J154" s="279">
        <v>216</v>
      </c>
      <c r="K154" s="36">
        <f t="shared" si="17"/>
        <v>0.014326053729178</v>
      </c>
      <c r="L154" s="36">
        <f t="shared" si="18"/>
        <v>0.390596745027125</v>
      </c>
      <c r="M154" s="37">
        <f t="shared" si="19"/>
        <v>0.538683047016275</v>
      </c>
      <c r="N154" s="37">
        <f t="shared" si="20"/>
        <v>1.37912835648148</v>
      </c>
      <c r="O154" s="90"/>
      <c r="P154" s="90"/>
      <c r="Q154" s="90"/>
      <c r="R154" s="341" t="e">
        <f t="shared" si="23"/>
        <v>#DIV/0!</v>
      </c>
    </row>
    <row r="155" ht="16.5" customHeight="1" spans="1:18">
      <c r="A155" s="90"/>
      <c r="B155" s="90"/>
      <c r="C155" s="90"/>
      <c r="D155" s="274" t="s">
        <v>29</v>
      </c>
      <c r="E155" s="300">
        <v>176.6030296</v>
      </c>
      <c r="F155" s="303">
        <v>34932</v>
      </c>
      <c r="G155" s="37">
        <f t="shared" ref="G155:G180" si="24">E155/F155*1000</f>
        <v>5.05562319935876</v>
      </c>
      <c r="H155" s="303">
        <v>365</v>
      </c>
      <c r="I155" s="279">
        <v>288</v>
      </c>
      <c r="J155" s="279">
        <v>138</v>
      </c>
      <c r="K155" s="36">
        <f t="shared" si="17"/>
        <v>0.010448872094355</v>
      </c>
      <c r="L155" s="36">
        <f t="shared" si="18"/>
        <v>0.378082191780822</v>
      </c>
      <c r="M155" s="37">
        <f t="shared" si="19"/>
        <v>0.483843916712329</v>
      </c>
      <c r="N155" s="37">
        <f t="shared" si="20"/>
        <v>1.27973209855073</v>
      </c>
      <c r="O155" s="90"/>
      <c r="P155" s="90"/>
      <c r="Q155" s="90"/>
      <c r="R155" s="341" t="e">
        <f t="shared" si="23"/>
        <v>#DIV/0!</v>
      </c>
    </row>
    <row r="156" ht="16.5" customHeight="1" spans="1:18">
      <c r="A156" s="90"/>
      <c r="B156" s="90"/>
      <c r="C156" s="90"/>
      <c r="D156" s="274" t="s">
        <v>30</v>
      </c>
      <c r="E156" s="300">
        <v>59.04835512</v>
      </c>
      <c r="F156" s="303">
        <v>15501</v>
      </c>
      <c r="G156" s="37">
        <f t="shared" si="24"/>
        <v>3.80932553512677</v>
      </c>
      <c r="H156" s="303">
        <v>213</v>
      </c>
      <c r="I156" s="279">
        <v>163</v>
      </c>
      <c r="J156" s="279">
        <v>86</v>
      </c>
      <c r="K156" s="36">
        <f t="shared" si="17"/>
        <v>0.013741048964583</v>
      </c>
      <c r="L156" s="36">
        <f t="shared" si="18"/>
        <v>0.403755868544601</v>
      </c>
      <c r="M156" s="37">
        <f t="shared" si="19"/>
        <v>0.277222324507042</v>
      </c>
      <c r="N156" s="37">
        <f t="shared" si="20"/>
        <v>0.686608780465116</v>
      </c>
      <c r="O156" s="90"/>
      <c r="P156" s="90"/>
      <c r="Q156" s="90"/>
      <c r="R156" s="341" t="e">
        <f t="shared" si="23"/>
        <v>#DIV/0!</v>
      </c>
    </row>
    <row r="157" ht="16.5" customHeight="1" spans="1:18">
      <c r="A157" s="90"/>
      <c r="B157" s="15"/>
      <c r="C157" s="15"/>
      <c r="D157" s="274" t="s">
        <v>31</v>
      </c>
      <c r="E157" s="300">
        <v>58.98211594</v>
      </c>
      <c r="F157" s="303">
        <v>48747</v>
      </c>
      <c r="G157" s="37">
        <f t="shared" si="24"/>
        <v>1.20996401706772</v>
      </c>
      <c r="H157" s="303">
        <v>520</v>
      </c>
      <c r="I157" s="279">
        <v>450</v>
      </c>
      <c r="J157" s="279">
        <v>265</v>
      </c>
      <c r="K157" s="36">
        <f t="shared" si="17"/>
        <v>0.01066732311732</v>
      </c>
      <c r="L157" s="36">
        <f t="shared" si="18"/>
        <v>0.509615384615385</v>
      </c>
      <c r="M157" s="37">
        <f t="shared" si="19"/>
        <v>0.113427146038462</v>
      </c>
      <c r="N157" s="37">
        <f t="shared" si="20"/>
        <v>0.222574022415094</v>
      </c>
      <c r="O157" s="90"/>
      <c r="P157" s="90"/>
      <c r="Q157" s="90"/>
      <c r="R157" s="341" t="e">
        <f t="shared" si="23"/>
        <v>#DIV/0!</v>
      </c>
    </row>
    <row r="158" ht="16.5" customHeight="1" spans="1:18">
      <c r="A158" s="90"/>
      <c r="B158" s="273" t="s">
        <v>52</v>
      </c>
      <c r="C158" s="320" t="s">
        <v>20</v>
      </c>
      <c r="D158" s="274" t="s">
        <v>27</v>
      </c>
      <c r="E158" s="300">
        <v>43.12318526</v>
      </c>
      <c r="F158" s="301">
        <v>1848</v>
      </c>
      <c r="G158" s="37">
        <f t="shared" si="24"/>
        <v>23.3350569588745</v>
      </c>
      <c r="H158" s="301">
        <v>82</v>
      </c>
      <c r="I158" s="275">
        <v>68</v>
      </c>
      <c r="J158" s="275">
        <v>24</v>
      </c>
      <c r="K158" s="36">
        <f t="shared" si="17"/>
        <v>0.044372294372294</v>
      </c>
      <c r="L158" s="36">
        <f t="shared" si="18"/>
        <v>0.292682926829268</v>
      </c>
      <c r="M158" s="37">
        <f t="shared" si="19"/>
        <v>0.525892503170732</v>
      </c>
      <c r="N158" s="37">
        <f t="shared" si="20"/>
        <v>1.79679938583333</v>
      </c>
      <c r="O158" s="90"/>
      <c r="P158" s="90"/>
      <c r="Q158" s="90"/>
      <c r="R158" s="341" t="e">
        <f t="shared" si="23"/>
        <v>#DIV/0!</v>
      </c>
    </row>
    <row r="159" ht="16.5" customHeight="1" spans="1:18">
      <c r="A159" s="90"/>
      <c r="B159" s="90"/>
      <c r="C159" s="90"/>
      <c r="D159" s="274" t="s">
        <v>28</v>
      </c>
      <c r="E159" s="300">
        <v>85.92893873</v>
      </c>
      <c r="F159" s="303">
        <v>7541</v>
      </c>
      <c r="G159" s="37">
        <f t="shared" si="24"/>
        <v>11.3948997122398</v>
      </c>
      <c r="H159" s="303">
        <v>209</v>
      </c>
      <c r="I159" s="279">
        <v>190</v>
      </c>
      <c r="J159" s="279">
        <v>63</v>
      </c>
      <c r="K159" s="36">
        <f t="shared" si="17"/>
        <v>0.027715157140963</v>
      </c>
      <c r="L159" s="36">
        <f t="shared" si="18"/>
        <v>0.301435406698565</v>
      </c>
      <c r="M159" s="37">
        <f t="shared" si="19"/>
        <v>0.411143247511962</v>
      </c>
      <c r="N159" s="37">
        <f t="shared" si="20"/>
        <v>1.3639514084127</v>
      </c>
      <c r="O159" s="90"/>
      <c r="P159" s="90"/>
      <c r="Q159" s="90"/>
      <c r="R159" s="341" t="e">
        <f t="shared" si="23"/>
        <v>#DIV/0!</v>
      </c>
    </row>
    <row r="160" ht="16.5" customHeight="1" spans="1:18">
      <c r="A160" s="90"/>
      <c r="B160" s="90"/>
      <c r="C160" s="90"/>
      <c r="D160" s="274" t="s">
        <v>29</v>
      </c>
      <c r="E160" s="300">
        <v>97.03334159</v>
      </c>
      <c r="F160" s="303">
        <v>14527</v>
      </c>
      <c r="G160" s="37">
        <f t="shared" si="24"/>
        <v>6.67951687134302</v>
      </c>
      <c r="H160" s="303">
        <v>237</v>
      </c>
      <c r="I160" s="279">
        <v>184</v>
      </c>
      <c r="J160" s="279">
        <v>50</v>
      </c>
      <c r="K160" s="36">
        <f t="shared" si="17"/>
        <v>0.016314448957114</v>
      </c>
      <c r="L160" s="36">
        <f t="shared" si="18"/>
        <v>0.210970464135021</v>
      </c>
      <c r="M160" s="37">
        <f t="shared" si="19"/>
        <v>0.409423382236287</v>
      </c>
      <c r="N160" s="37">
        <f t="shared" si="20"/>
        <v>1.9406668318</v>
      </c>
      <c r="O160" s="90"/>
      <c r="P160" s="90"/>
      <c r="Q160" s="90"/>
      <c r="R160" s="341" t="e">
        <f t="shared" si="23"/>
        <v>#DIV/0!</v>
      </c>
    </row>
    <row r="161" ht="16.5" customHeight="1" spans="1:18">
      <c r="A161" s="90"/>
      <c r="B161" s="90"/>
      <c r="C161" s="90"/>
      <c r="D161" s="274" t="s">
        <v>30</v>
      </c>
      <c r="E161" s="300">
        <v>49.55547983</v>
      </c>
      <c r="F161" s="303">
        <v>11352</v>
      </c>
      <c r="G161" s="37">
        <f t="shared" si="24"/>
        <v>4.36535234584214</v>
      </c>
      <c r="H161" s="303">
        <v>161</v>
      </c>
      <c r="I161" s="279">
        <v>134</v>
      </c>
      <c r="J161" s="279">
        <v>37</v>
      </c>
      <c r="K161" s="36">
        <f t="shared" si="17"/>
        <v>0.014182522903453</v>
      </c>
      <c r="L161" s="36">
        <f t="shared" si="18"/>
        <v>0.229813664596273</v>
      </c>
      <c r="M161" s="37">
        <f t="shared" si="19"/>
        <v>0.30779801136646</v>
      </c>
      <c r="N161" s="37">
        <f t="shared" si="20"/>
        <v>1.3393372927027</v>
      </c>
      <c r="O161" s="90"/>
      <c r="P161" s="90"/>
      <c r="Q161" s="90"/>
      <c r="R161" s="341" t="e">
        <f t="shared" si="23"/>
        <v>#DIV/0!</v>
      </c>
    </row>
    <row r="162" ht="16.5" customHeight="1" spans="1:18">
      <c r="A162" s="90"/>
      <c r="B162" s="90"/>
      <c r="C162" s="90"/>
      <c r="D162" s="274" t="s">
        <v>31</v>
      </c>
      <c r="E162" s="300">
        <v>48.15776594</v>
      </c>
      <c r="F162" s="303">
        <v>40356</v>
      </c>
      <c r="G162" s="37">
        <f t="shared" si="24"/>
        <v>1.19332356873823</v>
      </c>
      <c r="H162" s="303">
        <v>561</v>
      </c>
      <c r="I162" s="279">
        <v>437</v>
      </c>
      <c r="J162" s="279">
        <v>123</v>
      </c>
      <c r="K162" s="36">
        <f t="shared" si="17"/>
        <v>0.01390127862028</v>
      </c>
      <c r="L162" s="36">
        <f t="shared" si="18"/>
        <v>0.219251336898396</v>
      </c>
      <c r="M162" s="37">
        <f t="shared" si="19"/>
        <v>0.085842720035651</v>
      </c>
      <c r="N162" s="37">
        <f t="shared" si="20"/>
        <v>0.391526552357724</v>
      </c>
      <c r="O162" s="90"/>
      <c r="P162" s="90"/>
      <c r="Q162" s="90"/>
      <c r="R162" s="341" t="e">
        <f t="shared" si="23"/>
        <v>#DIV/0!</v>
      </c>
    </row>
    <row r="163" ht="16.5" customHeight="1" spans="1:18">
      <c r="A163" s="90"/>
      <c r="B163" s="90"/>
      <c r="C163" s="90"/>
      <c r="D163" s="274" t="s">
        <v>48</v>
      </c>
      <c r="E163" s="300">
        <v>28.67997646</v>
      </c>
      <c r="F163" s="303">
        <v>1871</v>
      </c>
      <c r="G163" s="37">
        <f t="shared" si="24"/>
        <v>15.3286886477819</v>
      </c>
      <c r="H163" s="303">
        <v>47</v>
      </c>
      <c r="I163" s="279">
        <v>40</v>
      </c>
      <c r="J163" s="279">
        <v>18</v>
      </c>
      <c r="K163" s="36">
        <f t="shared" si="17"/>
        <v>0.025120256547301</v>
      </c>
      <c r="L163" s="36">
        <f t="shared" si="18"/>
        <v>0.382978723404255</v>
      </c>
      <c r="M163" s="37">
        <f t="shared" si="19"/>
        <v>0.610212265106383</v>
      </c>
      <c r="N163" s="37">
        <f t="shared" si="20"/>
        <v>1.59333202555556</v>
      </c>
      <c r="O163" s="90"/>
      <c r="P163" s="90"/>
      <c r="Q163" s="90"/>
      <c r="R163" s="341" t="e">
        <f t="shared" si="23"/>
        <v>#DIV/0!</v>
      </c>
    </row>
    <row r="164" ht="16.5" customHeight="1" spans="1:18">
      <c r="A164" s="328"/>
      <c r="B164" s="90"/>
      <c r="C164" s="90"/>
      <c r="D164" s="274" t="s">
        <v>53</v>
      </c>
      <c r="E164" s="300">
        <v>352.9488983</v>
      </c>
      <c r="F164" s="303">
        <v>15298</v>
      </c>
      <c r="G164" s="37">
        <f t="shared" si="24"/>
        <v>23.0715713361224</v>
      </c>
      <c r="H164" s="303">
        <v>555</v>
      </c>
      <c r="I164" s="279">
        <v>540</v>
      </c>
      <c r="J164" s="279">
        <v>281</v>
      </c>
      <c r="K164" s="36">
        <f t="shared" si="17"/>
        <v>0.036279252189829</v>
      </c>
      <c r="L164" s="36">
        <f t="shared" si="18"/>
        <v>0.506306306306306</v>
      </c>
      <c r="M164" s="37">
        <f t="shared" si="19"/>
        <v>0.635943960900901</v>
      </c>
      <c r="N164" s="37">
        <f t="shared" si="20"/>
        <v>1.25604590142349</v>
      </c>
      <c r="O164" s="90"/>
      <c r="P164" s="90"/>
      <c r="Q164" s="90"/>
      <c r="R164" s="341" t="e">
        <f t="shared" si="23"/>
        <v>#DIV/0!</v>
      </c>
    </row>
    <row r="165" ht="16.5" customHeight="1" spans="1:18">
      <c r="A165" s="90"/>
      <c r="B165" s="90"/>
      <c r="C165" s="90"/>
      <c r="D165" s="274" t="s">
        <v>33</v>
      </c>
      <c r="E165" s="300">
        <v>296.9084319</v>
      </c>
      <c r="F165" s="303">
        <v>40282</v>
      </c>
      <c r="G165" s="37">
        <f t="shared" si="24"/>
        <v>7.37074703093193</v>
      </c>
      <c r="H165" s="303">
        <v>734</v>
      </c>
      <c r="I165" s="279">
        <v>651</v>
      </c>
      <c r="J165" s="279">
        <v>253</v>
      </c>
      <c r="K165" s="36">
        <f t="shared" si="17"/>
        <v>0.018221538156</v>
      </c>
      <c r="L165" s="36">
        <f t="shared" si="18"/>
        <v>0.344686648501362</v>
      </c>
      <c r="M165" s="37">
        <f t="shared" si="19"/>
        <v>0.404507400408719</v>
      </c>
      <c r="N165" s="37">
        <f t="shared" si="20"/>
        <v>1.17355111422925</v>
      </c>
      <c r="O165" s="90"/>
      <c r="P165" s="90"/>
      <c r="Q165" s="90"/>
      <c r="R165" s="341" t="e">
        <f t="shared" si="23"/>
        <v>#DIV/0!</v>
      </c>
    </row>
    <row r="166" ht="16.5" customHeight="1" spans="1:18">
      <c r="A166" s="90"/>
      <c r="B166" s="90"/>
      <c r="C166" s="76"/>
      <c r="D166" s="274" t="s">
        <v>54</v>
      </c>
      <c r="E166" s="300">
        <v>57.70359127</v>
      </c>
      <c r="F166" s="303">
        <v>26564</v>
      </c>
      <c r="G166" s="252">
        <f t="shared" si="24"/>
        <v>2.17224782675802</v>
      </c>
      <c r="H166" s="303">
        <v>195</v>
      </c>
      <c r="I166" s="279">
        <v>174</v>
      </c>
      <c r="J166" s="279">
        <v>58</v>
      </c>
      <c r="K166" s="293">
        <f t="shared" ref="K166:K180" si="25">H166/F166</f>
        <v>0.007340761933444</v>
      </c>
      <c r="L166" s="293">
        <f t="shared" ref="L166:L180" si="26">J166/H166</f>
        <v>0.297435897435898</v>
      </c>
      <c r="M166" s="252">
        <f t="shared" ref="M166:M180" si="27">E166/H166</f>
        <v>0.295915852666667</v>
      </c>
      <c r="N166" s="252">
        <f t="shared" ref="N166:N180" si="28">E166/J166</f>
        <v>0.994889504655173</v>
      </c>
      <c r="O166" s="90"/>
      <c r="P166" s="90"/>
      <c r="Q166" s="90"/>
      <c r="R166" s="341" t="e">
        <f t="shared" si="23"/>
        <v>#DIV/0!</v>
      </c>
    </row>
    <row r="167" ht="16.5" customHeight="1" spans="1:18">
      <c r="A167" s="343"/>
      <c r="B167" s="127" t="s">
        <v>55</v>
      </c>
      <c r="C167" s="308" t="s">
        <v>20</v>
      </c>
      <c r="D167" s="274" t="s">
        <v>53</v>
      </c>
      <c r="E167" s="300">
        <v>214.4247155</v>
      </c>
      <c r="F167" s="303">
        <v>8952</v>
      </c>
      <c r="G167" s="252">
        <f t="shared" si="24"/>
        <v>23.9527162086685</v>
      </c>
      <c r="H167" s="303">
        <v>284</v>
      </c>
      <c r="I167" s="279">
        <v>277</v>
      </c>
      <c r="J167" s="279">
        <v>163</v>
      </c>
      <c r="K167" s="293">
        <f t="shared" si="25"/>
        <v>0.031724754244861</v>
      </c>
      <c r="L167" s="293">
        <f t="shared" si="26"/>
        <v>0.573943661971831</v>
      </c>
      <c r="M167" s="252">
        <f t="shared" si="27"/>
        <v>0.75501660387324</v>
      </c>
      <c r="N167" s="252">
        <f t="shared" si="28"/>
        <v>1.31548905214724</v>
      </c>
      <c r="O167" s="90"/>
      <c r="P167" s="90"/>
      <c r="Q167" s="90"/>
      <c r="R167" s="341" t="e">
        <f t="shared" si="23"/>
        <v>#DIV/0!</v>
      </c>
    </row>
    <row r="168" ht="16.5" customHeight="1" spans="1:18">
      <c r="A168" s="343"/>
      <c r="B168" s="4"/>
      <c r="C168" s="95"/>
      <c r="D168" s="274" t="s">
        <v>56</v>
      </c>
      <c r="E168" s="300">
        <v>275.9681556</v>
      </c>
      <c r="F168" s="303">
        <v>20219</v>
      </c>
      <c r="G168" s="252">
        <f t="shared" si="24"/>
        <v>13.6489517582472</v>
      </c>
      <c r="H168" s="303">
        <v>412</v>
      </c>
      <c r="I168" s="279">
        <v>365</v>
      </c>
      <c r="J168" s="279">
        <v>199</v>
      </c>
      <c r="K168" s="293">
        <f t="shared" si="25"/>
        <v>0.020376873238043</v>
      </c>
      <c r="L168" s="293">
        <f t="shared" si="26"/>
        <v>0.483009708737864</v>
      </c>
      <c r="M168" s="252">
        <f t="shared" si="27"/>
        <v>0.66982562038835</v>
      </c>
      <c r="N168" s="252">
        <f t="shared" si="28"/>
        <v>1.38677465125628</v>
      </c>
      <c r="O168" s="90"/>
      <c r="P168" s="90"/>
      <c r="Q168" s="90"/>
      <c r="R168" s="341" t="e">
        <f t="shared" si="23"/>
        <v>#DIV/0!</v>
      </c>
    </row>
    <row r="169" ht="16.5" customHeight="1" spans="1:18">
      <c r="A169" s="94"/>
      <c r="B169" s="127" t="s">
        <v>34</v>
      </c>
      <c r="C169" s="345" t="s">
        <v>20</v>
      </c>
      <c r="D169" s="274" t="s">
        <v>35</v>
      </c>
      <c r="E169" s="300">
        <v>318.05</v>
      </c>
      <c r="F169" s="301">
        <v>15402</v>
      </c>
      <c r="G169" s="128">
        <f t="shared" si="24"/>
        <v>20.6499155953772</v>
      </c>
      <c r="H169" s="301">
        <v>565</v>
      </c>
      <c r="I169" s="274">
        <v>422</v>
      </c>
      <c r="J169" s="274">
        <v>163</v>
      </c>
      <c r="K169" s="148">
        <f t="shared" si="25"/>
        <v>0.036683547591222</v>
      </c>
      <c r="L169" s="148">
        <f t="shared" si="26"/>
        <v>0.288495575221239</v>
      </c>
      <c r="M169" s="128">
        <f t="shared" si="27"/>
        <v>0.562920353982301</v>
      </c>
      <c r="N169" s="128">
        <f t="shared" si="28"/>
        <v>1.95122699386503</v>
      </c>
      <c r="O169" s="90"/>
      <c r="P169" s="90"/>
      <c r="Q169" s="90"/>
      <c r="R169" s="341" t="e">
        <f t="shared" si="23"/>
        <v>#DIV/0!</v>
      </c>
    </row>
    <row r="170" ht="16.5" customHeight="1" spans="1:18">
      <c r="A170" s="94"/>
      <c r="B170" s="347" t="s">
        <v>57</v>
      </c>
      <c r="C170" s="321" t="s">
        <v>20</v>
      </c>
      <c r="D170" s="275" t="s">
        <v>58</v>
      </c>
      <c r="E170" s="300">
        <v>39.13</v>
      </c>
      <c r="F170" s="301">
        <v>9106</v>
      </c>
      <c r="G170" s="128">
        <f t="shared" si="24"/>
        <v>4.29716670327257</v>
      </c>
      <c r="H170" s="301">
        <v>174</v>
      </c>
      <c r="I170" s="274">
        <v>108</v>
      </c>
      <c r="J170" s="274">
        <v>39</v>
      </c>
      <c r="K170" s="148">
        <f t="shared" si="25"/>
        <v>0.019108280254777</v>
      </c>
      <c r="L170" s="148">
        <f t="shared" si="26"/>
        <v>0.224137931034483</v>
      </c>
      <c r="M170" s="128">
        <f t="shared" si="27"/>
        <v>0.224885057471264</v>
      </c>
      <c r="N170" s="349">
        <f t="shared" si="28"/>
        <v>1.00333333333333</v>
      </c>
      <c r="O170" s="90"/>
      <c r="P170" s="90"/>
      <c r="Q170" s="90"/>
      <c r="R170" s="341" t="e">
        <f t="shared" si="23"/>
        <v>#DIV/0!</v>
      </c>
    </row>
    <row r="171" ht="16.5" customHeight="1" spans="1:18">
      <c r="A171" s="343"/>
      <c r="B171" s="348"/>
      <c r="C171" s="4"/>
      <c r="D171" s="275" t="s">
        <v>59</v>
      </c>
      <c r="E171" s="300">
        <v>134.87</v>
      </c>
      <c r="F171" s="301">
        <v>9122</v>
      </c>
      <c r="G171" s="128">
        <f t="shared" si="24"/>
        <v>14.7851348388511</v>
      </c>
      <c r="H171" s="301">
        <v>287</v>
      </c>
      <c r="I171" s="274">
        <v>204</v>
      </c>
      <c r="J171" s="274">
        <v>81</v>
      </c>
      <c r="K171" s="148">
        <f t="shared" si="25"/>
        <v>0.031462398596799</v>
      </c>
      <c r="L171" s="148">
        <f t="shared" si="26"/>
        <v>0.282229965156795</v>
      </c>
      <c r="M171" s="128">
        <f t="shared" si="27"/>
        <v>0.46993031358885</v>
      </c>
      <c r="N171" s="349">
        <f t="shared" si="28"/>
        <v>1.66506172839506</v>
      </c>
      <c r="O171" s="90"/>
      <c r="P171" s="90"/>
      <c r="Q171" s="90"/>
      <c r="R171" s="341" t="e">
        <f t="shared" si="23"/>
        <v>#DIV/0!</v>
      </c>
    </row>
    <row r="172" ht="16.5" customHeight="1" spans="1:18">
      <c r="A172" s="343"/>
      <c r="B172" s="90"/>
      <c r="C172" s="310" t="s">
        <v>20</v>
      </c>
      <c r="D172" s="274" t="s">
        <v>45</v>
      </c>
      <c r="E172" s="300">
        <v>102.82</v>
      </c>
      <c r="F172" s="301">
        <v>9806</v>
      </c>
      <c r="G172" s="128">
        <f t="shared" si="24"/>
        <v>10.4854170915766</v>
      </c>
      <c r="H172" s="301">
        <v>192</v>
      </c>
      <c r="I172" s="274">
        <v>120</v>
      </c>
      <c r="J172" s="274">
        <v>52</v>
      </c>
      <c r="K172" s="148">
        <f t="shared" si="25"/>
        <v>0.019579849071997</v>
      </c>
      <c r="L172" s="148">
        <f t="shared" si="26"/>
        <v>0.270833333333333</v>
      </c>
      <c r="M172" s="128">
        <f t="shared" si="27"/>
        <v>0.535520833333333</v>
      </c>
      <c r="N172" s="128">
        <f t="shared" si="28"/>
        <v>1.97730769230769</v>
      </c>
      <c r="O172" s="90"/>
      <c r="P172" s="90"/>
      <c r="Q172" s="90"/>
      <c r="R172" s="341" t="e">
        <f t="shared" si="23"/>
        <v>#DIV/0!</v>
      </c>
    </row>
    <row r="173" ht="16.5" customHeight="1" spans="1:18">
      <c r="A173" s="343"/>
      <c r="B173" s="90"/>
      <c r="C173" s="197"/>
      <c r="D173" s="274" t="s">
        <v>46</v>
      </c>
      <c r="E173" s="300">
        <v>134.79</v>
      </c>
      <c r="F173" s="301">
        <v>37238</v>
      </c>
      <c r="G173" s="128">
        <f t="shared" si="24"/>
        <v>3.61968956442344</v>
      </c>
      <c r="H173" s="301">
        <v>676</v>
      </c>
      <c r="I173" s="274">
        <v>420</v>
      </c>
      <c r="J173" s="274">
        <v>131</v>
      </c>
      <c r="K173" s="148">
        <f t="shared" si="25"/>
        <v>0.018153499113808</v>
      </c>
      <c r="L173" s="148">
        <f t="shared" si="26"/>
        <v>0.193786982248521</v>
      </c>
      <c r="M173" s="128">
        <f t="shared" si="27"/>
        <v>0.19939349112426</v>
      </c>
      <c r="N173" s="128">
        <f t="shared" si="28"/>
        <v>1.02893129770992</v>
      </c>
      <c r="O173" s="90"/>
      <c r="P173" s="90"/>
      <c r="Q173" s="90"/>
      <c r="R173" s="341" t="e">
        <f t="shared" si="23"/>
        <v>#DIV/0!</v>
      </c>
    </row>
    <row r="174" ht="16.5" customHeight="1" spans="1:18">
      <c r="A174" s="343"/>
      <c r="B174" s="15"/>
      <c r="C174" s="76"/>
      <c r="D174" s="274" t="s">
        <v>47</v>
      </c>
      <c r="E174" s="300">
        <v>354.77</v>
      </c>
      <c r="F174" s="301">
        <v>174142</v>
      </c>
      <c r="G174" s="128">
        <f t="shared" si="24"/>
        <v>2.03724546634356</v>
      </c>
      <c r="H174" s="301">
        <v>3743</v>
      </c>
      <c r="I174" s="274">
        <v>2305</v>
      </c>
      <c r="J174" s="274">
        <v>965</v>
      </c>
      <c r="K174" s="148">
        <f t="shared" si="25"/>
        <v>0.021493953210598</v>
      </c>
      <c r="L174" s="148">
        <f t="shared" si="26"/>
        <v>0.257814587229495</v>
      </c>
      <c r="M174" s="128">
        <f t="shared" si="27"/>
        <v>0.094782260219076</v>
      </c>
      <c r="N174" s="128">
        <f t="shared" si="28"/>
        <v>0.367637305699482</v>
      </c>
      <c r="O174" s="90"/>
      <c r="P174" s="90"/>
      <c r="Q174" s="90"/>
      <c r="R174" s="341" t="e">
        <f t="shared" si="23"/>
        <v>#DIV/0!</v>
      </c>
    </row>
    <row r="175" ht="16.5" customHeight="1" spans="1:18">
      <c r="A175" s="343"/>
      <c r="B175" s="344" t="s">
        <v>60</v>
      </c>
      <c r="C175" s="310" t="s">
        <v>20</v>
      </c>
      <c r="D175" s="274" t="s">
        <v>43</v>
      </c>
      <c r="E175" s="300">
        <v>23.21</v>
      </c>
      <c r="F175" s="301">
        <v>813</v>
      </c>
      <c r="G175" s="128">
        <f t="shared" si="24"/>
        <v>28.5485854858549</v>
      </c>
      <c r="H175" s="301">
        <v>41</v>
      </c>
      <c r="I175" s="274">
        <v>34</v>
      </c>
      <c r="J175" s="274">
        <v>15</v>
      </c>
      <c r="K175" s="148">
        <f t="shared" si="25"/>
        <v>0.050430504305043</v>
      </c>
      <c r="L175" s="148">
        <f t="shared" si="26"/>
        <v>0.365853658536585</v>
      </c>
      <c r="M175" s="128">
        <f t="shared" si="27"/>
        <v>0.56609756097561</v>
      </c>
      <c r="N175" s="128">
        <f t="shared" si="28"/>
        <v>1.54733333333333</v>
      </c>
      <c r="O175" s="90"/>
      <c r="P175" s="90"/>
      <c r="Q175" s="90"/>
      <c r="R175" s="341" t="e">
        <f t="shared" si="23"/>
        <v>#DIV/0!</v>
      </c>
    </row>
    <row r="176" ht="16.5" customHeight="1" spans="1:18">
      <c r="A176" s="343"/>
      <c r="B176" s="90"/>
      <c r="C176" s="197"/>
      <c r="D176" s="274" t="s">
        <v>44</v>
      </c>
      <c r="E176" s="300">
        <v>130.61</v>
      </c>
      <c r="F176" s="301">
        <v>10701</v>
      </c>
      <c r="G176" s="128">
        <f t="shared" si="24"/>
        <v>12.2054013643585</v>
      </c>
      <c r="H176" s="301">
        <v>370</v>
      </c>
      <c r="I176" s="274">
        <v>267</v>
      </c>
      <c r="J176" s="274">
        <v>87</v>
      </c>
      <c r="K176" s="148">
        <f t="shared" si="25"/>
        <v>0.034576207831044</v>
      </c>
      <c r="L176" s="148">
        <f t="shared" si="26"/>
        <v>0.235135135135135</v>
      </c>
      <c r="M176" s="128">
        <f t="shared" si="27"/>
        <v>0.353</v>
      </c>
      <c r="N176" s="128">
        <f t="shared" si="28"/>
        <v>1.50126436781609</v>
      </c>
      <c r="O176" s="90"/>
      <c r="P176" s="90"/>
      <c r="Q176" s="90"/>
      <c r="R176" s="341" t="e">
        <f t="shared" si="23"/>
        <v>#DIV/0!</v>
      </c>
    </row>
    <row r="177" ht="16.5" customHeight="1" spans="1:18">
      <c r="A177" s="343"/>
      <c r="B177" s="90"/>
      <c r="C177" s="197"/>
      <c r="D177" s="274" t="s">
        <v>45</v>
      </c>
      <c r="E177" s="300">
        <v>56.25</v>
      </c>
      <c r="F177" s="301">
        <v>8413</v>
      </c>
      <c r="G177" s="128">
        <f t="shared" si="24"/>
        <v>6.68608106501843</v>
      </c>
      <c r="H177" s="301">
        <v>238</v>
      </c>
      <c r="I177" s="274">
        <v>182</v>
      </c>
      <c r="J177" s="274">
        <v>39</v>
      </c>
      <c r="K177" s="148">
        <f t="shared" si="25"/>
        <v>0.028289551883989</v>
      </c>
      <c r="L177" s="148">
        <f t="shared" si="26"/>
        <v>0.163865546218487</v>
      </c>
      <c r="M177" s="128">
        <f t="shared" si="27"/>
        <v>0.236344537815126</v>
      </c>
      <c r="N177" s="128">
        <f t="shared" si="28"/>
        <v>1.44230769230769</v>
      </c>
      <c r="O177" s="90"/>
      <c r="P177" s="90"/>
      <c r="Q177" s="90"/>
      <c r="R177" s="341" t="e">
        <f t="shared" si="23"/>
        <v>#DIV/0!</v>
      </c>
    </row>
    <row r="178" ht="16.5" customHeight="1" spans="1:18">
      <c r="A178" s="343"/>
      <c r="B178" s="90"/>
      <c r="C178" s="197"/>
      <c r="D178" s="274" t="s">
        <v>46</v>
      </c>
      <c r="E178" s="300">
        <v>19.85</v>
      </c>
      <c r="F178" s="301">
        <v>4804</v>
      </c>
      <c r="G178" s="128">
        <f t="shared" si="24"/>
        <v>4.13197335553705</v>
      </c>
      <c r="H178" s="301">
        <v>130</v>
      </c>
      <c r="I178" s="274">
        <v>88</v>
      </c>
      <c r="J178" s="274">
        <v>26</v>
      </c>
      <c r="K178" s="148">
        <f t="shared" si="25"/>
        <v>0.027060782681099</v>
      </c>
      <c r="L178" s="148">
        <f t="shared" si="26"/>
        <v>0.2</v>
      </c>
      <c r="M178" s="128">
        <f t="shared" si="27"/>
        <v>0.152692307692308</v>
      </c>
      <c r="N178" s="128">
        <f t="shared" si="28"/>
        <v>0.763461538461539</v>
      </c>
      <c r="O178" s="90"/>
      <c r="P178" s="90"/>
      <c r="Q178" s="90"/>
      <c r="R178" s="341" t="e">
        <f t="shared" si="23"/>
        <v>#DIV/0!</v>
      </c>
    </row>
    <row r="179" ht="16.5" customHeight="1" spans="1:18">
      <c r="A179" s="343"/>
      <c r="B179" s="15"/>
      <c r="C179" s="76"/>
      <c r="D179" s="274" t="s">
        <v>47</v>
      </c>
      <c r="E179" s="300">
        <v>24.6</v>
      </c>
      <c r="F179" s="301">
        <v>11875</v>
      </c>
      <c r="G179" s="128">
        <f t="shared" si="24"/>
        <v>2.07157894736842</v>
      </c>
      <c r="H179" s="301">
        <v>391</v>
      </c>
      <c r="I179" s="274">
        <v>267</v>
      </c>
      <c r="J179" s="274">
        <v>47</v>
      </c>
      <c r="K179" s="148">
        <f t="shared" si="25"/>
        <v>0.032926315789474</v>
      </c>
      <c r="L179" s="148">
        <f t="shared" si="26"/>
        <v>0.120204603580563</v>
      </c>
      <c r="M179" s="128">
        <f t="shared" si="27"/>
        <v>0.062915601023018</v>
      </c>
      <c r="N179" s="128">
        <f t="shared" si="28"/>
        <v>0.523404255319149</v>
      </c>
      <c r="O179" s="15"/>
      <c r="P179" s="15"/>
      <c r="Q179" s="15"/>
      <c r="R179" s="341" t="e">
        <f t="shared" si="23"/>
        <v>#DIV/0!</v>
      </c>
    </row>
    <row r="180" ht="17.25" spans="1:18">
      <c r="A180" s="15"/>
      <c r="B180" s="322" t="s">
        <v>32</v>
      </c>
      <c r="C180" s="323"/>
      <c r="D180" s="323"/>
      <c r="E180" s="324">
        <f>SUM(E153:E179)</f>
        <v>3721.34158044</v>
      </c>
      <c r="F180" s="325">
        <f>SUM(F153:F179)</f>
        <v>630243</v>
      </c>
      <c r="G180" s="326">
        <f t="shared" si="24"/>
        <v>5.90461390358957</v>
      </c>
      <c r="H180" s="327">
        <f>SUM(H153:H179)</f>
        <v>12267</v>
      </c>
      <c r="I180" s="323">
        <f>SUM(I153:I179)</f>
        <v>9084</v>
      </c>
      <c r="J180" s="323">
        <f>SUM(J153:J179)</f>
        <v>3756</v>
      </c>
      <c r="K180" s="333">
        <f t="shared" si="25"/>
        <v>0.01946392105902</v>
      </c>
      <c r="L180" s="333">
        <f t="shared" si="26"/>
        <v>0.306187331865982</v>
      </c>
      <c r="M180" s="326">
        <f t="shared" si="27"/>
        <v>0.303361994003424</v>
      </c>
      <c r="N180" s="326">
        <f t="shared" si="28"/>
        <v>0.990772518753994</v>
      </c>
      <c r="O180" s="335"/>
      <c r="P180" s="317"/>
      <c r="Q180" s="317"/>
      <c r="R180" s="235">
        <f>N180/$P$130</f>
        <v>3.92362981323568</v>
      </c>
    </row>
  </sheetData>
  <mergeCells count="124">
    <mergeCell ref="A3:R3"/>
    <mergeCell ref="A1:A2"/>
    <mergeCell ref="A4:A14"/>
    <mergeCell ref="A15:A25"/>
    <mergeCell ref="A26:A38"/>
    <mergeCell ref="A39:A51"/>
    <mergeCell ref="A52:A71"/>
    <mergeCell ref="A72:A92"/>
    <mergeCell ref="A94:A109"/>
    <mergeCell ref="A110:A112"/>
    <mergeCell ref="A113:A129"/>
    <mergeCell ref="A130:A152"/>
    <mergeCell ref="A153:A180"/>
    <mergeCell ref="B1:B2"/>
    <mergeCell ref="B4:B8"/>
    <mergeCell ref="B9:B13"/>
    <mergeCell ref="B15:B19"/>
    <mergeCell ref="B20:B24"/>
    <mergeCell ref="B26:B30"/>
    <mergeCell ref="B31:B36"/>
    <mergeCell ref="B39:B43"/>
    <mergeCell ref="B44:B49"/>
    <mergeCell ref="B52:B58"/>
    <mergeCell ref="B59:B63"/>
    <mergeCell ref="B64:B69"/>
    <mergeCell ref="B72:B78"/>
    <mergeCell ref="B79:B84"/>
    <mergeCell ref="B86:B92"/>
    <mergeCell ref="B94:B98"/>
    <mergeCell ref="B99:B104"/>
    <mergeCell ref="B107:B108"/>
    <mergeCell ref="B110:B111"/>
    <mergeCell ref="B113:B117"/>
    <mergeCell ref="B118:B126"/>
    <mergeCell ref="B127:B128"/>
    <mergeCell ref="B130:B134"/>
    <mergeCell ref="B135:B143"/>
    <mergeCell ref="B144:B145"/>
    <mergeCell ref="B147:B151"/>
    <mergeCell ref="B153:B157"/>
    <mergeCell ref="B158:B166"/>
    <mergeCell ref="B167:B168"/>
    <mergeCell ref="B170:B174"/>
    <mergeCell ref="B175:B179"/>
    <mergeCell ref="C1:C2"/>
    <mergeCell ref="C4:C8"/>
    <mergeCell ref="C9:C13"/>
    <mergeCell ref="C15:C19"/>
    <mergeCell ref="C20:C24"/>
    <mergeCell ref="C26:C30"/>
    <mergeCell ref="C31:C36"/>
    <mergeCell ref="C39:C43"/>
    <mergeCell ref="C44:C49"/>
    <mergeCell ref="C52:C58"/>
    <mergeCell ref="C59:C63"/>
    <mergeCell ref="C64:C69"/>
    <mergeCell ref="C72:C78"/>
    <mergeCell ref="C79:C84"/>
    <mergeCell ref="C86:C92"/>
    <mergeCell ref="C94:C98"/>
    <mergeCell ref="C99:C104"/>
    <mergeCell ref="C107:C108"/>
    <mergeCell ref="C110:C111"/>
    <mergeCell ref="C113:C117"/>
    <mergeCell ref="C118:C126"/>
    <mergeCell ref="C127:C128"/>
    <mergeCell ref="C130:C134"/>
    <mergeCell ref="C135:C143"/>
    <mergeCell ref="C144:C145"/>
    <mergeCell ref="C146:C151"/>
    <mergeCell ref="C153:C157"/>
    <mergeCell ref="C158:C166"/>
    <mergeCell ref="C167:C168"/>
    <mergeCell ref="C170:C171"/>
    <mergeCell ref="C172:C174"/>
    <mergeCell ref="C175:C179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O4:O13"/>
    <mergeCell ref="O15:O24"/>
    <mergeCell ref="O26:O37"/>
    <mergeCell ref="O39:O50"/>
    <mergeCell ref="O52:O70"/>
    <mergeCell ref="O72:O92"/>
    <mergeCell ref="O94:O108"/>
    <mergeCell ref="O110:O111"/>
    <mergeCell ref="O113:O128"/>
    <mergeCell ref="O130:O151"/>
    <mergeCell ref="O153:O179"/>
    <mergeCell ref="P1:P2"/>
    <mergeCell ref="P4:P13"/>
    <mergeCell ref="P15:P24"/>
    <mergeCell ref="P26:P37"/>
    <mergeCell ref="P39:P50"/>
    <mergeCell ref="P52:P70"/>
    <mergeCell ref="P72:P92"/>
    <mergeCell ref="P94:P108"/>
    <mergeCell ref="P110:P111"/>
    <mergeCell ref="P113:P128"/>
    <mergeCell ref="P130:P151"/>
    <mergeCell ref="P153:P179"/>
    <mergeCell ref="Q1:Q2"/>
    <mergeCell ref="Q4:Q13"/>
    <mergeCell ref="Q15:Q24"/>
    <mergeCell ref="Q26:Q37"/>
    <mergeCell ref="Q39:Q50"/>
    <mergeCell ref="Q52:Q70"/>
    <mergeCell ref="Q72:Q92"/>
    <mergeCell ref="Q94:Q108"/>
    <mergeCell ref="Q110:Q111"/>
    <mergeCell ref="Q113:Q128"/>
    <mergeCell ref="Q130:Q151"/>
    <mergeCell ref="Q153:Q179"/>
    <mergeCell ref="R1:R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1"/>
  <sheetViews>
    <sheetView workbookViewId="0">
      <selection activeCell="R1" sqref="R1:R2"/>
    </sheetView>
  </sheetViews>
  <sheetFormatPr defaultColWidth="9" defaultRowHeight="14.25"/>
  <cols>
    <col min="1" max="1" width="11.125" customWidth="1"/>
    <col min="4" max="4" width="17.25" customWidth="1"/>
    <col min="5" max="5" width="10.5416666666667" customWidth="1"/>
  </cols>
  <sheetData>
    <row r="1" spans="1:18">
      <c r="A1" s="212" t="s">
        <v>0</v>
      </c>
      <c r="B1" s="212" t="s">
        <v>1</v>
      </c>
      <c r="C1" s="212" t="s">
        <v>2</v>
      </c>
      <c r="D1" s="212" t="s">
        <v>3</v>
      </c>
      <c r="E1" s="212" t="s">
        <v>4</v>
      </c>
      <c r="F1" s="212" t="s">
        <v>5</v>
      </c>
      <c r="G1" s="212" t="s">
        <v>6</v>
      </c>
      <c r="H1" s="212" t="s">
        <v>7</v>
      </c>
      <c r="I1" s="212" t="s">
        <v>8</v>
      </c>
      <c r="J1" s="212" t="s">
        <v>9</v>
      </c>
      <c r="K1" s="212" t="s">
        <v>10</v>
      </c>
      <c r="L1" s="239" t="s">
        <v>11</v>
      </c>
      <c r="M1" s="239" t="s">
        <v>12</v>
      </c>
      <c r="N1" s="239" t="s">
        <v>13</v>
      </c>
      <c r="O1" s="239" t="s">
        <v>14</v>
      </c>
      <c r="P1" s="239" t="s">
        <v>15</v>
      </c>
      <c r="Q1" s="239" t="s">
        <v>16</v>
      </c>
      <c r="R1" s="239" t="s">
        <v>17</v>
      </c>
    </row>
    <row r="2" spans="1:18">
      <c r="A2" s="213"/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40"/>
      <c r="M2" s="240"/>
      <c r="N2" s="240"/>
      <c r="O2" s="240"/>
      <c r="P2" s="240"/>
      <c r="Q2" s="240"/>
      <c r="R2" s="240"/>
    </row>
    <row r="3" ht="17.25" spans="1:18">
      <c r="A3" s="214" t="s">
        <v>18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50"/>
    </row>
    <row r="4" ht="17.25" customHeight="1" spans="1:18">
      <c r="A4" s="216">
        <v>45553</v>
      </c>
      <c r="B4" s="217" t="s">
        <v>61</v>
      </c>
      <c r="C4" s="218" t="s">
        <v>20</v>
      </c>
      <c r="D4" s="219" t="s">
        <v>62</v>
      </c>
      <c r="E4" s="220">
        <v>3.1</v>
      </c>
      <c r="F4" s="221">
        <v>577</v>
      </c>
      <c r="G4" s="222">
        <f t="shared" ref="G4:G51" si="0">E4/F4*1000</f>
        <v>5.37261698440208</v>
      </c>
      <c r="H4" s="221">
        <v>2</v>
      </c>
      <c r="I4" s="219">
        <v>1</v>
      </c>
      <c r="J4" s="219">
        <v>0</v>
      </c>
      <c r="K4" s="241">
        <f t="shared" ref="K4:K51" si="1">H4/F4</f>
        <v>0.003466204506066</v>
      </c>
      <c r="L4" s="241">
        <f t="shared" ref="L4:L51" si="2">J4/H4</f>
        <v>0</v>
      </c>
      <c r="M4" s="222">
        <f t="shared" ref="M4:M51" si="3">E4/H4</f>
        <v>1.55</v>
      </c>
      <c r="N4" s="222" t="e">
        <f t="shared" ref="N4:N51" si="4">E4/J4</f>
        <v>#DIV/0!</v>
      </c>
      <c r="O4" s="242">
        <v>2</v>
      </c>
      <c r="P4" s="243">
        <f>O4/J9</f>
        <v>0.025641025641026</v>
      </c>
      <c r="Q4" s="251">
        <f>E9/O4</f>
        <v>84.24</v>
      </c>
      <c r="R4" s="252" t="e">
        <f>N4/$P$4</f>
        <v>#DIV/0!</v>
      </c>
    </row>
    <row r="5" ht="17.25" spans="1:18">
      <c r="A5" s="223"/>
      <c r="B5" s="224"/>
      <c r="C5" s="225"/>
      <c r="D5" s="219" t="s">
        <v>63</v>
      </c>
      <c r="E5" s="226">
        <v>47.03</v>
      </c>
      <c r="F5" s="221">
        <v>8826</v>
      </c>
      <c r="G5" s="227">
        <f t="shared" si="0"/>
        <v>5.32857466576026</v>
      </c>
      <c r="H5" s="228">
        <v>1902</v>
      </c>
      <c r="I5" s="219">
        <v>17</v>
      </c>
      <c r="J5" s="218">
        <v>19</v>
      </c>
      <c r="K5" s="244">
        <f t="shared" si="1"/>
        <v>0.215499660095173</v>
      </c>
      <c r="L5" s="244">
        <f t="shared" si="2"/>
        <v>0.009989484752892</v>
      </c>
      <c r="M5" s="227">
        <f t="shared" si="3"/>
        <v>0.024726603575184</v>
      </c>
      <c r="N5" s="227">
        <f t="shared" si="4"/>
        <v>2.47526315789474</v>
      </c>
      <c r="O5" s="245"/>
      <c r="P5" s="245"/>
      <c r="Q5" s="245"/>
      <c r="R5" s="252">
        <f>N5/$P$4</f>
        <v>96.5352631578948</v>
      </c>
    </row>
    <row r="6" ht="17.25" spans="1:18">
      <c r="A6" s="223"/>
      <c r="B6" s="224"/>
      <c r="C6" s="225"/>
      <c r="D6" s="219" t="s">
        <v>64</v>
      </c>
      <c r="E6" s="220">
        <v>18.29</v>
      </c>
      <c r="F6" s="221">
        <v>14451</v>
      </c>
      <c r="G6" s="222">
        <f t="shared" si="0"/>
        <v>1.26565635596153</v>
      </c>
      <c r="H6" s="221">
        <v>2170</v>
      </c>
      <c r="I6" s="219">
        <v>7</v>
      </c>
      <c r="J6" s="219">
        <v>5</v>
      </c>
      <c r="K6" s="241">
        <f t="shared" si="1"/>
        <v>0.15016261850391</v>
      </c>
      <c r="L6" s="241">
        <f t="shared" si="2"/>
        <v>0.002304147465438</v>
      </c>
      <c r="M6" s="222">
        <f t="shared" si="3"/>
        <v>0.008428571428571</v>
      </c>
      <c r="N6" s="222">
        <f t="shared" si="4"/>
        <v>3.658</v>
      </c>
      <c r="O6" s="245"/>
      <c r="P6" s="245"/>
      <c r="Q6" s="245"/>
      <c r="R6" s="252">
        <f>N6/$P$4</f>
        <v>142.662</v>
      </c>
    </row>
    <row r="7" ht="17.25" spans="1:18">
      <c r="A7" s="223"/>
      <c r="B7" s="224"/>
      <c r="C7" s="225"/>
      <c r="D7" s="219" t="s">
        <v>65</v>
      </c>
      <c r="E7" s="226">
        <v>50.13</v>
      </c>
      <c r="F7" s="221">
        <v>56574</v>
      </c>
      <c r="G7" s="227">
        <f t="shared" si="0"/>
        <v>0.886096086541521</v>
      </c>
      <c r="H7" s="228">
        <v>2653</v>
      </c>
      <c r="I7" s="219">
        <v>32</v>
      </c>
      <c r="J7" s="218">
        <v>31</v>
      </c>
      <c r="K7" s="244">
        <f t="shared" si="1"/>
        <v>0.04689433308587</v>
      </c>
      <c r="L7" s="244">
        <f t="shared" si="2"/>
        <v>0.011684885035809</v>
      </c>
      <c r="M7" s="227">
        <f t="shared" si="3"/>
        <v>0.018895589898228</v>
      </c>
      <c r="N7" s="227">
        <f t="shared" si="4"/>
        <v>1.61709677419355</v>
      </c>
      <c r="O7" s="245"/>
      <c r="P7" s="245"/>
      <c r="Q7" s="245"/>
      <c r="R7" s="252">
        <f>N7/$P$4</f>
        <v>63.0667741935484</v>
      </c>
    </row>
    <row r="8" ht="17.25" spans="1:18">
      <c r="A8" s="223"/>
      <c r="B8" s="224"/>
      <c r="C8" s="225"/>
      <c r="D8" s="219" t="s">
        <v>66</v>
      </c>
      <c r="E8" s="220">
        <v>49.93</v>
      </c>
      <c r="F8" s="221">
        <v>135107</v>
      </c>
      <c r="G8" s="222">
        <f t="shared" si="0"/>
        <v>0.36955894217176</v>
      </c>
      <c r="H8" s="221">
        <v>5628</v>
      </c>
      <c r="I8" s="219">
        <v>118</v>
      </c>
      <c r="J8" s="219">
        <v>23</v>
      </c>
      <c r="K8" s="241">
        <f t="shared" si="1"/>
        <v>0.041655872752707</v>
      </c>
      <c r="L8" s="241">
        <f t="shared" si="2"/>
        <v>0.00408670931059</v>
      </c>
      <c r="M8" s="222">
        <f t="shared" si="3"/>
        <v>0.00887171286425</v>
      </c>
      <c r="N8" s="222">
        <f t="shared" si="4"/>
        <v>2.17086956521739</v>
      </c>
      <c r="O8" s="246"/>
      <c r="P8" s="246"/>
      <c r="Q8" s="246"/>
      <c r="R8" s="252">
        <f>N8/$P$4</f>
        <v>84.6639130434783</v>
      </c>
    </row>
    <row r="9" ht="17.25" customHeight="1" spans="1:14">
      <c r="A9" s="229"/>
      <c r="B9" s="230" t="s">
        <v>32</v>
      </c>
      <c r="C9" s="231"/>
      <c r="D9" s="232"/>
      <c r="E9" s="233">
        <f>SUM(E4:E8)</f>
        <v>168.48</v>
      </c>
      <c r="F9" s="234">
        <f>SUM(F4:F8)</f>
        <v>215535</v>
      </c>
      <c r="G9" s="235">
        <f t="shared" si="0"/>
        <v>0.781682789338159</v>
      </c>
      <c r="H9" s="236">
        <f>SUM(H4:H8)</f>
        <v>12355</v>
      </c>
      <c r="I9" s="232">
        <f>SUM(I4:I8)</f>
        <v>175</v>
      </c>
      <c r="J9" s="232">
        <f>SUM(J4:J8)</f>
        <v>78</v>
      </c>
      <c r="K9" s="247">
        <f t="shared" si="1"/>
        <v>0.057322476627926</v>
      </c>
      <c r="L9" s="247">
        <f t="shared" si="2"/>
        <v>0.006313233508701</v>
      </c>
      <c r="M9" s="235">
        <f t="shared" si="3"/>
        <v>0.013636584378794</v>
      </c>
      <c r="N9" s="235">
        <f t="shared" si="4"/>
        <v>2.16</v>
      </c>
    </row>
    <row r="10" ht="17.25" spans="1:18">
      <c r="A10" s="216">
        <v>45554</v>
      </c>
      <c r="B10" s="217" t="s">
        <v>61</v>
      </c>
      <c r="C10" s="218" t="s">
        <v>20</v>
      </c>
      <c r="D10" s="219" t="s">
        <v>62</v>
      </c>
      <c r="E10" s="220">
        <v>6.01</v>
      </c>
      <c r="F10" s="221">
        <v>749</v>
      </c>
      <c r="G10" s="222">
        <f t="shared" si="0"/>
        <v>8.02403204272363</v>
      </c>
      <c r="H10" s="221">
        <v>4</v>
      </c>
      <c r="I10" s="219">
        <v>2</v>
      </c>
      <c r="J10" s="219">
        <v>0</v>
      </c>
      <c r="K10" s="241">
        <f t="shared" si="1"/>
        <v>0.005340453938585</v>
      </c>
      <c r="L10" s="241">
        <f t="shared" si="2"/>
        <v>0</v>
      </c>
      <c r="M10" s="222">
        <f t="shared" si="3"/>
        <v>1.5025</v>
      </c>
      <c r="N10" s="222" t="e">
        <f t="shared" si="4"/>
        <v>#DIV/0!</v>
      </c>
      <c r="O10" s="242">
        <v>6</v>
      </c>
      <c r="P10" s="243">
        <f>O10/J15</f>
        <v>0.025974025974026</v>
      </c>
      <c r="Q10" s="251">
        <f>E15/O10</f>
        <v>69.515</v>
      </c>
      <c r="R10" s="252" t="e">
        <f>N10/$P$10</f>
        <v>#DIV/0!</v>
      </c>
    </row>
    <row r="11" ht="17.25" spans="1:18">
      <c r="A11" s="223"/>
      <c r="B11" s="224"/>
      <c r="C11" s="225"/>
      <c r="D11" s="219" t="s">
        <v>63</v>
      </c>
      <c r="E11" s="226">
        <v>290.26</v>
      </c>
      <c r="F11" s="221">
        <v>34916</v>
      </c>
      <c r="G11" s="227">
        <f t="shared" si="0"/>
        <v>8.31309428342307</v>
      </c>
      <c r="H11" s="228">
        <v>3876</v>
      </c>
      <c r="I11" s="219">
        <v>47</v>
      </c>
      <c r="J11" s="218">
        <v>112</v>
      </c>
      <c r="K11" s="244">
        <f t="shared" si="1"/>
        <v>0.111009279413449</v>
      </c>
      <c r="L11" s="244">
        <f t="shared" si="2"/>
        <v>0.028895768833849</v>
      </c>
      <c r="M11" s="227">
        <f t="shared" si="3"/>
        <v>0.074886480908153</v>
      </c>
      <c r="N11" s="227">
        <f t="shared" si="4"/>
        <v>2.59160714285714</v>
      </c>
      <c r="O11" s="245"/>
      <c r="P11" s="245"/>
      <c r="Q11" s="245"/>
      <c r="R11" s="252">
        <f>N11/$P$10</f>
        <v>99.776875</v>
      </c>
    </row>
    <row r="12" ht="17.25" spans="1:18">
      <c r="A12" s="223"/>
      <c r="B12" s="224"/>
      <c r="C12" s="225"/>
      <c r="D12" s="219" t="s">
        <v>64</v>
      </c>
      <c r="E12" s="220">
        <v>21.03</v>
      </c>
      <c r="F12" s="221">
        <v>14570</v>
      </c>
      <c r="G12" s="222">
        <f t="shared" si="0"/>
        <v>1.44337680164722</v>
      </c>
      <c r="H12" s="221">
        <v>1494</v>
      </c>
      <c r="I12" s="219">
        <v>31</v>
      </c>
      <c r="J12" s="219">
        <v>7</v>
      </c>
      <c r="K12" s="241">
        <f t="shared" si="1"/>
        <v>0.102539464653397</v>
      </c>
      <c r="L12" s="241">
        <f t="shared" si="2"/>
        <v>0.004685408299866</v>
      </c>
      <c r="M12" s="222">
        <f t="shared" si="3"/>
        <v>0.014076305220884</v>
      </c>
      <c r="N12" s="222">
        <f t="shared" si="4"/>
        <v>3.00428571428572</v>
      </c>
      <c r="O12" s="245"/>
      <c r="P12" s="245"/>
      <c r="Q12" s="245"/>
      <c r="R12" s="252">
        <f>N12/$P$10</f>
        <v>115.665</v>
      </c>
    </row>
    <row r="13" ht="17.25" customHeight="1" spans="1:18">
      <c r="A13" s="223"/>
      <c r="B13" s="224"/>
      <c r="C13" s="225"/>
      <c r="D13" s="219" t="s">
        <v>65</v>
      </c>
      <c r="E13" s="226">
        <v>49.84</v>
      </c>
      <c r="F13" s="221">
        <v>33565</v>
      </c>
      <c r="G13" s="227">
        <f t="shared" si="0"/>
        <v>1.48488008342023</v>
      </c>
      <c r="H13" s="228">
        <v>3003</v>
      </c>
      <c r="I13" s="219">
        <v>20</v>
      </c>
      <c r="J13" s="218">
        <v>52</v>
      </c>
      <c r="K13" s="244">
        <f t="shared" si="1"/>
        <v>0.089468196037539</v>
      </c>
      <c r="L13" s="244">
        <f t="shared" si="2"/>
        <v>0.017316017316017</v>
      </c>
      <c r="M13" s="227">
        <f t="shared" si="3"/>
        <v>0.016596736596737</v>
      </c>
      <c r="N13" s="227">
        <f t="shared" si="4"/>
        <v>0.958461538461539</v>
      </c>
      <c r="O13" s="245"/>
      <c r="P13" s="245"/>
      <c r="Q13" s="245"/>
      <c r="R13" s="252">
        <f>N13/$P$10</f>
        <v>36.9007692307692</v>
      </c>
    </row>
    <row r="14" ht="17.25" customHeight="1" spans="1:18">
      <c r="A14" s="223"/>
      <c r="B14" s="224"/>
      <c r="C14" s="225"/>
      <c r="D14" s="219" t="s">
        <v>66</v>
      </c>
      <c r="E14" s="220">
        <v>49.95</v>
      </c>
      <c r="F14" s="221">
        <v>50313</v>
      </c>
      <c r="G14" s="222">
        <f t="shared" si="0"/>
        <v>0.992785164867927</v>
      </c>
      <c r="H14" s="221">
        <v>6147</v>
      </c>
      <c r="I14" s="219">
        <v>74</v>
      </c>
      <c r="J14" s="219">
        <v>60</v>
      </c>
      <c r="K14" s="241">
        <f t="shared" si="1"/>
        <v>0.122175183352215</v>
      </c>
      <c r="L14" s="241">
        <f t="shared" si="2"/>
        <v>0.009760858955588</v>
      </c>
      <c r="M14" s="222">
        <f t="shared" si="3"/>
        <v>0.008125915080527</v>
      </c>
      <c r="N14" s="222">
        <f t="shared" si="4"/>
        <v>0.8325</v>
      </c>
      <c r="O14" s="246"/>
      <c r="P14" s="246"/>
      <c r="Q14" s="246"/>
      <c r="R14" s="252">
        <f>N14/$P$10</f>
        <v>32.05125</v>
      </c>
    </row>
    <row r="15" ht="17.25" customHeight="1" spans="1:14">
      <c r="A15" s="229"/>
      <c r="B15" s="230" t="s">
        <v>32</v>
      </c>
      <c r="C15" s="231"/>
      <c r="D15" s="232"/>
      <c r="E15" s="233">
        <f>SUM(E10:E14)</f>
        <v>417.09</v>
      </c>
      <c r="F15" s="234">
        <f>SUM(F10:F14)</f>
        <v>134113</v>
      </c>
      <c r="G15" s="235">
        <f t="shared" si="0"/>
        <v>3.10998933734985</v>
      </c>
      <c r="H15" s="236">
        <f>SUM(H10:H14)</f>
        <v>14524</v>
      </c>
      <c r="I15" s="232">
        <f>SUM(I10:I14)</f>
        <v>174</v>
      </c>
      <c r="J15" s="232">
        <f>SUM(J10:J14)</f>
        <v>231</v>
      </c>
      <c r="K15" s="247">
        <f t="shared" si="1"/>
        <v>0.108296734843006</v>
      </c>
      <c r="L15" s="247">
        <f t="shared" si="2"/>
        <v>0.015904709446433</v>
      </c>
      <c r="M15" s="235">
        <f t="shared" si="3"/>
        <v>0.028717295510879</v>
      </c>
      <c r="N15" s="235">
        <f t="shared" si="4"/>
        <v>1.80558441558442</v>
      </c>
    </row>
    <row r="16" ht="17.25" spans="1:18">
      <c r="A16" s="216">
        <v>45555</v>
      </c>
      <c r="B16" s="217" t="s">
        <v>61</v>
      </c>
      <c r="C16" s="218" t="s">
        <v>20</v>
      </c>
      <c r="D16" s="219" t="s">
        <v>62</v>
      </c>
      <c r="E16" s="220">
        <v>13.63</v>
      </c>
      <c r="F16" s="221">
        <v>1234</v>
      </c>
      <c r="G16" s="222">
        <f t="shared" si="0"/>
        <v>11.0453808752026</v>
      </c>
      <c r="H16" s="221">
        <v>10</v>
      </c>
      <c r="I16" s="219">
        <v>6</v>
      </c>
      <c r="J16" s="219">
        <v>0</v>
      </c>
      <c r="K16" s="241">
        <f t="shared" si="1"/>
        <v>0.008103727714749</v>
      </c>
      <c r="L16" s="241">
        <f t="shared" si="2"/>
        <v>0</v>
      </c>
      <c r="M16" s="222">
        <f t="shared" si="3"/>
        <v>1.363</v>
      </c>
      <c r="N16" s="222" t="e">
        <f t="shared" si="4"/>
        <v>#DIV/0!</v>
      </c>
      <c r="O16" s="242">
        <v>0</v>
      </c>
      <c r="P16" s="243">
        <f>O16/J21</f>
        <v>0</v>
      </c>
      <c r="Q16" s="251" t="e">
        <f>E21/O16</f>
        <v>#DIV/0!</v>
      </c>
      <c r="R16" s="252" t="e">
        <f>N16/$P$16</f>
        <v>#DIV/0!</v>
      </c>
    </row>
    <row r="17" ht="17.25" spans="1:18">
      <c r="A17" s="223"/>
      <c r="B17" s="224"/>
      <c r="C17" s="225"/>
      <c r="D17" s="219" t="s">
        <v>63</v>
      </c>
      <c r="E17" s="226">
        <v>31.74</v>
      </c>
      <c r="F17" s="221">
        <v>3928</v>
      </c>
      <c r="G17" s="227">
        <f t="shared" si="0"/>
        <v>8.08044806517312</v>
      </c>
      <c r="H17" s="228">
        <v>350</v>
      </c>
      <c r="I17" s="219">
        <v>12</v>
      </c>
      <c r="J17" s="218">
        <v>112</v>
      </c>
      <c r="K17" s="244">
        <f t="shared" si="1"/>
        <v>0.089103869653768</v>
      </c>
      <c r="L17" s="244">
        <f t="shared" si="2"/>
        <v>0.32</v>
      </c>
      <c r="M17" s="227">
        <f t="shared" si="3"/>
        <v>0.090685714285714</v>
      </c>
      <c r="N17" s="227">
        <f t="shared" si="4"/>
        <v>0.283392857142857</v>
      </c>
      <c r="O17" s="245"/>
      <c r="P17" s="245"/>
      <c r="Q17" s="245"/>
      <c r="R17" s="252" t="e">
        <f>N17/$P$16</f>
        <v>#DIV/0!</v>
      </c>
    </row>
    <row r="18" ht="17.25" spans="1:18">
      <c r="A18" s="223"/>
      <c r="B18" s="224"/>
      <c r="C18" s="225"/>
      <c r="D18" s="219" t="s">
        <v>64</v>
      </c>
      <c r="E18" s="220">
        <v>15.31</v>
      </c>
      <c r="F18" s="221">
        <v>6504</v>
      </c>
      <c r="G18" s="222">
        <f t="shared" si="0"/>
        <v>2.35393603936039</v>
      </c>
      <c r="H18" s="221">
        <v>999</v>
      </c>
      <c r="I18" s="219">
        <v>8</v>
      </c>
      <c r="J18" s="219">
        <v>7</v>
      </c>
      <c r="K18" s="241">
        <f t="shared" si="1"/>
        <v>0.15359778597786</v>
      </c>
      <c r="L18" s="241">
        <f t="shared" si="2"/>
        <v>0.007007007007007</v>
      </c>
      <c r="M18" s="222">
        <f t="shared" si="3"/>
        <v>0.015325325325325</v>
      </c>
      <c r="N18" s="222">
        <f t="shared" si="4"/>
        <v>2.18714285714286</v>
      </c>
      <c r="O18" s="245"/>
      <c r="P18" s="245"/>
      <c r="Q18" s="245"/>
      <c r="R18" s="252" t="e">
        <f>N18/$P$16</f>
        <v>#DIV/0!</v>
      </c>
    </row>
    <row r="19" ht="17.25" spans="1:18">
      <c r="A19" s="223"/>
      <c r="B19" s="224"/>
      <c r="C19" s="225"/>
      <c r="D19" s="219" t="s">
        <v>65</v>
      </c>
      <c r="E19" s="226">
        <v>10.46</v>
      </c>
      <c r="F19" s="221">
        <v>4792</v>
      </c>
      <c r="G19" s="227">
        <f t="shared" si="0"/>
        <v>2.18280467445743</v>
      </c>
      <c r="H19" s="228">
        <v>617</v>
      </c>
      <c r="I19" s="219">
        <v>2</v>
      </c>
      <c r="J19" s="218">
        <v>52</v>
      </c>
      <c r="K19" s="244">
        <f t="shared" si="1"/>
        <v>0.128756260434057</v>
      </c>
      <c r="L19" s="244">
        <f t="shared" si="2"/>
        <v>0.084278768233387</v>
      </c>
      <c r="M19" s="227">
        <f t="shared" si="3"/>
        <v>0.016952998379254</v>
      </c>
      <c r="N19" s="227">
        <f t="shared" si="4"/>
        <v>0.201153846153846</v>
      </c>
      <c r="O19" s="245"/>
      <c r="P19" s="245"/>
      <c r="Q19" s="245"/>
      <c r="R19" s="252" t="e">
        <f>N19/$P$16</f>
        <v>#DIV/0!</v>
      </c>
    </row>
    <row r="20" ht="17.25" spans="1:18">
      <c r="A20" s="223"/>
      <c r="B20" s="224"/>
      <c r="C20" s="225"/>
      <c r="D20" s="219" t="s">
        <v>66</v>
      </c>
      <c r="E20" s="220">
        <v>7.82</v>
      </c>
      <c r="F20" s="221">
        <v>622</v>
      </c>
      <c r="G20" s="222">
        <f t="shared" si="0"/>
        <v>12.572347266881</v>
      </c>
      <c r="H20" s="221">
        <v>622</v>
      </c>
      <c r="I20" s="219">
        <v>3</v>
      </c>
      <c r="J20" s="219">
        <v>60</v>
      </c>
      <c r="K20" s="241">
        <f t="shared" si="1"/>
        <v>1</v>
      </c>
      <c r="L20" s="241">
        <f t="shared" si="2"/>
        <v>0.096463022508039</v>
      </c>
      <c r="M20" s="222">
        <f t="shared" si="3"/>
        <v>0.012572347266881</v>
      </c>
      <c r="N20" s="222">
        <f t="shared" si="4"/>
        <v>0.130333333333333</v>
      </c>
      <c r="O20" s="246"/>
      <c r="P20" s="246"/>
      <c r="Q20" s="246"/>
      <c r="R20" s="252" t="e">
        <f>N20/$P$16</f>
        <v>#DIV/0!</v>
      </c>
    </row>
    <row r="21" ht="17.25" spans="1:14">
      <c r="A21" s="229"/>
      <c r="B21" s="230" t="s">
        <v>32</v>
      </c>
      <c r="C21" s="231"/>
      <c r="D21" s="232"/>
      <c r="E21" s="233">
        <f>SUM(E16:E20)</f>
        <v>78.96</v>
      </c>
      <c r="F21" s="234">
        <f>SUM(F16:F20)</f>
        <v>17080</v>
      </c>
      <c r="G21" s="235">
        <f t="shared" si="0"/>
        <v>4.62295081967213</v>
      </c>
      <c r="H21" s="236">
        <f>SUM(H16:H20)</f>
        <v>2598</v>
      </c>
      <c r="I21" s="232">
        <f>SUM(I16:I20)</f>
        <v>31</v>
      </c>
      <c r="J21" s="232">
        <f>SUM(J16:J20)</f>
        <v>231</v>
      </c>
      <c r="K21" s="247">
        <f t="shared" si="1"/>
        <v>0.152107728337237</v>
      </c>
      <c r="L21" s="247">
        <f t="shared" si="2"/>
        <v>0.08891454965358</v>
      </c>
      <c r="M21" s="235">
        <f t="shared" si="3"/>
        <v>0.030392609699769</v>
      </c>
      <c r="N21" s="235">
        <f t="shared" si="4"/>
        <v>0.341818181818182</v>
      </c>
    </row>
    <row r="22" ht="17.25" spans="1:18">
      <c r="A22" s="216">
        <v>45556</v>
      </c>
      <c r="B22" s="217" t="s">
        <v>61</v>
      </c>
      <c r="C22" s="218" t="s">
        <v>20</v>
      </c>
      <c r="D22" s="219" t="s">
        <v>62</v>
      </c>
      <c r="E22" s="220">
        <v>1.18</v>
      </c>
      <c r="F22" s="221">
        <v>106</v>
      </c>
      <c r="G22" s="222">
        <f t="shared" si="0"/>
        <v>11.1320754716981</v>
      </c>
      <c r="H22" s="221">
        <v>5</v>
      </c>
      <c r="I22" s="219">
        <v>2</v>
      </c>
      <c r="J22" s="219">
        <v>0</v>
      </c>
      <c r="K22" s="241">
        <f t="shared" si="1"/>
        <v>0.047169811320755</v>
      </c>
      <c r="L22" s="241">
        <f t="shared" si="2"/>
        <v>0</v>
      </c>
      <c r="M22" s="222">
        <f t="shared" si="3"/>
        <v>0.236</v>
      </c>
      <c r="N22" s="222" t="e">
        <f t="shared" si="4"/>
        <v>#DIV/0!</v>
      </c>
      <c r="O22" s="242">
        <v>27</v>
      </c>
      <c r="P22" s="243">
        <f>O22/J27</f>
        <v>0.586956521739131</v>
      </c>
      <c r="Q22" s="251">
        <f>E27/O22</f>
        <v>8.89703703703704</v>
      </c>
      <c r="R22" s="252" t="e">
        <f>N22/$P$22</f>
        <v>#DIV/0!</v>
      </c>
    </row>
    <row r="23" ht="17.25" spans="1:18">
      <c r="A23" s="223"/>
      <c r="B23" s="224"/>
      <c r="C23" s="225"/>
      <c r="D23" s="219" t="s">
        <v>63</v>
      </c>
      <c r="E23" s="226">
        <v>88.8</v>
      </c>
      <c r="F23" s="221">
        <v>8565</v>
      </c>
      <c r="G23" s="227">
        <f t="shared" si="0"/>
        <v>10.3677758318739</v>
      </c>
      <c r="H23" s="228">
        <v>3876</v>
      </c>
      <c r="I23" s="219">
        <v>61</v>
      </c>
      <c r="J23" s="218">
        <v>19</v>
      </c>
      <c r="K23" s="244">
        <f t="shared" si="1"/>
        <v>0.452539404553415</v>
      </c>
      <c r="L23" s="244">
        <f t="shared" si="2"/>
        <v>0.004901960784314</v>
      </c>
      <c r="M23" s="227">
        <f t="shared" si="3"/>
        <v>0.022910216718266</v>
      </c>
      <c r="N23" s="227">
        <f t="shared" si="4"/>
        <v>4.67368421052632</v>
      </c>
      <c r="O23" s="245"/>
      <c r="P23" s="245"/>
      <c r="Q23" s="245"/>
      <c r="R23" s="252">
        <f>N23/$P$22</f>
        <v>7.9625730994152</v>
      </c>
    </row>
    <row r="24" ht="17.25" spans="1:18">
      <c r="A24" s="223"/>
      <c r="B24" s="224"/>
      <c r="C24" s="225"/>
      <c r="D24" s="219" t="s">
        <v>64</v>
      </c>
      <c r="E24" s="220">
        <v>13.97</v>
      </c>
      <c r="F24" s="221">
        <v>7375</v>
      </c>
      <c r="G24" s="222">
        <f t="shared" si="0"/>
        <v>1.89423728813559</v>
      </c>
      <c r="H24" s="221">
        <v>278</v>
      </c>
      <c r="I24" s="219">
        <v>29</v>
      </c>
      <c r="J24" s="219">
        <v>5</v>
      </c>
      <c r="K24" s="241">
        <f t="shared" si="1"/>
        <v>0.037694915254237</v>
      </c>
      <c r="L24" s="241">
        <f t="shared" si="2"/>
        <v>0.017985611510791</v>
      </c>
      <c r="M24" s="222">
        <f t="shared" si="3"/>
        <v>0.050251798561151</v>
      </c>
      <c r="N24" s="222">
        <f t="shared" si="4"/>
        <v>2.794</v>
      </c>
      <c r="O24" s="245"/>
      <c r="P24" s="245"/>
      <c r="Q24" s="245"/>
      <c r="R24" s="252">
        <f>N24/$P$22</f>
        <v>4.76014814814815</v>
      </c>
    </row>
    <row r="25" ht="17.25" spans="1:18">
      <c r="A25" s="223"/>
      <c r="B25" s="224"/>
      <c r="C25" s="225"/>
      <c r="D25" s="219" t="s">
        <v>65</v>
      </c>
      <c r="E25" s="226">
        <v>86.27</v>
      </c>
      <c r="F25" s="221">
        <v>54598</v>
      </c>
      <c r="G25" s="227">
        <f t="shared" si="0"/>
        <v>1.58009450895637</v>
      </c>
      <c r="H25" s="228">
        <v>3186</v>
      </c>
      <c r="I25" s="219">
        <v>62</v>
      </c>
      <c r="J25" s="218">
        <v>11</v>
      </c>
      <c r="K25" s="244">
        <f t="shared" si="1"/>
        <v>0.058353785852962</v>
      </c>
      <c r="L25" s="244">
        <f t="shared" si="2"/>
        <v>0.00345260514752</v>
      </c>
      <c r="M25" s="227">
        <f t="shared" si="3"/>
        <v>0.027077840552417</v>
      </c>
      <c r="N25" s="227">
        <f t="shared" si="4"/>
        <v>7.84272727272727</v>
      </c>
      <c r="O25" s="245"/>
      <c r="P25" s="245"/>
      <c r="Q25" s="245"/>
      <c r="R25" s="252">
        <f>N25/$P$22</f>
        <v>13.3616835016835</v>
      </c>
    </row>
    <row r="26" ht="17.25" spans="1:18">
      <c r="A26" s="223"/>
      <c r="B26" s="224"/>
      <c r="C26" s="225"/>
      <c r="D26" s="219" t="s">
        <v>66</v>
      </c>
      <c r="E26" s="220">
        <v>50</v>
      </c>
      <c r="F26" s="221">
        <v>106813</v>
      </c>
      <c r="G26" s="222">
        <f t="shared" si="0"/>
        <v>0.468107814591857</v>
      </c>
      <c r="H26" s="221">
        <v>3902</v>
      </c>
      <c r="I26" s="219">
        <v>177</v>
      </c>
      <c r="J26" s="219">
        <v>11</v>
      </c>
      <c r="K26" s="241">
        <f t="shared" si="1"/>
        <v>0.036531133850749</v>
      </c>
      <c r="L26" s="241">
        <f t="shared" si="2"/>
        <v>0.002819067145054</v>
      </c>
      <c r="M26" s="222">
        <f t="shared" si="3"/>
        <v>0.012813941568426</v>
      </c>
      <c r="N26" s="222">
        <f t="shared" si="4"/>
        <v>4.54545454545455</v>
      </c>
      <c r="O26" s="246"/>
      <c r="P26" s="246"/>
      <c r="Q26" s="246"/>
      <c r="R26" s="252">
        <f>N26/$P$22</f>
        <v>7.74410774410775</v>
      </c>
    </row>
    <row r="27" ht="17.25" spans="1:14">
      <c r="A27" s="229"/>
      <c r="B27" s="230" t="s">
        <v>32</v>
      </c>
      <c r="C27" s="231"/>
      <c r="D27" s="232"/>
      <c r="E27" s="233">
        <f>SUM(E22:E26)</f>
        <v>240.22</v>
      </c>
      <c r="F27" s="234">
        <f>SUM(F22:F26)</f>
        <v>177457</v>
      </c>
      <c r="G27" s="235">
        <f t="shared" si="0"/>
        <v>1.35368004643378</v>
      </c>
      <c r="H27" s="236">
        <f>SUM(H22:H26)</f>
        <v>11247</v>
      </c>
      <c r="I27" s="232">
        <f>SUM(I22:I26)</f>
        <v>331</v>
      </c>
      <c r="J27" s="232">
        <f>SUM(J22:J26)</f>
        <v>46</v>
      </c>
      <c r="K27" s="247">
        <f t="shared" si="1"/>
        <v>0.063378734003167</v>
      </c>
      <c r="L27" s="247">
        <f t="shared" si="2"/>
        <v>0.004089979550102</v>
      </c>
      <c r="M27" s="235">
        <f t="shared" si="3"/>
        <v>0.021358584511425</v>
      </c>
      <c r="N27" s="235">
        <f t="shared" si="4"/>
        <v>5.22217391304348</v>
      </c>
    </row>
    <row r="28" ht="16.5" customHeight="1" spans="1:18">
      <c r="A28" s="216">
        <v>45557</v>
      </c>
      <c r="B28" s="217" t="s">
        <v>61</v>
      </c>
      <c r="C28" s="218" t="s">
        <v>20</v>
      </c>
      <c r="D28" s="219" t="s">
        <v>62</v>
      </c>
      <c r="E28" s="220">
        <v>0.81</v>
      </c>
      <c r="F28" s="221">
        <v>69</v>
      </c>
      <c r="G28" s="222">
        <f t="shared" si="0"/>
        <v>11.7391304347826</v>
      </c>
      <c r="H28" s="221">
        <v>2</v>
      </c>
      <c r="I28" s="219">
        <v>0</v>
      </c>
      <c r="J28" s="219">
        <v>0</v>
      </c>
      <c r="K28" s="241">
        <f t="shared" si="1"/>
        <v>0.028985507246377</v>
      </c>
      <c r="L28" s="241">
        <f t="shared" si="2"/>
        <v>0</v>
      </c>
      <c r="M28" s="222">
        <f t="shared" si="3"/>
        <v>0.405</v>
      </c>
      <c r="N28" s="222" t="e">
        <f t="shared" si="4"/>
        <v>#DIV/0!</v>
      </c>
      <c r="O28" s="242">
        <v>21</v>
      </c>
      <c r="P28" s="243">
        <f>O28/J33</f>
        <v>0.08433734939759</v>
      </c>
      <c r="Q28" s="251">
        <f>E33/O28</f>
        <v>10.4961904761905</v>
      </c>
      <c r="R28" s="252" t="e">
        <f>N28/$P$22</f>
        <v>#DIV/0!</v>
      </c>
    </row>
    <row r="29" ht="16.5" customHeight="1" spans="1:18">
      <c r="A29" s="223"/>
      <c r="B29" s="224"/>
      <c r="C29" s="225"/>
      <c r="D29" s="219" t="s">
        <v>63</v>
      </c>
      <c r="E29" s="226">
        <v>41.72</v>
      </c>
      <c r="F29" s="221">
        <v>4144</v>
      </c>
      <c r="G29" s="227">
        <f t="shared" si="0"/>
        <v>10.0675675675676</v>
      </c>
      <c r="H29" s="228">
        <v>383</v>
      </c>
      <c r="I29" s="219">
        <v>32</v>
      </c>
      <c r="J29" s="218">
        <v>37</v>
      </c>
      <c r="K29" s="244">
        <f t="shared" si="1"/>
        <v>0.09242277992278</v>
      </c>
      <c r="L29" s="244">
        <f t="shared" si="2"/>
        <v>0.096605744125326</v>
      </c>
      <c r="M29" s="227">
        <f t="shared" si="3"/>
        <v>0.108929503916449</v>
      </c>
      <c r="N29" s="227">
        <f t="shared" si="4"/>
        <v>1.12756756756757</v>
      </c>
      <c r="O29" s="248"/>
      <c r="P29" s="245"/>
      <c r="Q29" s="245"/>
      <c r="R29" s="252">
        <f>N29/$P$22</f>
        <v>1.92104104104104</v>
      </c>
    </row>
    <row r="30" ht="16.5" customHeight="1" spans="1:18">
      <c r="A30" s="223"/>
      <c r="B30" s="224"/>
      <c r="C30" s="225"/>
      <c r="D30" s="219" t="s">
        <v>64</v>
      </c>
      <c r="E30" s="220">
        <v>34.35</v>
      </c>
      <c r="F30" s="221">
        <v>136464</v>
      </c>
      <c r="G30" s="222">
        <f t="shared" si="0"/>
        <v>0.251714737952867</v>
      </c>
      <c r="H30" s="221">
        <v>1682</v>
      </c>
      <c r="I30" s="219">
        <v>55</v>
      </c>
      <c r="J30" s="219">
        <v>22</v>
      </c>
      <c r="K30" s="241">
        <f t="shared" si="1"/>
        <v>0.012325595028726</v>
      </c>
      <c r="L30" s="241">
        <f t="shared" si="2"/>
        <v>0.01307966706302</v>
      </c>
      <c r="M30" s="222">
        <f t="shared" si="3"/>
        <v>0.020422116527943</v>
      </c>
      <c r="N30" s="222">
        <f t="shared" si="4"/>
        <v>1.56136363636364</v>
      </c>
      <c r="O30" s="248"/>
      <c r="P30" s="245"/>
      <c r="Q30" s="245"/>
      <c r="R30" s="252">
        <f>N30/$P$22</f>
        <v>2.66010101010101</v>
      </c>
    </row>
    <row r="31" ht="16.5" customHeight="1" spans="1:18">
      <c r="A31" s="223"/>
      <c r="B31" s="224"/>
      <c r="C31" s="225"/>
      <c r="D31" s="219" t="s">
        <v>65</v>
      </c>
      <c r="E31" s="226">
        <v>93.5</v>
      </c>
      <c r="F31" s="221">
        <v>38510</v>
      </c>
      <c r="G31" s="227">
        <f t="shared" si="0"/>
        <v>2.42794079459881</v>
      </c>
      <c r="H31" s="228">
        <v>2852</v>
      </c>
      <c r="I31" s="219">
        <v>76</v>
      </c>
      <c r="J31" s="218">
        <v>88</v>
      </c>
      <c r="K31" s="244">
        <f t="shared" si="1"/>
        <v>0.07405868605557</v>
      </c>
      <c r="L31" s="244">
        <f t="shared" si="2"/>
        <v>0.03085553997195</v>
      </c>
      <c r="M31" s="227">
        <f t="shared" si="3"/>
        <v>0.032784011220196</v>
      </c>
      <c r="N31" s="227">
        <f t="shared" si="4"/>
        <v>1.0625</v>
      </c>
      <c r="O31" s="248"/>
      <c r="P31" s="245"/>
      <c r="Q31" s="245"/>
      <c r="R31" s="252">
        <f>N31/$P$22</f>
        <v>1.81018518518519</v>
      </c>
    </row>
    <row r="32" ht="16.5" customHeight="1" spans="1:18">
      <c r="A32" s="223"/>
      <c r="B32" s="224"/>
      <c r="C32" s="225"/>
      <c r="D32" s="219" t="s">
        <v>66</v>
      </c>
      <c r="E32" s="220">
        <v>50.04</v>
      </c>
      <c r="F32" s="221">
        <v>55915</v>
      </c>
      <c r="G32" s="222">
        <f t="shared" si="0"/>
        <v>0.894929804167039</v>
      </c>
      <c r="H32" s="221">
        <v>3056</v>
      </c>
      <c r="I32" s="219">
        <v>116</v>
      </c>
      <c r="J32" s="219">
        <v>102</v>
      </c>
      <c r="K32" s="241">
        <f t="shared" si="1"/>
        <v>0.054654386121792</v>
      </c>
      <c r="L32" s="241">
        <f t="shared" si="2"/>
        <v>0.033376963350785</v>
      </c>
      <c r="M32" s="222">
        <f t="shared" si="3"/>
        <v>0.016374345549738</v>
      </c>
      <c r="N32" s="222">
        <f t="shared" si="4"/>
        <v>0.490588235294118</v>
      </c>
      <c r="O32" s="249"/>
      <c r="P32" s="246"/>
      <c r="Q32" s="246"/>
      <c r="R32" s="252">
        <f>N32/$P$22</f>
        <v>0.835816993464052</v>
      </c>
    </row>
    <row r="33" ht="17.25" spans="1:14">
      <c r="A33" s="229"/>
      <c r="B33" s="230" t="s">
        <v>32</v>
      </c>
      <c r="C33" s="231"/>
      <c r="D33" s="232"/>
      <c r="E33" s="233">
        <f>SUM(E28:E32)</f>
        <v>220.42</v>
      </c>
      <c r="F33" s="234">
        <f>SUM(F28:F32)</f>
        <v>235102</v>
      </c>
      <c r="G33" s="235">
        <f t="shared" si="0"/>
        <v>0.937550509991408</v>
      </c>
      <c r="H33" s="236">
        <f>SUM(H28:H32)</f>
        <v>7975</v>
      </c>
      <c r="I33" s="232">
        <f>SUM(I28:I32)</f>
        <v>279</v>
      </c>
      <c r="J33" s="232">
        <f>SUM(J28:J32)</f>
        <v>249</v>
      </c>
      <c r="K33" s="247">
        <f t="shared" si="1"/>
        <v>0.033921446861362</v>
      </c>
      <c r="L33" s="247">
        <f t="shared" si="2"/>
        <v>0.031222570532915</v>
      </c>
      <c r="M33" s="235">
        <f t="shared" si="3"/>
        <v>0.027638871473354</v>
      </c>
      <c r="N33" s="235">
        <f t="shared" si="4"/>
        <v>0.885220883534137</v>
      </c>
    </row>
    <row r="34" ht="17.25" spans="1:18">
      <c r="A34" s="216">
        <v>45558</v>
      </c>
      <c r="B34" s="217" t="s">
        <v>61</v>
      </c>
      <c r="C34" s="218" t="s">
        <v>20</v>
      </c>
      <c r="D34" s="219" t="s">
        <v>62</v>
      </c>
      <c r="E34" s="220">
        <v>2.34</v>
      </c>
      <c r="F34" s="221">
        <v>59644</v>
      </c>
      <c r="G34" s="222">
        <f t="shared" si="0"/>
        <v>0.039232781168265</v>
      </c>
      <c r="H34" s="221">
        <v>8</v>
      </c>
      <c r="I34" s="219">
        <v>0</v>
      </c>
      <c r="J34" s="219">
        <v>0</v>
      </c>
      <c r="K34" s="241">
        <f t="shared" si="1"/>
        <v>0.000134129166387</v>
      </c>
      <c r="L34" s="241">
        <f t="shared" si="2"/>
        <v>0</v>
      </c>
      <c r="M34" s="222">
        <f t="shared" si="3"/>
        <v>0.2925</v>
      </c>
      <c r="N34" s="222" t="e">
        <f t="shared" si="4"/>
        <v>#DIV/0!</v>
      </c>
      <c r="O34" s="242">
        <v>15</v>
      </c>
      <c r="P34" s="243">
        <f>O34/J39</f>
        <v>0.05952380952381</v>
      </c>
      <c r="Q34" s="251">
        <f>E39/O34</f>
        <v>14.2473333333333</v>
      </c>
      <c r="R34" s="252" t="e">
        <f>N34/$P$34</f>
        <v>#DIV/0!</v>
      </c>
    </row>
    <row r="35" ht="17.25" spans="1:18">
      <c r="A35" s="223"/>
      <c r="B35" s="224"/>
      <c r="C35" s="225"/>
      <c r="D35" s="219" t="s">
        <v>63</v>
      </c>
      <c r="E35" s="226">
        <v>51.37</v>
      </c>
      <c r="F35" s="221">
        <v>28653</v>
      </c>
      <c r="G35" s="227">
        <f t="shared" si="0"/>
        <v>1.7928314661641</v>
      </c>
      <c r="H35" s="228">
        <v>296</v>
      </c>
      <c r="I35" s="219">
        <v>30</v>
      </c>
      <c r="J35" s="218">
        <v>47</v>
      </c>
      <c r="K35" s="244">
        <f t="shared" si="1"/>
        <v>0.010330506404216</v>
      </c>
      <c r="L35" s="244">
        <f t="shared" si="2"/>
        <v>0.158783783783784</v>
      </c>
      <c r="M35" s="227">
        <f t="shared" si="3"/>
        <v>0.173547297297297</v>
      </c>
      <c r="N35" s="227">
        <f t="shared" si="4"/>
        <v>1.09297872340426</v>
      </c>
      <c r="O35" s="245"/>
      <c r="P35" s="245"/>
      <c r="Q35" s="245"/>
      <c r="R35" s="252">
        <f>N35/$P$34</f>
        <v>18.3620425531915</v>
      </c>
    </row>
    <row r="36" ht="17.25" spans="1:18">
      <c r="A36" s="223"/>
      <c r="B36" s="224"/>
      <c r="C36" s="225"/>
      <c r="D36" s="219" t="s">
        <v>64</v>
      </c>
      <c r="E36" s="220">
        <v>5.91</v>
      </c>
      <c r="F36" s="221">
        <v>2106</v>
      </c>
      <c r="G36" s="222">
        <f t="shared" si="0"/>
        <v>2.80626780626781</v>
      </c>
      <c r="H36" s="221">
        <v>81</v>
      </c>
      <c r="I36" s="219">
        <v>6</v>
      </c>
      <c r="J36" s="219">
        <v>2</v>
      </c>
      <c r="K36" s="241">
        <f t="shared" si="1"/>
        <v>0.038461538461538</v>
      </c>
      <c r="L36" s="241">
        <f t="shared" si="2"/>
        <v>0.024691358024691</v>
      </c>
      <c r="M36" s="222">
        <f t="shared" si="3"/>
        <v>0.072962962962963</v>
      </c>
      <c r="N36" s="222">
        <f t="shared" si="4"/>
        <v>2.955</v>
      </c>
      <c r="O36" s="245"/>
      <c r="P36" s="245"/>
      <c r="Q36" s="245"/>
      <c r="R36" s="252">
        <f>N36/$P$34</f>
        <v>49.644</v>
      </c>
    </row>
    <row r="37" ht="17.25" spans="1:18">
      <c r="A37" s="223"/>
      <c r="B37" s="224"/>
      <c r="C37" s="225"/>
      <c r="D37" s="219" t="s">
        <v>65</v>
      </c>
      <c r="E37" s="226">
        <v>104.06</v>
      </c>
      <c r="F37" s="221">
        <v>28653</v>
      </c>
      <c r="G37" s="227">
        <f t="shared" si="0"/>
        <v>3.63173140683349</v>
      </c>
      <c r="H37" s="228">
        <v>2596</v>
      </c>
      <c r="I37" s="219">
        <v>112</v>
      </c>
      <c r="J37" s="218">
        <v>120</v>
      </c>
      <c r="K37" s="244">
        <f t="shared" si="1"/>
        <v>0.090601333193732</v>
      </c>
      <c r="L37" s="244">
        <f t="shared" si="2"/>
        <v>0.046224961479199</v>
      </c>
      <c r="M37" s="227">
        <f t="shared" si="3"/>
        <v>0.040084745762712</v>
      </c>
      <c r="N37" s="227">
        <f t="shared" si="4"/>
        <v>0.867166666666667</v>
      </c>
      <c r="O37" s="245"/>
      <c r="P37" s="245"/>
      <c r="Q37" s="245"/>
      <c r="R37" s="252">
        <f>N37/$P$34</f>
        <v>14.5684</v>
      </c>
    </row>
    <row r="38" ht="17.25" spans="1:18">
      <c r="A38" s="223"/>
      <c r="B38" s="224"/>
      <c r="C38" s="225"/>
      <c r="D38" s="219" t="s">
        <v>66</v>
      </c>
      <c r="E38" s="220">
        <v>50.03</v>
      </c>
      <c r="F38" s="221">
        <v>59644</v>
      </c>
      <c r="G38" s="222">
        <f t="shared" si="0"/>
        <v>0.838810274294145</v>
      </c>
      <c r="H38" s="221">
        <v>4790</v>
      </c>
      <c r="I38" s="219">
        <v>215</v>
      </c>
      <c r="J38" s="219">
        <v>83</v>
      </c>
      <c r="K38" s="241">
        <f t="shared" si="1"/>
        <v>0.080309838374355</v>
      </c>
      <c r="L38" s="241">
        <f t="shared" si="2"/>
        <v>0.017327766179541</v>
      </c>
      <c r="M38" s="222">
        <f t="shared" si="3"/>
        <v>0.010444676409186</v>
      </c>
      <c r="N38" s="222">
        <f t="shared" si="4"/>
        <v>0.60277108433735</v>
      </c>
      <c r="O38" s="246"/>
      <c r="P38" s="246"/>
      <c r="Q38" s="246"/>
      <c r="R38" s="252">
        <f>N38/$P$34</f>
        <v>10.1265542168675</v>
      </c>
    </row>
    <row r="39" ht="17.25" spans="1:14">
      <c r="A39" s="229"/>
      <c r="B39" s="230" t="s">
        <v>32</v>
      </c>
      <c r="C39" s="231"/>
      <c r="D39" s="232"/>
      <c r="E39" s="233">
        <f>SUM(E34:E38)</f>
        <v>213.71</v>
      </c>
      <c r="F39" s="234">
        <f>SUM(F34:F38)</f>
        <v>178700</v>
      </c>
      <c r="G39" s="235">
        <f t="shared" si="0"/>
        <v>1.19591494124231</v>
      </c>
      <c r="H39" s="236">
        <f>SUM(H34:H38)</f>
        <v>7771</v>
      </c>
      <c r="I39" s="232">
        <f>SUM(I34:I38)</f>
        <v>363</v>
      </c>
      <c r="J39" s="232">
        <f>SUM(J34:J38)</f>
        <v>252</v>
      </c>
      <c r="K39" s="247">
        <f t="shared" si="1"/>
        <v>0.043486289871293</v>
      </c>
      <c r="L39" s="247">
        <f t="shared" si="2"/>
        <v>0.032428258911337</v>
      </c>
      <c r="M39" s="235">
        <f t="shared" si="3"/>
        <v>0.027500965126753</v>
      </c>
      <c r="N39" s="235">
        <f t="shared" si="4"/>
        <v>0.848055555555556</v>
      </c>
    </row>
    <row r="40" ht="17.25" spans="1:18">
      <c r="A40" s="216">
        <v>45559</v>
      </c>
      <c r="B40" s="217" t="s">
        <v>61</v>
      </c>
      <c r="C40" s="218" t="s">
        <v>20</v>
      </c>
      <c r="D40" s="219" t="s">
        <v>62</v>
      </c>
      <c r="E40" s="220">
        <v>1.95</v>
      </c>
      <c r="F40" s="221">
        <v>200</v>
      </c>
      <c r="G40" s="222">
        <f t="shared" si="0"/>
        <v>9.75</v>
      </c>
      <c r="H40" s="221">
        <v>9</v>
      </c>
      <c r="I40" s="219">
        <v>2</v>
      </c>
      <c r="J40" s="219">
        <v>0</v>
      </c>
      <c r="K40" s="241">
        <f t="shared" si="1"/>
        <v>0.045</v>
      </c>
      <c r="L40" s="241">
        <f t="shared" si="2"/>
        <v>0</v>
      </c>
      <c r="M40" s="222">
        <f t="shared" si="3"/>
        <v>0.216666666666667</v>
      </c>
      <c r="N40" s="222" t="e">
        <f t="shared" si="4"/>
        <v>#DIV/0!</v>
      </c>
      <c r="O40" s="242">
        <v>11</v>
      </c>
      <c r="P40" s="243">
        <f>O40/J45</f>
        <v>0.036184210526316</v>
      </c>
      <c r="Q40" s="251">
        <f>E45/O40</f>
        <v>22.96</v>
      </c>
      <c r="R40" s="252" t="e">
        <f>N40/$P$44</f>
        <v>#DIV/0!</v>
      </c>
    </row>
    <row r="41" ht="17.25" spans="1:18">
      <c r="A41" s="223"/>
      <c r="B41" s="224"/>
      <c r="C41" s="225"/>
      <c r="D41" s="219" t="s">
        <v>63</v>
      </c>
      <c r="E41" s="226">
        <v>83.55</v>
      </c>
      <c r="F41" s="221">
        <v>10244</v>
      </c>
      <c r="G41" s="227">
        <f t="shared" si="0"/>
        <v>8.15599375244045</v>
      </c>
      <c r="H41" s="228">
        <v>1028</v>
      </c>
      <c r="I41" s="219">
        <v>35</v>
      </c>
      <c r="J41" s="218">
        <v>52</v>
      </c>
      <c r="K41" s="244">
        <f t="shared" si="1"/>
        <v>0.100351425224522</v>
      </c>
      <c r="L41" s="244">
        <f t="shared" si="2"/>
        <v>0.050583657587549</v>
      </c>
      <c r="M41" s="227">
        <f t="shared" si="3"/>
        <v>0.081274319066148</v>
      </c>
      <c r="N41" s="227">
        <f t="shared" si="4"/>
        <v>1.60673076923077</v>
      </c>
      <c r="O41" s="245"/>
      <c r="P41" s="245"/>
      <c r="Q41" s="245"/>
      <c r="R41" s="252" t="e">
        <f>N41/$P$44</f>
        <v>#DIV/0!</v>
      </c>
    </row>
    <row r="42" ht="17.25" spans="1:18">
      <c r="A42" s="223"/>
      <c r="B42" s="224"/>
      <c r="C42" s="225"/>
      <c r="D42" s="219" t="s">
        <v>64</v>
      </c>
      <c r="E42" s="220">
        <v>17.36</v>
      </c>
      <c r="F42" s="221">
        <v>6474</v>
      </c>
      <c r="G42" s="222">
        <f t="shared" si="0"/>
        <v>2.68149521161569</v>
      </c>
      <c r="H42" s="221">
        <v>242</v>
      </c>
      <c r="I42" s="219">
        <v>28</v>
      </c>
      <c r="J42" s="219">
        <v>12</v>
      </c>
      <c r="K42" s="241">
        <f t="shared" si="1"/>
        <v>0.037380290392339</v>
      </c>
      <c r="L42" s="241">
        <f t="shared" si="2"/>
        <v>0.049586776859504</v>
      </c>
      <c r="M42" s="222">
        <f t="shared" si="3"/>
        <v>0.071735537190083</v>
      </c>
      <c r="N42" s="222">
        <f t="shared" si="4"/>
        <v>1.44666666666667</v>
      </c>
      <c r="O42" s="245"/>
      <c r="P42" s="245"/>
      <c r="Q42" s="245"/>
      <c r="R42" s="252" t="e">
        <f>N42/$P$44</f>
        <v>#DIV/0!</v>
      </c>
    </row>
    <row r="43" ht="17.25" spans="1:18">
      <c r="A43" s="223"/>
      <c r="B43" s="224"/>
      <c r="C43" s="225"/>
      <c r="D43" s="219" t="s">
        <v>65</v>
      </c>
      <c r="E43" s="226">
        <v>99.65</v>
      </c>
      <c r="F43" s="221">
        <v>30260</v>
      </c>
      <c r="G43" s="227">
        <f t="shared" si="0"/>
        <v>3.29312623925975</v>
      </c>
      <c r="H43" s="228">
        <v>3956</v>
      </c>
      <c r="I43" s="219">
        <v>153</v>
      </c>
      <c r="J43" s="218">
        <v>153</v>
      </c>
      <c r="K43" s="244">
        <f t="shared" si="1"/>
        <v>0.130733641771315</v>
      </c>
      <c r="L43" s="244">
        <f t="shared" si="2"/>
        <v>0.038675429726997</v>
      </c>
      <c r="M43" s="227">
        <f t="shared" si="3"/>
        <v>0.025189585439838</v>
      </c>
      <c r="N43" s="227">
        <f t="shared" si="4"/>
        <v>0.651307189542484</v>
      </c>
      <c r="O43" s="245"/>
      <c r="P43" s="245"/>
      <c r="Q43" s="245"/>
      <c r="R43" s="252" t="e">
        <f>N43/$P$44</f>
        <v>#DIV/0!</v>
      </c>
    </row>
    <row r="44" ht="17.25" spans="1:18">
      <c r="A44" s="223"/>
      <c r="B44" s="224"/>
      <c r="C44" s="225"/>
      <c r="D44" s="219" t="s">
        <v>66</v>
      </c>
      <c r="E44" s="220">
        <v>50.05</v>
      </c>
      <c r="F44" s="221">
        <v>40815</v>
      </c>
      <c r="G44" s="222">
        <f t="shared" si="0"/>
        <v>1.22626485360774</v>
      </c>
      <c r="H44" s="221">
        <v>5256</v>
      </c>
      <c r="I44" s="219">
        <v>230</v>
      </c>
      <c r="J44" s="219">
        <v>87</v>
      </c>
      <c r="K44" s="241">
        <f t="shared" si="1"/>
        <v>0.12877618522602</v>
      </c>
      <c r="L44" s="241">
        <f t="shared" si="2"/>
        <v>0.016552511415525</v>
      </c>
      <c r="M44" s="222">
        <f t="shared" si="3"/>
        <v>0.009522450532725</v>
      </c>
      <c r="N44" s="222">
        <f t="shared" si="4"/>
        <v>0.575287356321839</v>
      </c>
      <c r="O44" s="246"/>
      <c r="P44" s="246"/>
      <c r="Q44" s="246"/>
      <c r="R44" s="252" t="e">
        <f>N44/$P$44</f>
        <v>#DIV/0!</v>
      </c>
    </row>
    <row r="45" ht="17.25" spans="1:14">
      <c r="A45" s="237"/>
      <c r="B45" s="238" t="s">
        <v>32</v>
      </c>
      <c r="C45" s="231"/>
      <c r="D45" s="232"/>
      <c r="E45" s="233">
        <f>SUM(E40:E44)</f>
        <v>252.56</v>
      </c>
      <c r="F45" s="234">
        <f>SUM(F40:F44)</f>
        <v>87993</v>
      </c>
      <c r="G45" s="235">
        <f t="shared" si="0"/>
        <v>2.87022831361586</v>
      </c>
      <c r="H45" s="236">
        <f>SUM(H40:H44)</f>
        <v>10491</v>
      </c>
      <c r="I45" s="232">
        <f>SUM(I40:I44)</f>
        <v>448</v>
      </c>
      <c r="J45" s="232">
        <f>SUM(J40:J44)</f>
        <v>304</v>
      </c>
      <c r="K45" s="247">
        <f t="shared" si="1"/>
        <v>0.119225392928983</v>
      </c>
      <c r="L45" s="247">
        <f t="shared" si="2"/>
        <v>0.028977218568297</v>
      </c>
      <c r="M45" s="235">
        <f t="shared" si="3"/>
        <v>0.024073968163188</v>
      </c>
      <c r="N45" s="235">
        <f t="shared" si="4"/>
        <v>0.830789473684211</v>
      </c>
    </row>
    <row r="46" ht="17.25" spans="1:18">
      <c r="A46" s="216">
        <v>45560</v>
      </c>
      <c r="B46" s="217" t="s">
        <v>61</v>
      </c>
      <c r="C46" s="218" t="s">
        <v>20</v>
      </c>
      <c r="D46" s="219" t="s">
        <v>62</v>
      </c>
      <c r="E46" s="220">
        <v>6.53</v>
      </c>
      <c r="F46" s="221">
        <v>501</v>
      </c>
      <c r="G46" s="222">
        <f t="shared" si="0"/>
        <v>13.0339321357285</v>
      </c>
      <c r="H46" s="221">
        <v>9</v>
      </c>
      <c r="I46" s="219">
        <v>4</v>
      </c>
      <c r="J46" s="219">
        <v>2</v>
      </c>
      <c r="K46" s="241">
        <f t="shared" si="1"/>
        <v>0.017964071856287</v>
      </c>
      <c r="L46" s="241">
        <f t="shared" si="2"/>
        <v>0.222222222222222</v>
      </c>
      <c r="M46" s="222">
        <f t="shared" si="3"/>
        <v>0.725555555555556</v>
      </c>
      <c r="N46" s="222">
        <f t="shared" si="4"/>
        <v>3.265</v>
      </c>
      <c r="O46" s="242"/>
      <c r="P46" s="243"/>
      <c r="Q46" s="242"/>
      <c r="R46" s="252" t="e">
        <f>N46/$P$44</f>
        <v>#DIV/0!</v>
      </c>
    </row>
    <row r="47" ht="17.25" spans="1:18">
      <c r="A47" s="223"/>
      <c r="B47" s="224"/>
      <c r="C47" s="225"/>
      <c r="D47" s="219" t="s">
        <v>63</v>
      </c>
      <c r="E47" s="226">
        <v>56.65</v>
      </c>
      <c r="F47" s="221">
        <v>6621</v>
      </c>
      <c r="G47" s="227">
        <f t="shared" si="0"/>
        <v>8.55610934904093</v>
      </c>
      <c r="H47" s="228">
        <v>864</v>
      </c>
      <c r="I47" s="219">
        <v>36</v>
      </c>
      <c r="J47" s="218">
        <v>26</v>
      </c>
      <c r="K47" s="244">
        <f t="shared" si="1"/>
        <v>0.13049388309923</v>
      </c>
      <c r="L47" s="244">
        <f t="shared" si="2"/>
        <v>0.030092592592593</v>
      </c>
      <c r="M47" s="227">
        <f t="shared" si="3"/>
        <v>0.06556712962963</v>
      </c>
      <c r="N47" s="227">
        <f t="shared" si="4"/>
        <v>2.17884615384615</v>
      </c>
      <c r="O47" s="245"/>
      <c r="P47" s="245"/>
      <c r="Q47" s="245"/>
      <c r="R47" s="252" t="e">
        <f>N47/$P$44</f>
        <v>#DIV/0!</v>
      </c>
    </row>
    <row r="48" ht="17.25" spans="1:18">
      <c r="A48" s="223"/>
      <c r="B48" s="224"/>
      <c r="C48" s="225"/>
      <c r="D48" s="219" t="s">
        <v>64</v>
      </c>
      <c r="E48" s="220">
        <v>10.86</v>
      </c>
      <c r="F48" s="221">
        <v>2853</v>
      </c>
      <c r="G48" s="222">
        <f t="shared" si="0"/>
        <v>3.80651945320715</v>
      </c>
      <c r="H48" s="221">
        <v>321</v>
      </c>
      <c r="I48" s="219">
        <v>23</v>
      </c>
      <c r="J48" s="219">
        <v>4</v>
      </c>
      <c r="K48" s="241">
        <f t="shared" si="1"/>
        <v>0.112513144058885</v>
      </c>
      <c r="L48" s="241">
        <f t="shared" si="2"/>
        <v>0.012461059190031</v>
      </c>
      <c r="M48" s="222">
        <f t="shared" si="3"/>
        <v>0.033831775700935</v>
      </c>
      <c r="N48" s="222">
        <f t="shared" si="4"/>
        <v>2.715</v>
      </c>
      <c r="O48" s="245"/>
      <c r="P48" s="245"/>
      <c r="Q48" s="245"/>
      <c r="R48" s="252" t="e">
        <f>N48/$P$44</f>
        <v>#DIV/0!</v>
      </c>
    </row>
    <row r="49" ht="17.25" spans="1:18">
      <c r="A49" s="223"/>
      <c r="B49" s="224"/>
      <c r="C49" s="225"/>
      <c r="D49" s="219" t="s">
        <v>65</v>
      </c>
      <c r="E49" s="226">
        <v>28.43</v>
      </c>
      <c r="F49" s="221">
        <v>9866</v>
      </c>
      <c r="G49" s="227">
        <f t="shared" si="0"/>
        <v>2.88161362254206</v>
      </c>
      <c r="H49" s="228">
        <v>1323</v>
      </c>
      <c r="I49" s="219">
        <v>42</v>
      </c>
      <c r="J49" s="218">
        <v>27</v>
      </c>
      <c r="K49" s="244">
        <f t="shared" si="1"/>
        <v>0.134096898439084</v>
      </c>
      <c r="L49" s="244">
        <f t="shared" si="2"/>
        <v>0.020408163265306</v>
      </c>
      <c r="M49" s="227">
        <f t="shared" si="3"/>
        <v>0.021489040060469</v>
      </c>
      <c r="N49" s="227">
        <f t="shared" si="4"/>
        <v>1.05296296296296</v>
      </c>
      <c r="O49" s="245"/>
      <c r="P49" s="245"/>
      <c r="Q49" s="245"/>
      <c r="R49" s="252" t="e">
        <f>N49/$P$44</f>
        <v>#DIV/0!</v>
      </c>
    </row>
    <row r="50" ht="17.25" spans="1:18">
      <c r="A50" s="223"/>
      <c r="B50" s="224"/>
      <c r="C50" s="225"/>
      <c r="D50" s="219" t="s">
        <v>66</v>
      </c>
      <c r="E50" s="220">
        <v>12.69</v>
      </c>
      <c r="F50" s="221">
        <v>9201</v>
      </c>
      <c r="G50" s="222">
        <f t="shared" si="0"/>
        <v>1.3791979132703</v>
      </c>
      <c r="H50" s="221">
        <v>1171</v>
      </c>
      <c r="I50" s="219">
        <v>43</v>
      </c>
      <c r="J50" s="219">
        <v>23</v>
      </c>
      <c r="K50" s="241">
        <f t="shared" si="1"/>
        <v>0.127268775133138</v>
      </c>
      <c r="L50" s="241">
        <f t="shared" si="2"/>
        <v>0.019641332194705</v>
      </c>
      <c r="M50" s="222">
        <f t="shared" si="3"/>
        <v>0.010836891545687</v>
      </c>
      <c r="N50" s="222">
        <f t="shared" si="4"/>
        <v>0.551739130434783</v>
      </c>
      <c r="O50" s="246"/>
      <c r="P50" s="246"/>
      <c r="Q50" s="246"/>
      <c r="R50" s="252" t="e">
        <f>N50/$P$44</f>
        <v>#DIV/0!</v>
      </c>
    </row>
    <row r="51" ht="17.25" spans="1:14">
      <c r="A51" s="237"/>
      <c r="B51" s="238" t="s">
        <v>32</v>
      </c>
      <c r="C51" s="231"/>
      <c r="D51" s="232"/>
      <c r="E51" s="233">
        <f>SUM(E46:E50)</f>
        <v>115.16</v>
      </c>
      <c r="F51" s="234">
        <f>SUM(F46:F50)</f>
        <v>29042</v>
      </c>
      <c r="G51" s="235">
        <f t="shared" si="0"/>
        <v>3.96529164658082</v>
      </c>
      <c r="H51" s="236">
        <f>SUM(H46:H50)</f>
        <v>3688</v>
      </c>
      <c r="I51" s="232">
        <f>SUM(I46:I50)</f>
        <v>148</v>
      </c>
      <c r="J51" s="232">
        <f>SUM(J46:J50)</f>
        <v>82</v>
      </c>
      <c r="K51" s="247">
        <f t="shared" si="1"/>
        <v>0.126988499414641</v>
      </c>
      <c r="L51" s="247">
        <f t="shared" si="2"/>
        <v>0.022234273318872</v>
      </c>
      <c r="M51" s="235">
        <f t="shared" si="3"/>
        <v>0.031225596529284</v>
      </c>
      <c r="N51" s="235">
        <f t="shared" si="4"/>
        <v>1.40439024390244</v>
      </c>
    </row>
  </sheetData>
  <mergeCells count="67">
    <mergeCell ref="A3:R3"/>
    <mergeCell ref="A1:A2"/>
    <mergeCell ref="A4:A9"/>
    <mergeCell ref="A10:A15"/>
    <mergeCell ref="A16:A21"/>
    <mergeCell ref="A22:A27"/>
    <mergeCell ref="A28:A33"/>
    <mergeCell ref="A34:A39"/>
    <mergeCell ref="A40:A45"/>
    <mergeCell ref="A46:A51"/>
    <mergeCell ref="B1:B2"/>
    <mergeCell ref="B4:B8"/>
    <mergeCell ref="B10:B14"/>
    <mergeCell ref="B16:B20"/>
    <mergeCell ref="B22:B26"/>
    <mergeCell ref="B28:B32"/>
    <mergeCell ref="B34:B38"/>
    <mergeCell ref="B40:B44"/>
    <mergeCell ref="B46:B50"/>
    <mergeCell ref="C1:C2"/>
    <mergeCell ref="C4:C8"/>
    <mergeCell ref="C10:C14"/>
    <mergeCell ref="C16:C20"/>
    <mergeCell ref="C22:C26"/>
    <mergeCell ref="C28:C32"/>
    <mergeCell ref="C34:C38"/>
    <mergeCell ref="C40:C44"/>
    <mergeCell ref="C46:C50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O4:O8"/>
    <mergeCell ref="O10:O14"/>
    <mergeCell ref="O16:O20"/>
    <mergeCell ref="O22:O26"/>
    <mergeCell ref="O28:O32"/>
    <mergeCell ref="O34:O38"/>
    <mergeCell ref="O40:O44"/>
    <mergeCell ref="O46:O50"/>
    <mergeCell ref="P1:P2"/>
    <mergeCell ref="P4:P8"/>
    <mergeCell ref="P10:P14"/>
    <mergeCell ref="P16:P20"/>
    <mergeCell ref="P22:P26"/>
    <mergeCell ref="P28:P32"/>
    <mergeCell ref="P34:P38"/>
    <mergeCell ref="P40:P44"/>
    <mergeCell ref="P46:P50"/>
    <mergeCell ref="Q1:Q2"/>
    <mergeCell ref="Q4:Q8"/>
    <mergeCell ref="Q10:Q14"/>
    <mergeCell ref="Q16:Q20"/>
    <mergeCell ref="Q22:Q26"/>
    <mergeCell ref="Q28:Q32"/>
    <mergeCell ref="Q34:Q38"/>
    <mergeCell ref="Q40:Q44"/>
    <mergeCell ref="Q46:Q50"/>
    <mergeCell ref="R1:R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预算表">
    <tabColor rgb="FFFFFFFF"/>
  </sheetPr>
  <dimension ref="A1:K90"/>
  <sheetViews>
    <sheetView workbookViewId="0">
      <selection activeCell="R1" sqref="R1:R2"/>
    </sheetView>
  </sheetViews>
  <sheetFormatPr defaultColWidth="9" defaultRowHeight="14.25"/>
  <cols>
    <col min="1" max="7" width="9.70833333333333" customWidth="1"/>
    <col min="8" max="8" width="8.83333333333333" customWidth="1"/>
    <col min="9" max="10" width="9.70833333333333" customWidth="1"/>
    <col min="11" max="11" width="40.7083333333333" customWidth="1"/>
  </cols>
  <sheetData>
    <row r="1" spans="1:11">
      <c r="A1" s="69" t="s">
        <v>67</v>
      </c>
      <c r="B1" s="69" t="s">
        <v>68</v>
      </c>
      <c r="C1" s="69" t="s">
        <v>69</v>
      </c>
      <c r="D1" s="69" t="s">
        <v>32</v>
      </c>
      <c r="E1" s="69" t="s">
        <v>70</v>
      </c>
      <c r="F1" s="69" t="s">
        <v>71</v>
      </c>
      <c r="G1" s="69" t="s">
        <v>72</v>
      </c>
      <c r="H1" s="69" t="s">
        <v>70</v>
      </c>
      <c r="I1" s="69" t="s">
        <v>69</v>
      </c>
      <c r="J1" s="69" t="s">
        <v>73</v>
      </c>
      <c r="K1" s="69" t="s">
        <v>74</v>
      </c>
    </row>
    <row r="2" spans="1:11">
      <c r="A2" s="71">
        <v>45547</v>
      </c>
      <c r="B2" s="69" t="s">
        <v>75</v>
      </c>
      <c r="C2" s="69">
        <v>2000</v>
      </c>
      <c r="D2" s="69">
        <v>2000</v>
      </c>
      <c r="E2" s="156" t="s">
        <v>76</v>
      </c>
      <c r="F2" s="156">
        <v>700</v>
      </c>
      <c r="G2" s="185">
        <f>F2/$C$2</f>
        <v>0.35</v>
      </c>
      <c r="H2" s="156"/>
      <c r="I2" s="156"/>
      <c r="J2" s="185"/>
      <c r="K2" s="84"/>
    </row>
    <row r="3" spans="1:11">
      <c r="A3" s="4"/>
      <c r="B3" s="4"/>
      <c r="C3" s="4"/>
      <c r="D3" s="4"/>
      <c r="E3" s="158" t="s">
        <v>77</v>
      </c>
      <c r="F3" s="158">
        <v>600</v>
      </c>
      <c r="G3" s="185">
        <f>F3/$C$2</f>
        <v>0.3</v>
      </c>
      <c r="H3" s="158"/>
      <c r="I3" s="158"/>
      <c r="J3" s="186"/>
      <c r="K3" s="189"/>
    </row>
    <row r="4" spans="1:11">
      <c r="A4" s="4"/>
      <c r="B4" s="4"/>
      <c r="C4" s="4"/>
      <c r="D4" s="4"/>
      <c r="E4" s="158" t="s">
        <v>78</v>
      </c>
      <c r="F4" s="158">
        <v>400</v>
      </c>
      <c r="G4" s="185">
        <f>F4/$C$2</f>
        <v>0.2</v>
      </c>
      <c r="H4" s="158"/>
      <c r="I4" s="158"/>
      <c r="J4" s="186"/>
      <c r="K4" s="189"/>
    </row>
    <row r="5" spans="1:11">
      <c r="A5" s="4"/>
      <c r="B5" s="4"/>
      <c r="C5" s="4"/>
      <c r="D5" s="4"/>
      <c r="E5" s="158" t="s">
        <v>79</v>
      </c>
      <c r="F5" s="158">
        <v>200</v>
      </c>
      <c r="G5" s="185">
        <f>F5/$C$2</f>
        <v>0.1</v>
      </c>
      <c r="H5" s="158"/>
      <c r="I5" s="158"/>
      <c r="J5" s="186"/>
      <c r="K5" s="189"/>
    </row>
    <row r="6" spans="1:11">
      <c r="A6" s="4"/>
      <c r="B6" s="4"/>
      <c r="C6" s="4"/>
      <c r="D6" s="4"/>
      <c r="E6" s="158" t="s">
        <v>80</v>
      </c>
      <c r="F6" s="158">
        <v>100</v>
      </c>
      <c r="G6" s="185">
        <f>F6/$C$2</f>
        <v>0.05</v>
      </c>
      <c r="H6" s="158"/>
      <c r="I6" s="158"/>
      <c r="J6" s="186"/>
      <c r="K6" s="189"/>
    </row>
    <row r="7" spans="1:11">
      <c r="A7" s="153">
        <v>45549</v>
      </c>
      <c r="B7" s="157" t="s">
        <v>75</v>
      </c>
      <c r="C7" s="157">
        <v>2000</v>
      </c>
      <c r="D7" s="157">
        <v>2000</v>
      </c>
      <c r="E7" s="158" t="s">
        <v>76</v>
      </c>
      <c r="F7" s="158">
        <v>900</v>
      </c>
      <c r="G7" s="186">
        <f>F7/$C$7</f>
        <v>0.45</v>
      </c>
      <c r="H7" s="158"/>
      <c r="I7" s="158"/>
      <c r="J7" s="158"/>
      <c r="K7" s="158"/>
    </row>
    <row r="8" spans="1:11">
      <c r="A8" s="15"/>
      <c r="B8" s="15"/>
      <c r="C8" s="15"/>
      <c r="D8" s="15"/>
      <c r="E8" s="158" t="s">
        <v>77</v>
      </c>
      <c r="F8" s="158">
        <v>600</v>
      </c>
      <c r="G8" s="186">
        <f>F8/$C$7</f>
        <v>0.3</v>
      </c>
      <c r="H8" s="158"/>
      <c r="I8" s="158"/>
      <c r="J8" s="158"/>
      <c r="K8" s="158"/>
    </row>
    <row r="9" spans="1:11">
      <c r="A9" s="15"/>
      <c r="B9" s="15"/>
      <c r="C9" s="15"/>
      <c r="D9" s="15"/>
      <c r="E9" s="158" t="s">
        <v>78</v>
      </c>
      <c r="F9" s="158">
        <v>300</v>
      </c>
      <c r="G9" s="186">
        <f>F9/$C$7</f>
        <v>0.15</v>
      </c>
      <c r="H9" s="158"/>
      <c r="I9" s="158"/>
      <c r="J9" s="158"/>
      <c r="K9" s="158"/>
    </row>
    <row r="10" spans="1:11">
      <c r="A10" s="15"/>
      <c r="B10" s="15"/>
      <c r="C10" s="15"/>
      <c r="D10" s="15"/>
      <c r="E10" s="158" t="s">
        <v>79</v>
      </c>
      <c r="F10" s="158">
        <v>100</v>
      </c>
      <c r="G10" s="186">
        <f>F10/$C$7</f>
        <v>0.05</v>
      </c>
      <c r="H10" s="158"/>
      <c r="I10" s="158"/>
      <c r="J10" s="158"/>
      <c r="K10" s="158"/>
    </row>
    <row r="11" spans="1:11">
      <c r="A11" s="15"/>
      <c r="B11" s="15"/>
      <c r="C11" s="15"/>
      <c r="D11" s="15"/>
      <c r="E11" s="158" t="s">
        <v>80</v>
      </c>
      <c r="F11" s="158">
        <v>100</v>
      </c>
      <c r="G11" s="186">
        <f>F11/$C$7</f>
        <v>0.05</v>
      </c>
      <c r="H11" s="158"/>
      <c r="I11" s="158"/>
      <c r="J11" s="158"/>
      <c r="K11" s="158"/>
    </row>
    <row r="12" spans="1:11">
      <c r="A12" s="71">
        <v>45555</v>
      </c>
      <c r="B12" s="69" t="s">
        <v>75</v>
      </c>
      <c r="C12" s="69">
        <v>2700</v>
      </c>
      <c r="D12" s="69">
        <v>4700</v>
      </c>
      <c r="E12" s="156" t="s">
        <v>76</v>
      </c>
      <c r="F12" s="156">
        <v>1100</v>
      </c>
      <c r="G12" s="185">
        <f>F12/$C$12</f>
        <v>0.407407407407407</v>
      </c>
      <c r="H12" s="69" t="s">
        <v>76</v>
      </c>
      <c r="I12" s="69">
        <f>F12+F17</f>
        <v>1800</v>
      </c>
      <c r="J12" s="190">
        <f>I12/$D$12</f>
        <v>0.382978723404255</v>
      </c>
      <c r="K12" s="69" t="s">
        <v>81</v>
      </c>
    </row>
    <row r="13" spans="1:11">
      <c r="A13" s="4"/>
      <c r="B13" s="4"/>
      <c r="C13" s="4"/>
      <c r="D13" s="4"/>
      <c r="E13" s="158" t="s">
        <v>77</v>
      </c>
      <c r="F13" s="158">
        <v>900</v>
      </c>
      <c r="G13" s="185">
        <f>F13/$C$12</f>
        <v>0.333333333333333</v>
      </c>
      <c r="H13" s="4"/>
      <c r="I13" s="4"/>
      <c r="J13" s="4"/>
      <c r="K13" s="80"/>
    </row>
    <row r="14" spans="1:11">
      <c r="A14" s="4"/>
      <c r="B14" s="4"/>
      <c r="C14" s="4"/>
      <c r="D14" s="4"/>
      <c r="E14" s="158" t="s">
        <v>78</v>
      </c>
      <c r="F14" s="158">
        <v>300</v>
      </c>
      <c r="G14" s="185">
        <f>F14/$C$12</f>
        <v>0.111111111111111</v>
      </c>
      <c r="H14" s="187" t="s">
        <v>77</v>
      </c>
      <c r="I14" s="69">
        <f>F13+F18</f>
        <v>1500</v>
      </c>
      <c r="J14" s="190">
        <f>I14/$D$12</f>
        <v>0.319148936170213</v>
      </c>
      <c r="K14" s="157"/>
    </row>
    <row r="15" spans="1:11">
      <c r="A15" s="4"/>
      <c r="B15" s="4"/>
      <c r="C15" s="4"/>
      <c r="D15" s="4"/>
      <c r="E15" s="158" t="s">
        <v>79</v>
      </c>
      <c r="F15" s="158">
        <v>300</v>
      </c>
      <c r="G15" s="185">
        <f>F15/$C$12</f>
        <v>0.111111111111111</v>
      </c>
      <c r="H15" s="15"/>
      <c r="I15" s="191"/>
      <c r="J15" s="191"/>
      <c r="K15" s="157" t="s">
        <v>81</v>
      </c>
    </row>
    <row r="16" spans="1:11">
      <c r="A16" s="4"/>
      <c r="B16" s="4"/>
      <c r="C16" s="4"/>
      <c r="D16" s="4"/>
      <c r="E16" s="158" t="s">
        <v>80</v>
      </c>
      <c r="F16" s="158">
        <v>100</v>
      </c>
      <c r="G16" s="185">
        <f>F16/$C$12</f>
        <v>0.037037037037037</v>
      </c>
      <c r="H16" s="187" t="s">
        <v>78</v>
      </c>
      <c r="I16" s="69">
        <f>F14+F19</f>
        <v>700</v>
      </c>
      <c r="J16" s="190">
        <f>I16/$D$12</f>
        <v>0.148936170212766</v>
      </c>
      <c r="K16" s="157"/>
    </row>
    <row r="17" spans="1:11">
      <c r="A17" s="4"/>
      <c r="B17" s="157" t="s">
        <v>82</v>
      </c>
      <c r="C17" s="157">
        <v>2000</v>
      </c>
      <c r="D17" s="4"/>
      <c r="E17" s="158" t="s">
        <v>76</v>
      </c>
      <c r="F17" s="158">
        <v>700</v>
      </c>
      <c r="G17" s="186">
        <f>F17/$C$17</f>
        <v>0.35</v>
      </c>
      <c r="H17" s="15"/>
      <c r="I17" s="191"/>
      <c r="J17" s="191"/>
      <c r="K17" s="192"/>
    </row>
    <row r="18" spans="1:11">
      <c r="A18" s="4"/>
      <c r="B18" s="15"/>
      <c r="C18" s="15"/>
      <c r="D18" s="4"/>
      <c r="E18" s="158" t="s">
        <v>77</v>
      </c>
      <c r="F18" s="158">
        <v>600</v>
      </c>
      <c r="G18" s="186">
        <f>F18/$C$17</f>
        <v>0.3</v>
      </c>
      <c r="H18" s="187" t="s">
        <v>79</v>
      </c>
      <c r="I18" s="69">
        <f>F15+F20</f>
        <v>500</v>
      </c>
      <c r="J18" s="190">
        <f>I18/$D$12</f>
        <v>0.106382978723404</v>
      </c>
      <c r="K18" s="157"/>
    </row>
    <row r="19" spans="1:11">
      <c r="A19" s="4"/>
      <c r="B19" s="15"/>
      <c r="C19" s="15"/>
      <c r="D19" s="4"/>
      <c r="E19" s="158" t="s">
        <v>78</v>
      </c>
      <c r="F19" s="158">
        <v>400</v>
      </c>
      <c r="G19" s="186">
        <f>F19/$C$17</f>
        <v>0.2</v>
      </c>
      <c r="H19" s="15"/>
      <c r="I19" s="191"/>
      <c r="J19" s="191"/>
      <c r="K19" s="192"/>
    </row>
    <row r="20" spans="1:11">
      <c r="A20" s="4"/>
      <c r="B20" s="15"/>
      <c r="C20" s="15"/>
      <c r="D20" s="4"/>
      <c r="E20" s="158" t="s">
        <v>79</v>
      </c>
      <c r="F20" s="158">
        <v>200</v>
      </c>
      <c r="G20" s="186">
        <f>F20/$C$17</f>
        <v>0.1</v>
      </c>
      <c r="H20" s="187" t="s">
        <v>80</v>
      </c>
      <c r="I20" s="69">
        <f>F16+F21</f>
        <v>200</v>
      </c>
      <c r="J20" s="190">
        <f>I20/$D$12</f>
        <v>0.042553191489362</v>
      </c>
      <c r="K20" s="157"/>
    </row>
    <row r="21" spans="1:11">
      <c r="A21" s="4"/>
      <c r="B21" s="15"/>
      <c r="C21" s="15"/>
      <c r="D21" s="4"/>
      <c r="E21" s="158" t="s">
        <v>80</v>
      </c>
      <c r="F21" s="158">
        <v>100</v>
      </c>
      <c r="G21" s="186">
        <f>F21/$C$17</f>
        <v>0.05</v>
      </c>
      <c r="H21" s="15"/>
      <c r="I21" s="191"/>
      <c r="J21" s="191"/>
      <c r="K21" s="192"/>
    </row>
    <row r="22" spans="1:11">
      <c r="A22" s="71">
        <v>45556</v>
      </c>
      <c r="B22" s="69" t="s">
        <v>75</v>
      </c>
      <c r="C22" s="69">
        <v>2900</v>
      </c>
      <c r="D22" s="69">
        <f>C22+C27</f>
        <v>4900</v>
      </c>
      <c r="E22" s="156" t="s">
        <v>76</v>
      </c>
      <c r="F22" s="156">
        <v>1100</v>
      </c>
      <c r="G22" s="185">
        <f>F22/$C$22</f>
        <v>0.379310344827586</v>
      </c>
      <c r="H22" s="69" t="s">
        <v>76</v>
      </c>
      <c r="I22" s="69">
        <f>F22+F27</f>
        <v>1800</v>
      </c>
      <c r="J22" s="190">
        <f>I22/$D$22</f>
        <v>0.36734693877551</v>
      </c>
      <c r="K22" s="69"/>
    </row>
    <row r="23" spans="1:11">
      <c r="A23" s="4"/>
      <c r="B23" s="4"/>
      <c r="C23" s="4"/>
      <c r="D23" s="4"/>
      <c r="E23" s="158" t="s">
        <v>77</v>
      </c>
      <c r="F23" s="158">
        <v>1100</v>
      </c>
      <c r="G23" s="185">
        <f>F23/$C$22</f>
        <v>0.379310344827586</v>
      </c>
      <c r="H23" s="4"/>
      <c r="I23" s="4"/>
      <c r="J23" s="4"/>
      <c r="K23" s="80" t="s">
        <v>83</v>
      </c>
    </row>
    <row r="24" spans="1:11">
      <c r="A24" s="4"/>
      <c r="B24" s="4"/>
      <c r="C24" s="4"/>
      <c r="D24" s="4"/>
      <c r="E24" s="158" t="s">
        <v>78</v>
      </c>
      <c r="F24" s="158">
        <v>300</v>
      </c>
      <c r="G24" s="185">
        <f>F24/$C$22</f>
        <v>0.103448275862069</v>
      </c>
      <c r="H24" s="187" t="s">
        <v>77</v>
      </c>
      <c r="I24" s="69">
        <f>F23+F28</f>
        <v>1700</v>
      </c>
      <c r="J24" s="190">
        <f>I24/$D$22</f>
        <v>0.346938775510204</v>
      </c>
      <c r="K24" s="157"/>
    </row>
    <row r="25" spans="1:11">
      <c r="A25" s="4"/>
      <c r="B25" s="4"/>
      <c r="C25" s="4"/>
      <c r="D25" s="4"/>
      <c r="E25" s="158" t="s">
        <v>79</v>
      </c>
      <c r="F25" s="158">
        <v>300</v>
      </c>
      <c r="G25" s="185">
        <f>F25/$C$22</f>
        <v>0.103448275862069</v>
      </c>
      <c r="H25" s="15"/>
      <c r="I25" s="191"/>
      <c r="J25" s="191"/>
      <c r="K25" s="157"/>
    </row>
    <row r="26" spans="1:11">
      <c r="A26" s="4"/>
      <c r="B26" s="4"/>
      <c r="C26" s="4"/>
      <c r="D26" s="4"/>
      <c r="E26" s="158" t="s">
        <v>80</v>
      </c>
      <c r="F26" s="158">
        <v>100</v>
      </c>
      <c r="G26" s="185">
        <f>F26/$C$22</f>
        <v>0.03448275862069</v>
      </c>
      <c r="H26" s="187" t="s">
        <v>78</v>
      </c>
      <c r="I26" s="69">
        <f>F24+F29</f>
        <v>700</v>
      </c>
      <c r="J26" s="190">
        <f>I26/$D$22</f>
        <v>0.142857142857143</v>
      </c>
      <c r="K26" s="157"/>
    </row>
    <row r="27" spans="1:11">
      <c r="A27" s="4"/>
      <c r="B27" s="157" t="s">
        <v>82</v>
      </c>
      <c r="C27" s="157">
        <v>2000</v>
      </c>
      <c r="D27" s="4"/>
      <c r="E27" s="158" t="s">
        <v>76</v>
      </c>
      <c r="F27" s="158">
        <v>700</v>
      </c>
      <c r="G27" s="186">
        <f>F27/$C$27</f>
        <v>0.35</v>
      </c>
      <c r="H27" s="15"/>
      <c r="I27" s="191"/>
      <c r="J27" s="191"/>
      <c r="K27" s="192"/>
    </row>
    <row r="28" spans="1:11">
      <c r="A28" s="4"/>
      <c r="B28" s="15"/>
      <c r="C28" s="15"/>
      <c r="D28" s="4"/>
      <c r="E28" s="158" t="s">
        <v>77</v>
      </c>
      <c r="F28" s="158">
        <v>600</v>
      </c>
      <c r="G28" s="186">
        <f>F28/$C$27</f>
        <v>0.3</v>
      </c>
      <c r="H28" s="187" t="s">
        <v>79</v>
      </c>
      <c r="I28" s="69">
        <f>F25+F30</f>
        <v>500</v>
      </c>
      <c r="J28" s="190">
        <f>I28/$D$22</f>
        <v>0.102040816326531</v>
      </c>
      <c r="K28" s="157"/>
    </row>
    <row r="29" spans="1:11">
      <c r="A29" s="4"/>
      <c r="B29" s="15"/>
      <c r="C29" s="15"/>
      <c r="D29" s="4"/>
      <c r="E29" s="158" t="s">
        <v>78</v>
      </c>
      <c r="F29" s="158">
        <v>400</v>
      </c>
      <c r="G29" s="186">
        <f>F29/$C$27</f>
        <v>0.2</v>
      </c>
      <c r="H29" s="15"/>
      <c r="I29" s="191"/>
      <c r="J29" s="191"/>
      <c r="K29" s="192"/>
    </row>
    <row r="30" spans="1:11">
      <c r="A30" s="4"/>
      <c r="B30" s="15"/>
      <c r="C30" s="15"/>
      <c r="D30" s="4"/>
      <c r="E30" s="158" t="s">
        <v>79</v>
      </c>
      <c r="F30" s="158">
        <v>200</v>
      </c>
      <c r="G30" s="186">
        <f>F30/$C$27</f>
        <v>0.1</v>
      </c>
      <c r="H30" s="187" t="s">
        <v>80</v>
      </c>
      <c r="I30" s="69">
        <f>F26+F31</f>
        <v>200</v>
      </c>
      <c r="J30" s="190">
        <f>I30/$D$22</f>
        <v>0.040816326530612</v>
      </c>
      <c r="K30" s="157"/>
    </row>
    <row r="31" spans="1:11">
      <c r="A31" s="4"/>
      <c r="B31" s="15"/>
      <c r="C31" s="15"/>
      <c r="D31" s="4"/>
      <c r="E31" s="158" t="s">
        <v>80</v>
      </c>
      <c r="F31" s="158">
        <v>100</v>
      </c>
      <c r="G31" s="186">
        <f>F31/$C$27</f>
        <v>0.05</v>
      </c>
      <c r="H31" s="15"/>
      <c r="I31" s="191"/>
      <c r="J31" s="191"/>
      <c r="K31" s="192"/>
    </row>
    <row r="32" spans="1:11">
      <c r="A32" s="71">
        <v>45557</v>
      </c>
      <c r="B32" s="69" t="s">
        <v>75</v>
      </c>
      <c r="C32" s="69">
        <f>SUM(F32+F33+F34+F35+F36)</f>
        <v>3050</v>
      </c>
      <c r="D32" s="69">
        <f>C32+C37</f>
        <v>5050</v>
      </c>
      <c r="E32" s="156" t="s">
        <v>76</v>
      </c>
      <c r="F32" s="156">
        <v>1200</v>
      </c>
      <c r="G32" s="185">
        <f>F32/$C$32</f>
        <v>0.39344262295082</v>
      </c>
      <c r="H32" s="69" t="s">
        <v>76</v>
      </c>
      <c r="I32" s="69">
        <f>F32+F37</f>
        <v>1900</v>
      </c>
      <c r="J32" s="190">
        <f>I32/$D$32</f>
        <v>0.376237623762376</v>
      </c>
      <c r="K32" s="80" t="s">
        <v>84</v>
      </c>
    </row>
    <row r="33" spans="1:11">
      <c r="A33" s="4"/>
      <c r="B33" s="4"/>
      <c r="C33" s="4"/>
      <c r="D33" s="4"/>
      <c r="E33" s="158" t="s">
        <v>77</v>
      </c>
      <c r="F33" s="158">
        <v>1100</v>
      </c>
      <c r="G33" s="185">
        <f>F33/$C$32</f>
        <v>0.360655737704918</v>
      </c>
      <c r="H33" s="4"/>
      <c r="I33" s="4"/>
      <c r="J33" s="4"/>
      <c r="K33" s="80"/>
    </row>
    <row r="34" spans="1:11">
      <c r="A34" s="4"/>
      <c r="B34" s="4"/>
      <c r="C34" s="4"/>
      <c r="D34" s="4"/>
      <c r="E34" s="158" t="s">
        <v>78</v>
      </c>
      <c r="F34" s="158">
        <v>300</v>
      </c>
      <c r="G34" s="185">
        <f>F34/$C$32</f>
        <v>0.098360655737705</v>
      </c>
      <c r="H34" s="187" t="s">
        <v>77</v>
      </c>
      <c r="I34" s="69">
        <f>F33+F38</f>
        <v>1700</v>
      </c>
      <c r="J34" s="190">
        <f>I34/$D$32</f>
        <v>0.336633663366337</v>
      </c>
      <c r="K34" s="157"/>
    </row>
    <row r="35" spans="1:11">
      <c r="A35" s="4"/>
      <c r="B35" s="4"/>
      <c r="C35" s="4"/>
      <c r="D35" s="4"/>
      <c r="E35" s="158" t="s">
        <v>79</v>
      </c>
      <c r="F35" s="158">
        <v>350</v>
      </c>
      <c r="G35" s="185">
        <f>F35/$C$32</f>
        <v>0.114754098360656</v>
      </c>
      <c r="H35" s="15"/>
      <c r="I35" s="191"/>
      <c r="J35" s="191"/>
      <c r="K35" s="193" t="s">
        <v>85</v>
      </c>
    </row>
    <row r="36" spans="1:11">
      <c r="A36" s="4"/>
      <c r="B36" s="4"/>
      <c r="C36" s="4"/>
      <c r="D36" s="4"/>
      <c r="E36" s="158" t="s">
        <v>80</v>
      </c>
      <c r="F36" s="158">
        <v>100</v>
      </c>
      <c r="G36" s="185">
        <f>F36/$C$32</f>
        <v>0.032786885245902</v>
      </c>
      <c r="H36" s="187" t="s">
        <v>78</v>
      </c>
      <c r="I36" s="69">
        <f>F34+F39</f>
        <v>700</v>
      </c>
      <c r="J36" s="190">
        <f>I36/$D$32</f>
        <v>0.138613861386139</v>
      </c>
      <c r="K36" s="157"/>
    </row>
    <row r="37" spans="1:11">
      <c r="A37" s="4"/>
      <c r="B37" s="157" t="s">
        <v>82</v>
      </c>
      <c r="C37" s="157">
        <v>2000</v>
      </c>
      <c r="D37" s="4"/>
      <c r="E37" s="158" t="s">
        <v>76</v>
      </c>
      <c r="F37" s="158">
        <v>700</v>
      </c>
      <c r="G37" s="186">
        <f>F37/$C$37</f>
        <v>0.35</v>
      </c>
      <c r="H37" s="15"/>
      <c r="I37" s="191"/>
      <c r="J37" s="191"/>
      <c r="K37" s="192"/>
    </row>
    <row r="38" spans="1:11">
      <c r="A38" s="4"/>
      <c r="B38" s="15"/>
      <c r="C38" s="15"/>
      <c r="D38" s="4"/>
      <c r="E38" s="158" t="s">
        <v>77</v>
      </c>
      <c r="F38" s="158">
        <v>600</v>
      </c>
      <c r="G38" s="186">
        <f>F38/$C$37</f>
        <v>0.3</v>
      </c>
      <c r="H38" s="187" t="s">
        <v>79</v>
      </c>
      <c r="I38" s="69">
        <f>F35+F40</f>
        <v>550</v>
      </c>
      <c r="J38" s="190">
        <f>I38/$D$32</f>
        <v>0.108910891089109</v>
      </c>
      <c r="K38" s="157"/>
    </row>
    <row r="39" spans="1:11">
      <c r="A39" s="4"/>
      <c r="B39" s="15"/>
      <c r="C39" s="15"/>
      <c r="D39" s="4"/>
      <c r="E39" s="158" t="s">
        <v>78</v>
      </c>
      <c r="F39" s="158">
        <v>400</v>
      </c>
      <c r="G39" s="186">
        <f>F39/$C$37</f>
        <v>0.2</v>
      </c>
      <c r="H39" s="15"/>
      <c r="I39" s="191"/>
      <c r="J39" s="191"/>
      <c r="K39" s="192"/>
    </row>
    <row r="40" spans="1:11">
      <c r="A40" s="4"/>
      <c r="B40" s="15"/>
      <c r="C40" s="15"/>
      <c r="D40" s="4"/>
      <c r="E40" s="158" t="s">
        <v>79</v>
      </c>
      <c r="F40" s="158">
        <v>200</v>
      </c>
      <c r="G40" s="186">
        <f>F40/$C$37</f>
        <v>0.1</v>
      </c>
      <c r="H40" s="187" t="s">
        <v>80</v>
      </c>
      <c r="I40" s="69">
        <f>F36+F41</f>
        <v>200</v>
      </c>
      <c r="J40" s="190">
        <f>I40/$D$32</f>
        <v>0.03960396039604</v>
      </c>
      <c r="K40" s="157"/>
    </row>
    <row r="41" spans="1:11">
      <c r="A41" s="4"/>
      <c r="B41" s="15"/>
      <c r="C41" s="15"/>
      <c r="D41" s="4"/>
      <c r="E41" s="158" t="s">
        <v>80</v>
      </c>
      <c r="F41" s="158">
        <v>100</v>
      </c>
      <c r="G41" s="186">
        <f>F41/$C$37</f>
        <v>0.05</v>
      </c>
      <c r="H41" s="15"/>
      <c r="I41" s="191"/>
      <c r="J41" s="191"/>
      <c r="K41" s="192"/>
    </row>
    <row r="42" spans="1:11">
      <c r="A42" s="71">
        <v>45559</v>
      </c>
      <c r="B42" s="69" t="s">
        <v>75</v>
      </c>
      <c r="C42" s="69">
        <v>4000</v>
      </c>
      <c r="D42" s="69">
        <f>C42+C47</f>
        <v>6000</v>
      </c>
      <c r="E42" s="156" t="s">
        <v>76</v>
      </c>
      <c r="F42" s="156">
        <v>2000</v>
      </c>
      <c r="G42" s="185">
        <f>F42/$C$42</f>
        <v>0.5</v>
      </c>
      <c r="H42" s="69" t="s">
        <v>76</v>
      </c>
      <c r="I42" s="69">
        <f>F42+F47</f>
        <v>2700</v>
      </c>
      <c r="J42" s="190">
        <f>I42/$D$42</f>
        <v>0.45</v>
      </c>
      <c r="K42" s="194" t="s">
        <v>86</v>
      </c>
    </row>
    <row r="43" spans="1:11">
      <c r="A43" s="4"/>
      <c r="B43" s="4"/>
      <c r="C43" s="4"/>
      <c r="D43" s="4"/>
      <c r="E43" s="158" t="s">
        <v>77</v>
      </c>
      <c r="F43" s="158">
        <v>1200</v>
      </c>
      <c r="G43" s="185">
        <f>F43/$C$42</f>
        <v>0.3</v>
      </c>
      <c r="H43" s="4"/>
      <c r="I43" s="4"/>
      <c r="J43" s="4"/>
      <c r="K43" s="90"/>
    </row>
    <row r="44" spans="1:11">
      <c r="A44" s="4"/>
      <c r="B44" s="4"/>
      <c r="C44" s="4"/>
      <c r="D44" s="4"/>
      <c r="E44" s="158" t="s">
        <v>78</v>
      </c>
      <c r="F44" s="158">
        <v>300</v>
      </c>
      <c r="G44" s="185">
        <f>F44/$C$42</f>
        <v>0.075</v>
      </c>
      <c r="H44" s="187" t="s">
        <v>77</v>
      </c>
      <c r="I44" s="69">
        <f>F43+F48</f>
        <v>1800</v>
      </c>
      <c r="J44" s="190">
        <f>I44/$D$42</f>
        <v>0.3</v>
      </c>
      <c r="K44" s="90"/>
    </row>
    <row r="45" spans="1:11">
      <c r="A45" s="4"/>
      <c r="B45" s="4"/>
      <c r="C45" s="4"/>
      <c r="D45" s="4"/>
      <c r="E45" s="158" t="s">
        <v>79</v>
      </c>
      <c r="F45" s="158">
        <v>400</v>
      </c>
      <c r="G45" s="185">
        <f>F45/$C$42</f>
        <v>0.1</v>
      </c>
      <c r="H45" s="15"/>
      <c r="I45" s="191"/>
      <c r="J45" s="191"/>
      <c r="K45" s="90"/>
    </row>
    <row r="46" spans="1:11">
      <c r="A46" s="4"/>
      <c r="B46" s="4"/>
      <c r="C46" s="4"/>
      <c r="D46" s="4"/>
      <c r="E46" s="158" t="s">
        <v>80</v>
      </c>
      <c r="F46" s="158">
        <v>100</v>
      </c>
      <c r="G46" s="185">
        <f>F46/$C$42</f>
        <v>0.025</v>
      </c>
      <c r="H46" s="187" t="s">
        <v>78</v>
      </c>
      <c r="I46" s="69">
        <f>F44+F49</f>
        <v>700</v>
      </c>
      <c r="J46" s="190">
        <f>I46/$D$42</f>
        <v>0.116666666666667</v>
      </c>
      <c r="K46" s="15"/>
    </row>
    <row r="47" spans="1:11">
      <c r="A47" s="4"/>
      <c r="B47" s="157" t="s">
        <v>82</v>
      </c>
      <c r="C47" s="157">
        <v>2000</v>
      </c>
      <c r="D47" s="4"/>
      <c r="E47" s="158" t="s">
        <v>76</v>
      </c>
      <c r="F47" s="158">
        <v>700</v>
      </c>
      <c r="G47" s="186">
        <f>F47/$C$37</f>
        <v>0.35</v>
      </c>
      <c r="H47" s="15"/>
      <c r="I47" s="191"/>
      <c r="J47" s="191"/>
      <c r="K47" s="192"/>
    </row>
    <row r="48" spans="1:11">
      <c r="A48" s="4"/>
      <c r="B48" s="15"/>
      <c r="C48" s="15"/>
      <c r="D48" s="4"/>
      <c r="E48" s="158" t="s">
        <v>77</v>
      </c>
      <c r="F48" s="158">
        <v>600</v>
      </c>
      <c r="G48" s="186">
        <f>F48/$C$37</f>
        <v>0.3</v>
      </c>
      <c r="H48" s="187" t="s">
        <v>79</v>
      </c>
      <c r="I48" s="69">
        <f>F45+F50</f>
        <v>600</v>
      </c>
      <c r="J48" s="190">
        <f>I48/$D$42</f>
        <v>0.1</v>
      </c>
      <c r="K48" s="157"/>
    </row>
    <row r="49" spans="1:11">
      <c r="A49" s="4"/>
      <c r="B49" s="15"/>
      <c r="C49" s="15"/>
      <c r="D49" s="4"/>
      <c r="E49" s="158" t="s">
        <v>78</v>
      </c>
      <c r="F49" s="158">
        <v>400</v>
      </c>
      <c r="G49" s="186">
        <f>F49/$C$37</f>
        <v>0.2</v>
      </c>
      <c r="H49" s="15"/>
      <c r="I49" s="191"/>
      <c r="J49" s="191"/>
      <c r="K49" s="192"/>
    </row>
    <row r="50" spans="1:11">
      <c r="A50" s="4"/>
      <c r="B50" s="15"/>
      <c r="C50" s="15"/>
      <c r="D50" s="4"/>
      <c r="E50" s="158" t="s">
        <v>79</v>
      </c>
      <c r="F50" s="158">
        <v>200</v>
      </c>
      <c r="G50" s="186">
        <f>F50/$C$37</f>
        <v>0.1</v>
      </c>
      <c r="H50" s="187" t="s">
        <v>80</v>
      </c>
      <c r="I50" s="69">
        <f>F46+F51</f>
        <v>200</v>
      </c>
      <c r="J50" s="190">
        <f>I50/$D$42</f>
        <v>0.033333333333333</v>
      </c>
      <c r="K50" s="157"/>
    </row>
    <row r="51" spans="1:11">
      <c r="A51" s="4"/>
      <c r="B51" s="15"/>
      <c r="C51" s="15"/>
      <c r="D51" s="4"/>
      <c r="E51" s="158" t="s">
        <v>80</v>
      </c>
      <c r="F51" s="158">
        <v>100</v>
      </c>
      <c r="G51" s="186">
        <f>F51/$C$37</f>
        <v>0.05</v>
      </c>
      <c r="H51" s="15"/>
      <c r="I51" s="191"/>
      <c r="J51" s="191"/>
      <c r="K51" s="192"/>
    </row>
    <row r="52" ht="18" customHeight="1" spans="1:11">
      <c r="A52" s="71">
        <v>45560</v>
      </c>
      <c r="B52" s="69" t="s">
        <v>75</v>
      </c>
      <c r="C52" s="69">
        <f>F52+F53+F54+F55+F56</f>
        <v>4700</v>
      </c>
      <c r="D52" s="69">
        <f>C52+C57</f>
        <v>5700</v>
      </c>
      <c r="E52" s="156" t="s">
        <v>76</v>
      </c>
      <c r="F52" s="156">
        <v>2400</v>
      </c>
      <c r="G52" s="185">
        <f>F52/$C$52</f>
        <v>0.510638297872341</v>
      </c>
      <c r="H52" s="69" t="s">
        <v>76</v>
      </c>
      <c r="I52" s="69">
        <f>F52+F57</f>
        <v>2800</v>
      </c>
      <c r="J52" s="190">
        <f>I52/$D$52</f>
        <v>0.491228070175439</v>
      </c>
      <c r="K52" s="194" t="s">
        <v>87</v>
      </c>
    </row>
    <row r="53" spans="1:11">
      <c r="A53" s="4"/>
      <c r="B53" s="4"/>
      <c r="C53" s="4"/>
      <c r="D53" s="4"/>
      <c r="E53" s="158" t="s">
        <v>77</v>
      </c>
      <c r="F53" s="158">
        <v>1500</v>
      </c>
      <c r="G53" s="185">
        <f>F53/$C$52</f>
        <v>0.319148936170213</v>
      </c>
      <c r="H53" s="4"/>
      <c r="I53" s="4"/>
      <c r="J53" s="4"/>
      <c r="K53" s="90"/>
    </row>
    <row r="54" spans="1:11">
      <c r="A54" s="4"/>
      <c r="B54" s="4"/>
      <c r="C54" s="4"/>
      <c r="D54" s="4"/>
      <c r="E54" s="158" t="s">
        <v>78</v>
      </c>
      <c r="F54" s="158">
        <v>300</v>
      </c>
      <c r="G54" s="185">
        <f>F54/$C$52</f>
        <v>0.063829787234043</v>
      </c>
      <c r="H54" s="187" t="s">
        <v>77</v>
      </c>
      <c r="I54" s="69">
        <f>F53+F58</f>
        <v>1800</v>
      </c>
      <c r="J54" s="190">
        <f>I54/$D$52</f>
        <v>0.315789473684211</v>
      </c>
      <c r="K54" s="90"/>
    </row>
    <row r="55" spans="1:11">
      <c r="A55" s="4"/>
      <c r="B55" s="4"/>
      <c r="C55" s="4"/>
      <c r="D55" s="4"/>
      <c r="E55" s="158" t="s">
        <v>79</v>
      </c>
      <c r="F55" s="158">
        <v>400</v>
      </c>
      <c r="G55" s="185">
        <f>F55/$C$52</f>
        <v>0.085106382978723</v>
      </c>
      <c r="H55" s="15"/>
      <c r="I55" s="191"/>
      <c r="J55" s="191"/>
      <c r="K55" s="90"/>
    </row>
    <row r="56" spans="1:11">
      <c r="A56" s="4"/>
      <c r="B56" s="4"/>
      <c r="C56" s="4"/>
      <c r="D56" s="4"/>
      <c r="E56" s="158" t="s">
        <v>80</v>
      </c>
      <c r="F56" s="158">
        <v>100</v>
      </c>
      <c r="G56" s="185">
        <f>F56/$C$52</f>
        <v>0.021276595744681</v>
      </c>
      <c r="H56" s="187" t="s">
        <v>78</v>
      </c>
      <c r="I56" s="69">
        <f>F54+F59</f>
        <v>600</v>
      </c>
      <c r="J56" s="190">
        <f>I56/$D$52</f>
        <v>0.105263157894737</v>
      </c>
      <c r="K56" s="192"/>
    </row>
    <row r="57" spans="1:11">
      <c r="A57" s="4"/>
      <c r="B57" s="157" t="s">
        <v>88</v>
      </c>
      <c r="C57" s="157">
        <v>1000</v>
      </c>
      <c r="D57" s="4"/>
      <c r="E57" s="158" t="s">
        <v>78</v>
      </c>
      <c r="F57" s="158">
        <v>400</v>
      </c>
      <c r="G57" s="186">
        <f>F57/C57</f>
        <v>0.4</v>
      </c>
      <c r="H57" s="15"/>
      <c r="I57" s="191"/>
      <c r="J57" s="191"/>
      <c r="K57" s="192"/>
    </row>
    <row r="58" spans="1:11">
      <c r="A58" s="4"/>
      <c r="B58" s="15"/>
      <c r="C58" s="15"/>
      <c r="D58" s="4"/>
      <c r="E58" s="158" t="s">
        <v>79</v>
      </c>
      <c r="F58" s="158">
        <v>300</v>
      </c>
      <c r="G58" s="186">
        <f>F58/C57</f>
        <v>0.3</v>
      </c>
      <c r="H58" s="187" t="s">
        <v>79</v>
      </c>
      <c r="I58" s="69">
        <f>F55+F60</f>
        <v>400</v>
      </c>
      <c r="J58" s="190">
        <f>I58/$D$52</f>
        <v>0.070175438596491</v>
      </c>
      <c r="K58" s="195" t="s">
        <v>89</v>
      </c>
    </row>
    <row r="59" spans="1:11">
      <c r="A59" s="4"/>
      <c r="B59" s="15"/>
      <c r="C59" s="15"/>
      <c r="D59" s="4"/>
      <c r="E59" s="158" t="s">
        <v>80</v>
      </c>
      <c r="F59" s="158">
        <v>300</v>
      </c>
      <c r="G59" s="186">
        <f>F59/C57</f>
        <v>0.3</v>
      </c>
      <c r="H59" s="15"/>
      <c r="I59" s="191"/>
      <c r="J59" s="191"/>
      <c r="K59" s="15"/>
    </row>
    <row r="60" spans="1:11">
      <c r="A60" s="4"/>
      <c r="B60" s="15"/>
      <c r="C60" s="15"/>
      <c r="D60" s="4"/>
      <c r="E60" s="158"/>
      <c r="F60" s="158"/>
      <c r="G60" s="186"/>
      <c r="H60" s="187" t="s">
        <v>80</v>
      </c>
      <c r="I60" s="69">
        <f>F56+F61</f>
        <v>100</v>
      </c>
      <c r="J60" s="190">
        <f>I60/$D$52</f>
        <v>0.017543859649123</v>
      </c>
      <c r="K60" s="195"/>
    </row>
    <row r="61" spans="1:11">
      <c r="A61" s="4"/>
      <c r="B61" s="15"/>
      <c r="C61" s="15"/>
      <c r="D61" s="4"/>
      <c r="E61" s="158"/>
      <c r="F61" s="158"/>
      <c r="G61" s="186"/>
      <c r="H61" s="15"/>
      <c r="I61" s="191"/>
      <c r="J61" s="191"/>
      <c r="K61" s="15"/>
    </row>
    <row r="62" spans="1:11">
      <c r="A62" s="188">
        <v>45561</v>
      </c>
      <c r="B62" s="69" t="s">
        <v>75</v>
      </c>
      <c r="C62" s="69">
        <f>F62+F63+F64+F65+F66</f>
        <v>4700</v>
      </c>
      <c r="D62" s="73">
        <f>SUM(C62:C77)</f>
        <v>8100</v>
      </c>
      <c r="E62" s="156" t="s">
        <v>76</v>
      </c>
      <c r="F62" s="156">
        <v>2400</v>
      </c>
      <c r="G62" s="185">
        <f>F62/$C$52</f>
        <v>0.510638297872341</v>
      </c>
      <c r="H62" s="69" t="s">
        <v>76</v>
      </c>
      <c r="I62" s="69">
        <f>F62+F67+F75</f>
        <v>3350</v>
      </c>
      <c r="J62" s="190">
        <f>I62/$D$62</f>
        <v>0.41358024691358</v>
      </c>
      <c r="K62" s="194"/>
    </row>
    <row r="63" spans="1:11">
      <c r="A63" s="90"/>
      <c r="B63" s="4"/>
      <c r="C63" s="4"/>
      <c r="D63" s="90"/>
      <c r="E63" s="158" t="s">
        <v>77</v>
      </c>
      <c r="F63" s="158">
        <v>1500</v>
      </c>
      <c r="G63" s="185">
        <f>F63/$C$52</f>
        <v>0.319148936170213</v>
      </c>
      <c r="H63" s="4"/>
      <c r="I63" s="4"/>
      <c r="J63" s="4"/>
      <c r="K63" s="90"/>
    </row>
    <row r="64" spans="1:11">
      <c r="A64" s="90"/>
      <c r="B64" s="4"/>
      <c r="C64" s="4"/>
      <c r="D64" s="90"/>
      <c r="E64" s="158" t="s">
        <v>78</v>
      </c>
      <c r="F64" s="158">
        <v>300</v>
      </c>
      <c r="G64" s="185">
        <f>F64/$C$52</f>
        <v>0.063829787234043</v>
      </c>
      <c r="H64" s="187" t="s">
        <v>77</v>
      </c>
      <c r="I64" s="69">
        <f>F63+F68+F77</f>
        <v>2400</v>
      </c>
      <c r="J64" s="190">
        <f>I64/$D$62</f>
        <v>0.296296296296296</v>
      </c>
      <c r="K64" s="90"/>
    </row>
    <row r="65" spans="1:11">
      <c r="A65" s="90"/>
      <c r="B65" s="4"/>
      <c r="C65" s="4"/>
      <c r="D65" s="90"/>
      <c r="E65" s="158" t="s">
        <v>79</v>
      </c>
      <c r="F65" s="158">
        <v>400</v>
      </c>
      <c r="G65" s="185">
        <f>F65/$C$52</f>
        <v>0.085106382978723</v>
      </c>
      <c r="H65" s="15"/>
      <c r="I65" s="191"/>
      <c r="J65" s="191"/>
      <c r="K65" s="90"/>
    </row>
    <row r="66" spans="1:11">
      <c r="A66" s="90"/>
      <c r="B66" s="4"/>
      <c r="C66" s="4"/>
      <c r="D66" s="90"/>
      <c r="E66" s="158" t="s">
        <v>80</v>
      </c>
      <c r="F66" s="158">
        <v>100</v>
      </c>
      <c r="G66" s="185">
        <f>F66/$C$52</f>
        <v>0.021276595744681</v>
      </c>
      <c r="H66" s="187" t="s">
        <v>78</v>
      </c>
      <c r="I66" s="69">
        <f>F64+F69</f>
        <v>525</v>
      </c>
      <c r="J66" s="190">
        <f>I66/$D$62</f>
        <v>0.064814814814815</v>
      </c>
      <c r="K66" s="15"/>
    </row>
    <row r="67" spans="1:11">
      <c r="A67" s="90"/>
      <c r="B67" s="195" t="s">
        <v>88</v>
      </c>
      <c r="C67" s="157">
        <v>1500</v>
      </c>
      <c r="D67" s="90"/>
      <c r="E67" s="158" t="s">
        <v>76</v>
      </c>
      <c r="F67" s="158">
        <f>G67*C67</f>
        <v>600</v>
      </c>
      <c r="G67" s="186">
        <v>0.4</v>
      </c>
      <c r="H67" s="15"/>
      <c r="I67" s="191"/>
      <c r="J67" s="191"/>
      <c r="K67" s="192"/>
    </row>
    <row r="68" spans="1:11">
      <c r="A68" s="90"/>
      <c r="B68" s="90"/>
      <c r="C68" s="15"/>
      <c r="D68" s="90"/>
      <c r="E68" s="158" t="s">
        <v>77</v>
      </c>
      <c r="F68" s="158">
        <f>G68*C67</f>
        <v>450</v>
      </c>
      <c r="G68" s="186">
        <v>0.3</v>
      </c>
      <c r="H68" s="187" t="s">
        <v>79</v>
      </c>
      <c r="I68" s="69">
        <f>F65+F70+F76</f>
        <v>650</v>
      </c>
      <c r="J68" s="190">
        <f>I68/$D$62</f>
        <v>0.080246913580247</v>
      </c>
      <c r="K68" s="157"/>
    </row>
    <row r="69" spans="1:11">
      <c r="A69" s="90"/>
      <c r="B69" s="90"/>
      <c r="C69" s="15"/>
      <c r="D69" s="90"/>
      <c r="E69" s="158" t="s">
        <v>78</v>
      </c>
      <c r="F69" s="158">
        <f>G69*C67</f>
        <v>225</v>
      </c>
      <c r="G69" s="186">
        <v>0.15</v>
      </c>
      <c r="H69" s="90"/>
      <c r="I69" s="208"/>
      <c r="J69" s="208"/>
      <c r="K69" s="207"/>
    </row>
    <row r="70" spans="1:11">
      <c r="A70" s="90"/>
      <c r="B70" s="90"/>
      <c r="C70" s="15"/>
      <c r="D70" s="90"/>
      <c r="E70" s="158" t="s">
        <v>79</v>
      </c>
      <c r="F70" s="158">
        <f>G70*C67</f>
        <v>150</v>
      </c>
      <c r="G70" s="196">
        <v>0.1</v>
      </c>
      <c r="H70" s="190" t="s">
        <v>80</v>
      </c>
      <c r="I70" s="69">
        <f>F66+F71</f>
        <v>175</v>
      </c>
      <c r="J70" s="190">
        <f>I70/$D$62</f>
        <v>0.021604938271605</v>
      </c>
      <c r="K70" s="69"/>
    </row>
    <row r="71" spans="1:11">
      <c r="A71" s="90"/>
      <c r="B71" s="90"/>
      <c r="C71" s="15"/>
      <c r="D71" s="90"/>
      <c r="E71" s="158" t="s">
        <v>80</v>
      </c>
      <c r="F71" s="158">
        <f>G71*C67</f>
        <v>75</v>
      </c>
      <c r="G71" s="196">
        <v>0.05</v>
      </c>
      <c r="H71" s="4"/>
      <c r="I71" s="4"/>
      <c r="J71" s="4"/>
      <c r="K71" s="80"/>
    </row>
    <row r="72" spans="1:11">
      <c r="A72" s="90"/>
      <c r="B72" s="90"/>
      <c r="C72" s="157">
        <v>1000</v>
      </c>
      <c r="D72" s="90"/>
      <c r="E72" s="158" t="s">
        <v>78</v>
      </c>
      <c r="F72" s="158">
        <f>G72*C72</f>
        <v>400</v>
      </c>
      <c r="G72" s="196">
        <v>0.4</v>
      </c>
      <c r="H72" s="190"/>
      <c r="I72" s="69"/>
      <c r="J72" s="205"/>
      <c r="K72" s="69"/>
    </row>
    <row r="73" spans="1:11">
      <c r="A73" s="90"/>
      <c r="B73" s="90"/>
      <c r="C73" s="15"/>
      <c r="D73" s="90"/>
      <c r="E73" s="158" t="s">
        <v>79</v>
      </c>
      <c r="F73" s="158">
        <f>G73*C72</f>
        <v>300</v>
      </c>
      <c r="G73" s="196">
        <v>0.3</v>
      </c>
      <c r="H73" s="4"/>
      <c r="I73" s="4"/>
      <c r="J73" s="29"/>
      <c r="K73" s="80"/>
    </row>
    <row r="74" spans="1:11">
      <c r="A74" s="90"/>
      <c r="B74" s="90"/>
      <c r="C74" s="90"/>
      <c r="D74" s="90"/>
      <c r="E74" s="158" t="s">
        <v>80</v>
      </c>
      <c r="F74" s="158">
        <f>G74*C72</f>
        <v>300</v>
      </c>
      <c r="G74" s="196">
        <v>0.3</v>
      </c>
      <c r="H74" s="190"/>
      <c r="I74" s="69"/>
      <c r="J74" s="205"/>
      <c r="K74" s="4"/>
    </row>
    <row r="75" spans="1:11">
      <c r="A75" s="94"/>
      <c r="B75" s="69" t="s">
        <v>90</v>
      </c>
      <c r="C75" s="69">
        <v>450</v>
      </c>
      <c r="D75" s="197"/>
      <c r="E75" s="158" t="s">
        <v>76</v>
      </c>
      <c r="F75" s="158">
        <v>350</v>
      </c>
      <c r="G75" s="198">
        <f>F75/C75</f>
        <v>0.777777777777778</v>
      </c>
      <c r="H75" s="4"/>
      <c r="I75" s="4"/>
      <c r="J75" s="4"/>
      <c r="K75" s="209" t="s">
        <v>91</v>
      </c>
    </row>
    <row r="76" spans="1:11">
      <c r="A76" s="94"/>
      <c r="B76" s="199"/>
      <c r="C76" s="199"/>
      <c r="D76" s="197"/>
      <c r="E76" s="158" t="s">
        <v>79</v>
      </c>
      <c r="F76" s="158">
        <v>100</v>
      </c>
      <c r="G76" s="198">
        <f>F76/C$75</f>
        <v>0.222222222222222</v>
      </c>
      <c r="H76" s="190"/>
      <c r="I76" s="69"/>
      <c r="J76" s="190"/>
      <c r="K76" s="15"/>
    </row>
    <row r="77" spans="1:11">
      <c r="A77" s="94"/>
      <c r="B77" s="200" t="s">
        <v>92</v>
      </c>
      <c r="C77" s="69">
        <v>450</v>
      </c>
      <c r="D77" s="197"/>
      <c r="E77" s="158" t="s">
        <v>77</v>
      </c>
      <c r="F77" s="158">
        <v>450</v>
      </c>
      <c r="G77" s="198">
        <f>F77/C77</f>
        <v>1</v>
      </c>
      <c r="H77" s="4"/>
      <c r="I77" s="4"/>
      <c r="J77" s="4"/>
      <c r="K77" s="200" t="s">
        <v>93</v>
      </c>
    </row>
    <row r="78" spans="1:11">
      <c r="A78" s="71">
        <v>45562</v>
      </c>
      <c r="B78" s="157" t="s">
        <v>75</v>
      </c>
      <c r="C78" s="201">
        <f>F78+F79+F80+F81+F82</f>
        <v>6700</v>
      </c>
      <c r="D78" s="69">
        <f>SUM(C78:C87)</f>
        <v>7600</v>
      </c>
      <c r="E78" s="156" t="s">
        <v>76</v>
      </c>
      <c r="F78" s="156">
        <v>2900</v>
      </c>
      <c r="G78" s="185">
        <f>F78/$C$52</f>
        <v>0.617021276595745</v>
      </c>
      <c r="H78" s="157" t="s">
        <v>76</v>
      </c>
      <c r="I78" s="157">
        <f>F78+F83</f>
        <v>3250</v>
      </c>
      <c r="J78" s="187">
        <f>I78/$D$78</f>
        <v>0.427631578947369</v>
      </c>
      <c r="K78" s="210" t="s">
        <v>94</v>
      </c>
    </row>
    <row r="79" spans="1:11">
      <c r="A79" s="4"/>
      <c r="B79" s="4"/>
      <c r="C79" s="29"/>
      <c r="D79" s="4"/>
      <c r="E79" s="158" t="s">
        <v>77</v>
      </c>
      <c r="F79" s="158">
        <v>1900</v>
      </c>
      <c r="G79" s="185">
        <f>F79/$C$52</f>
        <v>0.404255319148936</v>
      </c>
      <c r="H79" s="4"/>
      <c r="I79" s="4"/>
      <c r="J79" s="4"/>
      <c r="K79" s="90"/>
    </row>
    <row r="80" spans="1:11">
      <c r="A80" s="4"/>
      <c r="B80" s="4"/>
      <c r="C80" s="29"/>
      <c r="D80" s="4"/>
      <c r="E80" s="158" t="s">
        <v>78</v>
      </c>
      <c r="F80" s="158">
        <v>700</v>
      </c>
      <c r="G80" s="185">
        <f>F80/$C$52</f>
        <v>0.148936170212766</v>
      </c>
      <c r="H80" s="187" t="s">
        <v>77</v>
      </c>
      <c r="I80" s="69">
        <f>F79+F86</f>
        <v>2350</v>
      </c>
      <c r="J80" s="187">
        <f>I80/$D$78</f>
        <v>0.30921052631579</v>
      </c>
      <c r="K80" s="90"/>
    </row>
    <row r="81" spans="1:11">
      <c r="A81" s="4"/>
      <c r="B81" s="4"/>
      <c r="C81" s="29"/>
      <c r="D81" s="4"/>
      <c r="E81" s="158" t="s">
        <v>79</v>
      </c>
      <c r="F81" s="158">
        <v>800</v>
      </c>
      <c r="G81" s="185">
        <f>F81/$C$52</f>
        <v>0.170212765957447</v>
      </c>
      <c r="H81" s="15"/>
      <c r="I81" s="191"/>
      <c r="J81" s="191"/>
      <c r="K81" s="90"/>
    </row>
    <row r="82" spans="1:11">
      <c r="A82" s="4"/>
      <c r="B82" s="45"/>
      <c r="C82" s="114"/>
      <c r="D82" s="4"/>
      <c r="E82" s="158" t="s">
        <v>80</v>
      </c>
      <c r="F82" s="158">
        <v>400</v>
      </c>
      <c r="G82" s="185">
        <f>F82/$C$52</f>
        <v>0.085106382978723</v>
      </c>
      <c r="H82" s="187" t="s">
        <v>78</v>
      </c>
      <c r="I82" s="69">
        <f>F80+F85</f>
        <v>700</v>
      </c>
      <c r="J82" s="187">
        <f>I82/$D$78</f>
        <v>0.092105263157895</v>
      </c>
      <c r="K82" s="15"/>
    </row>
    <row r="83" spans="1:11">
      <c r="A83" s="29"/>
      <c r="B83" s="73" t="s">
        <v>90</v>
      </c>
      <c r="C83" s="202">
        <v>450</v>
      </c>
      <c r="D83" s="4"/>
      <c r="E83" s="203" t="s">
        <v>76</v>
      </c>
      <c r="F83" s="203">
        <v>350</v>
      </c>
      <c r="G83" s="204">
        <f>F83/$C$83</f>
        <v>0.777777777777778</v>
      </c>
      <c r="H83" s="90"/>
      <c r="I83" s="208"/>
      <c r="J83" s="208"/>
      <c r="K83" s="192"/>
    </row>
    <row r="84" spans="1:11">
      <c r="A84" s="29"/>
      <c r="B84" s="90"/>
      <c r="C84" s="94"/>
      <c r="D84" s="4"/>
      <c r="E84" s="69" t="s">
        <v>79</v>
      </c>
      <c r="F84" s="69">
        <v>100</v>
      </c>
      <c r="G84" s="205">
        <f>F84/$C$83</f>
        <v>0.222222222222222</v>
      </c>
      <c r="H84" s="190" t="s">
        <v>79</v>
      </c>
      <c r="I84" s="69">
        <f>F81+F84</f>
        <v>900</v>
      </c>
      <c r="J84" s="190">
        <f>I84/$D$78</f>
        <v>0.118421052631579</v>
      </c>
      <c r="K84" s="211" t="s">
        <v>91</v>
      </c>
    </row>
    <row r="85" spans="1:11">
      <c r="A85" s="29"/>
      <c r="B85" s="15"/>
      <c r="C85" s="100"/>
      <c r="D85" s="4"/>
      <c r="E85" s="43"/>
      <c r="F85" s="43"/>
      <c r="G85" s="206"/>
      <c r="H85" s="4"/>
      <c r="I85" s="191"/>
      <c r="J85" s="191"/>
      <c r="K85" s="76"/>
    </row>
    <row r="86" spans="1:11">
      <c r="A86" s="29"/>
      <c r="B86" s="207" t="s">
        <v>92</v>
      </c>
      <c r="C86" s="43">
        <v>450</v>
      </c>
      <c r="D86" s="4"/>
      <c r="E86" s="69" t="s">
        <v>77</v>
      </c>
      <c r="F86" s="69">
        <v>450</v>
      </c>
      <c r="G86" s="205">
        <f>F86/$C$86</f>
        <v>1</v>
      </c>
      <c r="H86" s="190" t="s">
        <v>80</v>
      </c>
      <c r="I86" s="69">
        <f>F82+F87</f>
        <v>400</v>
      </c>
      <c r="J86" s="190">
        <f>I86/$D$78</f>
        <v>0.052631578947368</v>
      </c>
      <c r="K86" s="211" t="s">
        <v>93</v>
      </c>
    </row>
    <row r="87" spans="1:11">
      <c r="A87" s="29"/>
      <c r="B87" s="15"/>
      <c r="C87" s="169"/>
      <c r="D87" s="4"/>
      <c r="E87" s="43"/>
      <c r="F87" s="43"/>
      <c r="G87" s="206"/>
      <c r="H87" s="4"/>
      <c r="I87" s="191"/>
      <c r="J87" s="191"/>
      <c r="K87" s="76"/>
    </row>
    <row r="88" spans="2:4">
      <c r="B88" s="161"/>
      <c r="C88" s="43"/>
      <c r="D88" s="161"/>
    </row>
    <row r="89" spans="2:4">
      <c r="B89" s="161"/>
      <c r="D89" s="161"/>
    </row>
    <row r="90" spans="2:4">
      <c r="B90" s="161"/>
      <c r="D90" s="161"/>
    </row>
  </sheetData>
  <mergeCells count="179">
    <mergeCell ref="A2:A6"/>
    <mergeCell ref="A7:A11"/>
    <mergeCell ref="A12:A21"/>
    <mergeCell ref="A22:A31"/>
    <mergeCell ref="A32:A41"/>
    <mergeCell ref="A42:A51"/>
    <mergeCell ref="A52:A61"/>
    <mergeCell ref="A62:A77"/>
    <mergeCell ref="A78:A87"/>
    <mergeCell ref="B2:B6"/>
    <mergeCell ref="B7:B11"/>
    <mergeCell ref="B12:B16"/>
    <mergeCell ref="B17:B21"/>
    <mergeCell ref="B22:B26"/>
    <mergeCell ref="B27:B31"/>
    <mergeCell ref="B32:B36"/>
    <mergeCell ref="B37:B41"/>
    <mergeCell ref="B42:B46"/>
    <mergeCell ref="B47:B51"/>
    <mergeCell ref="B52:B56"/>
    <mergeCell ref="B57:B61"/>
    <mergeCell ref="B62:B66"/>
    <mergeCell ref="B67:B74"/>
    <mergeCell ref="B75:B76"/>
    <mergeCell ref="B78:B82"/>
    <mergeCell ref="B83:B85"/>
    <mergeCell ref="B86:B87"/>
    <mergeCell ref="C2:C6"/>
    <mergeCell ref="C7:C11"/>
    <mergeCell ref="C12:C16"/>
    <mergeCell ref="C17:C21"/>
    <mergeCell ref="C22:C26"/>
    <mergeCell ref="C27:C31"/>
    <mergeCell ref="C32:C36"/>
    <mergeCell ref="C37:C41"/>
    <mergeCell ref="C42:C46"/>
    <mergeCell ref="C47:C51"/>
    <mergeCell ref="C52:C56"/>
    <mergeCell ref="C57:C61"/>
    <mergeCell ref="C62:C66"/>
    <mergeCell ref="C67:C71"/>
    <mergeCell ref="C72:C74"/>
    <mergeCell ref="C75:C76"/>
    <mergeCell ref="C78:C82"/>
    <mergeCell ref="C83:C85"/>
    <mergeCell ref="C86:C87"/>
    <mergeCell ref="C88:C90"/>
    <mergeCell ref="D2:D6"/>
    <mergeCell ref="D7:D11"/>
    <mergeCell ref="D12:D21"/>
    <mergeCell ref="D22:D31"/>
    <mergeCell ref="D32:D41"/>
    <mergeCell ref="D42:D51"/>
    <mergeCell ref="D52:D61"/>
    <mergeCell ref="D62:D77"/>
    <mergeCell ref="D78:D87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H62:H63"/>
    <mergeCell ref="H64:H65"/>
    <mergeCell ref="H66:H67"/>
    <mergeCell ref="H68:H69"/>
    <mergeCell ref="H70:H71"/>
    <mergeCell ref="H72:H73"/>
    <mergeCell ref="H74:H75"/>
    <mergeCell ref="H76:H77"/>
    <mergeCell ref="H78:H79"/>
    <mergeCell ref="H80:H81"/>
    <mergeCell ref="H82:H83"/>
    <mergeCell ref="H84:H85"/>
    <mergeCell ref="H86:H87"/>
    <mergeCell ref="I12:I13"/>
    <mergeCell ref="I14:I15"/>
    <mergeCell ref="I16:I17"/>
    <mergeCell ref="I18:I19"/>
    <mergeCell ref="I20:I21"/>
    <mergeCell ref="I22:I23"/>
    <mergeCell ref="I24:I25"/>
    <mergeCell ref="I26:I27"/>
    <mergeCell ref="I28:I29"/>
    <mergeCell ref="I30:I31"/>
    <mergeCell ref="I32:I33"/>
    <mergeCell ref="I34:I35"/>
    <mergeCell ref="I36:I37"/>
    <mergeCell ref="I38:I39"/>
    <mergeCell ref="I40:I41"/>
    <mergeCell ref="I42:I43"/>
    <mergeCell ref="I44:I45"/>
    <mergeCell ref="I46:I47"/>
    <mergeCell ref="I48:I49"/>
    <mergeCell ref="I50:I51"/>
    <mergeCell ref="I52:I53"/>
    <mergeCell ref="I54:I55"/>
    <mergeCell ref="I56:I57"/>
    <mergeCell ref="I58:I59"/>
    <mergeCell ref="I60:I61"/>
    <mergeCell ref="I62:I63"/>
    <mergeCell ref="I64:I65"/>
    <mergeCell ref="I66:I67"/>
    <mergeCell ref="I68:I69"/>
    <mergeCell ref="I70:I71"/>
    <mergeCell ref="I72:I73"/>
    <mergeCell ref="I74:I75"/>
    <mergeCell ref="I76:I77"/>
    <mergeCell ref="I78:I79"/>
    <mergeCell ref="I80:I81"/>
    <mergeCell ref="I82:I83"/>
    <mergeCell ref="I84:I85"/>
    <mergeCell ref="I86:I87"/>
    <mergeCell ref="J12:J13"/>
    <mergeCell ref="J14:J15"/>
    <mergeCell ref="J16:J17"/>
    <mergeCell ref="J18:J19"/>
    <mergeCell ref="J20:J21"/>
    <mergeCell ref="J22:J23"/>
    <mergeCell ref="J24:J25"/>
    <mergeCell ref="J26:J27"/>
    <mergeCell ref="J28:J29"/>
    <mergeCell ref="J30:J31"/>
    <mergeCell ref="J32:J33"/>
    <mergeCell ref="J34:J35"/>
    <mergeCell ref="J36:J37"/>
    <mergeCell ref="J38:J39"/>
    <mergeCell ref="J40:J41"/>
    <mergeCell ref="J42:J43"/>
    <mergeCell ref="J44:J45"/>
    <mergeCell ref="J46:J47"/>
    <mergeCell ref="J48:J49"/>
    <mergeCell ref="J50:J51"/>
    <mergeCell ref="J52:J53"/>
    <mergeCell ref="J54:J55"/>
    <mergeCell ref="J56:J57"/>
    <mergeCell ref="J58:J59"/>
    <mergeCell ref="J60:J61"/>
    <mergeCell ref="J62:J63"/>
    <mergeCell ref="J64:J65"/>
    <mergeCell ref="J66:J67"/>
    <mergeCell ref="J68:J69"/>
    <mergeCell ref="J70:J71"/>
    <mergeCell ref="J72:J73"/>
    <mergeCell ref="J74:J75"/>
    <mergeCell ref="J76:J77"/>
    <mergeCell ref="J78:J79"/>
    <mergeCell ref="J80:J81"/>
    <mergeCell ref="J82:J83"/>
    <mergeCell ref="J84:J85"/>
    <mergeCell ref="J86:J87"/>
    <mergeCell ref="K42:K46"/>
    <mergeCell ref="K52:K55"/>
    <mergeCell ref="K58:K59"/>
    <mergeCell ref="K60:K61"/>
    <mergeCell ref="K62:K66"/>
    <mergeCell ref="K75:K76"/>
    <mergeCell ref="K78:K82"/>
    <mergeCell ref="K84:K85"/>
    <mergeCell ref="K86:K8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完整素材表"/>
  <dimension ref="A1:AH200"/>
  <sheetViews>
    <sheetView workbookViewId="0">
      <pane ySplit="2" topLeftCell="A3" activePane="bottomLeft" state="frozen"/>
      <selection/>
      <selection pane="bottomLeft" activeCell="R1" sqref="R1:R2"/>
    </sheetView>
  </sheetViews>
  <sheetFormatPr defaultColWidth="9" defaultRowHeight="14.25"/>
  <cols>
    <col min="1" max="1" width="12.7083333333333" customWidth="1"/>
    <col min="2" max="2" width="14.7083333333333" customWidth="1"/>
    <col min="3" max="3" width="13.7083333333333" customWidth="1"/>
    <col min="4" max="13" width="9.70833333333333" customWidth="1"/>
    <col min="14" max="14" width="31.7083333333333" customWidth="1"/>
    <col min="15" max="15" width="9.70833333333333" customWidth="1"/>
    <col min="16" max="16" width="16.5916666666667" customWidth="1"/>
    <col min="17" max="17" width="12.7083333333333" customWidth="1"/>
    <col min="18" max="31" width="9.70833333333333" customWidth="1"/>
    <col min="32" max="32" width="13.7083333333333" customWidth="1"/>
    <col min="33" max="34" width="9.70833333333333" customWidth="1"/>
  </cols>
  <sheetData>
    <row r="1" ht="17.25" customHeight="1" spans="1:28">
      <c r="A1" s="112" t="s">
        <v>0</v>
      </c>
      <c r="B1" s="87" t="s">
        <v>95</v>
      </c>
      <c r="C1" s="113" t="s">
        <v>96</v>
      </c>
      <c r="D1" s="88" t="s">
        <v>5</v>
      </c>
      <c r="E1" s="88" t="s">
        <v>6</v>
      </c>
      <c r="F1" s="88" t="s">
        <v>7</v>
      </c>
      <c r="G1" s="88" t="s">
        <v>97</v>
      </c>
      <c r="H1" s="88" t="s">
        <v>98</v>
      </c>
      <c r="I1" s="88" t="s">
        <v>99</v>
      </c>
      <c r="J1" s="88" t="s">
        <v>10</v>
      </c>
      <c r="K1" s="142" t="s">
        <v>11</v>
      </c>
      <c r="L1" s="142" t="s">
        <v>12</v>
      </c>
      <c r="M1" s="142" t="s">
        <v>13</v>
      </c>
      <c r="N1" s="142" t="s">
        <v>74</v>
      </c>
      <c r="O1" s="143" t="s">
        <v>0</v>
      </c>
      <c r="P1" s="143" t="s">
        <v>95</v>
      </c>
      <c r="Q1" s="143" t="s">
        <v>96</v>
      </c>
      <c r="R1" s="143" t="s">
        <v>5</v>
      </c>
      <c r="S1" s="143" t="s">
        <v>6</v>
      </c>
      <c r="T1" s="143" t="s">
        <v>7</v>
      </c>
      <c r="U1" s="143" t="s">
        <v>97</v>
      </c>
      <c r="V1" s="143" t="s">
        <v>98</v>
      </c>
      <c r="W1" s="143" t="s">
        <v>99</v>
      </c>
      <c r="X1" s="143" t="s">
        <v>10</v>
      </c>
      <c r="Y1" s="159" t="s">
        <v>11</v>
      </c>
      <c r="Z1" s="159" t="s">
        <v>12</v>
      </c>
      <c r="AA1" s="159" t="s">
        <v>13</v>
      </c>
      <c r="AB1" s="159" t="s">
        <v>100</v>
      </c>
    </row>
    <row r="2" spans="1:27">
      <c r="A2" s="114"/>
      <c r="B2" s="4"/>
      <c r="C2" s="89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ht="15.75" spans="1:34">
      <c r="A3" s="115">
        <v>45547</v>
      </c>
      <c r="B3" s="116" t="s">
        <v>101</v>
      </c>
      <c r="C3" s="117">
        <v>173.24</v>
      </c>
      <c r="D3" s="118">
        <v>19525</v>
      </c>
      <c r="E3" s="119">
        <f t="shared" ref="E3:E66" si="0">C3/D3*1000</f>
        <v>8.87272727272728</v>
      </c>
      <c r="F3" s="118">
        <v>493</v>
      </c>
      <c r="G3" s="118">
        <v>442</v>
      </c>
      <c r="H3" s="118">
        <v>120</v>
      </c>
      <c r="I3" s="118">
        <v>122</v>
      </c>
      <c r="J3" s="144">
        <f t="shared" ref="J3:J66" si="1">F3/D3</f>
        <v>0.025249679897567</v>
      </c>
      <c r="K3" s="144">
        <f t="shared" ref="K3:K66" si="2">H3/F3</f>
        <v>0.243407707910751</v>
      </c>
      <c r="L3" s="119">
        <f t="shared" ref="L3:L66" si="3">C3/F3</f>
        <v>0.351399594320487</v>
      </c>
      <c r="M3" s="119">
        <f t="shared" ref="M3:M66" si="4">C3/H3</f>
        <v>1.44366666666667</v>
      </c>
      <c r="N3" s="127" t="s">
        <v>102</v>
      </c>
      <c r="O3" s="145">
        <v>45553</v>
      </c>
      <c r="P3" s="146" t="s">
        <v>101</v>
      </c>
      <c r="Q3" s="154">
        <v>45.21</v>
      </c>
      <c r="R3" s="127">
        <v>5277</v>
      </c>
      <c r="S3" s="128">
        <f t="shared" ref="S3:S14" si="5">Q3/R3*1000</f>
        <v>8.56736782262649</v>
      </c>
      <c r="T3" s="127">
        <v>156</v>
      </c>
      <c r="U3" s="127">
        <v>133</v>
      </c>
      <c r="V3" s="127">
        <v>43</v>
      </c>
      <c r="W3" s="127">
        <v>36</v>
      </c>
      <c r="X3" s="148">
        <f t="shared" ref="X3:X14" si="6">T3/R3</f>
        <v>0.029562251279136</v>
      </c>
      <c r="Y3" s="148">
        <f t="shared" ref="Y3:Y14" si="7">V3/T3</f>
        <v>0.275641025641026</v>
      </c>
      <c r="Z3" s="128">
        <f t="shared" ref="Z3:Z14" si="8">Q3/T3</f>
        <v>0.289807692307692</v>
      </c>
      <c r="AA3" s="128">
        <f t="shared" ref="AA3:AA14" si="9">Q3/V3</f>
        <v>1.05139534883721</v>
      </c>
      <c r="AB3" s="160">
        <f t="shared" ref="AB3:AB14" si="10">AA3/0.3</f>
        <v>3.5046511627907</v>
      </c>
      <c r="AE3" s="161"/>
      <c r="AF3" s="162"/>
      <c r="AG3" s="161"/>
      <c r="AH3" s="161"/>
    </row>
    <row r="4" ht="15.75" spans="1:34">
      <c r="A4" s="29"/>
      <c r="B4" s="116" t="s">
        <v>103</v>
      </c>
      <c r="C4" s="117">
        <v>93.35</v>
      </c>
      <c r="D4" s="118">
        <v>6316</v>
      </c>
      <c r="E4" s="119">
        <f t="shared" si="0"/>
        <v>14.7799240025333</v>
      </c>
      <c r="F4" s="118">
        <v>281</v>
      </c>
      <c r="G4" s="118">
        <v>239</v>
      </c>
      <c r="H4" s="118">
        <v>78</v>
      </c>
      <c r="I4" s="118">
        <v>75</v>
      </c>
      <c r="J4" s="144">
        <f t="shared" si="1"/>
        <v>0.044490183660545</v>
      </c>
      <c r="K4" s="144">
        <f t="shared" si="2"/>
        <v>0.277580071174377</v>
      </c>
      <c r="L4" s="119">
        <f t="shared" si="3"/>
        <v>0.33220640569395</v>
      </c>
      <c r="M4" s="119">
        <f t="shared" si="4"/>
        <v>1.19679487179487</v>
      </c>
      <c r="N4" s="127"/>
      <c r="O4" s="145">
        <v>45554</v>
      </c>
      <c r="P4" s="146" t="s">
        <v>101</v>
      </c>
      <c r="Q4" s="154">
        <v>94.61</v>
      </c>
      <c r="R4" s="127">
        <v>12483</v>
      </c>
      <c r="S4" s="128">
        <f t="shared" si="5"/>
        <v>7.57910758631739</v>
      </c>
      <c r="T4" s="127">
        <v>280</v>
      </c>
      <c r="U4" s="127">
        <v>251</v>
      </c>
      <c r="V4" s="127">
        <v>114</v>
      </c>
      <c r="W4" s="127">
        <v>97</v>
      </c>
      <c r="X4" s="148">
        <f t="shared" si="6"/>
        <v>0.022430505487463</v>
      </c>
      <c r="Y4" s="148">
        <f t="shared" si="7"/>
        <v>0.407142857142857</v>
      </c>
      <c r="Z4" s="128">
        <f t="shared" si="8"/>
        <v>0.337892857142857</v>
      </c>
      <c r="AA4" s="128">
        <f t="shared" si="9"/>
        <v>0.829912280701755</v>
      </c>
      <c r="AB4" s="160">
        <f t="shared" si="10"/>
        <v>2.76637426900585</v>
      </c>
      <c r="AE4" s="161"/>
      <c r="AF4" s="162"/>
      <c r="AG4" s="161"/>
      <c r="AH4" s="161"/>
    </row>
    <row r="5" ht="15.75" spans="1:34">
      <c r="A5" s="29"/>
      <c r="B5" s="120" t="s">
        <v>104</v>
      </c>
      <c r="C5" s="121">
        <v>9.94</v>
      </c>
      <c r="D5" s="122">
        <v>20865</v>
      </c>
      <c r="E5" s="123">
        <f t="shared" si="0"/>
        <v>0.476395878265037</v>
      </c>
      <c r="F5" s="122">
        <v>458</v>
      </c>
      <c r="G5" s="122">
        <v>402</v>
      </c>
      <c r="H5" s="122">
        <v>279</v>
      </c>
      <c r="I5" s="122">
        <v>229</v>
      </c>
      <c r="J5" s="147">
        <f t="shared" si="1"/>
        <v>0.021950635034747</v>
      </c>
      <c r="K5" s="147">
        <f t="shared" si="2"/>
        <v>0.609170305676856</v>
      </c>
      <c r="L5" s="123">
        <f t="shared" si="3"/>
        <v>0.021703056768559</v>
      </c>
      <c r="M5" s="123">
        <f t="shared" si="4"/>
        <v>0.035627240143369</v>
      </c>
      <c r="N5" s="127"/>
      <c r="O5" s="145">
        <v>45555</v>
      </c>
      <c r="P5" s="146" t="s">
        <v>101</v>
      </c>
      <c r="Q5" s="154">
        <v>108.58</v>
      </c>
      <c r="R5" s="127">
        <v>12151</v>
      </c>
      <c r="S5" s="128">
        <f t="shared" si="5"/>
        <v>8.93589005020163</v>
      </c>
      <c r="T5" s="127">
        <v>307</v>
      </c>
      <c r="U5" s="127">
        <v>268</v>
      </c>
      <c r="V5" s="127">
        <v>92</v>
      </c>
      <c r="W5" s="127">
        <v>85</v>
      </c>
      <c r="X5" s="148">
        <f t="shared" si="6"/>
        <v>0.0252654102543</v>
      </c>
      <c r="Y5" s="148">
        <f t="shared" si="7"/>
        <v>0.299674267100977</v>
      </c>
      <c r="Z5" s="128">
        <f t="shared" si="8"/>
        <v>0.353680781758958</v>
      </c>
      <c r="AA5" s="128">
        <f t="shared" si="9"/>
        <v>1.18021739130435</v>
      </c>
      <c r="AB5" s="160">
        <f t="shared" si="10"/>
        <v>3.93405797101449</v>
      </c>
      <c r="AE5" s="161"/>
      <c r="AF5" s="162"/>
      <c r="AG5" s="161"/>
      <c r="AH5" s="161"/>
    </row>
    <row r="6" ht="15.75" spans="1:34">
      <c r="A6" s="29"/>
      <c r="B6" s="116" t="s">
        <v>105</v>
      </c>
      <c r="C6" s="124">
        <v>30.01</v>
      </c>
      <c r="D6" s="118">
        <v>2454</v>
      </c>
      <c r="E6" s="119">
        <f t="shared" si="0"/>
        <v>12.2290138549307</v>
      </c>
      <c r="F6" s="118">
        <v>99</v>
      </c>
      <c r="G6" s="118">
        <v>76</v>
      </c>
      <c r="H6" s="118">
        <v>34</v>
      </c>
      <c r="I6" s="118">
        <v>42</v>
      </c>
      <c r="J6" s="144">
        <f t="shared" si="1"/>
        <v>0.040342298288509</v>
      </c>
      <c r="K6" s="144">
        <f t="shared" si="2"/>
        <v>0.343434343434344</v>
      </c>
      <c r="L6" s="119">
        <f t="shared" si="3"/>
        <v>0.303131313131313</v>
      </c>
      <c r="M6" s="119">
        <f t="shared" si="4"/>
        <v>0.88264705882353</v>
      </c>
      <c r="N6" s="127"/>
      <c r="O6" s="145">
        <v>45556</v>
      </c>
      <c r="P6" s="146" t="s">
        <v>101</v>
      </c>
      <c r="Q6" s="154">
        <v>154.56</v>
      </c>
      <c r="R6" s="127">
        <v>22955</v>
      </c>
      <c r="S6" s="128">
        <f t="shared" si="5"/>
        <v>6.73317360052276</v>
      </c>
      <c r="T6" s="127">
        <v>480</v>
      </c>
      <c r="U6" s="127">
        <v>425</v>
      </c>
      <c r="V6" s="127">
        <v>129</v>
      </c>
      <c r="W6" s="127">
        <v>127</v>
      </c>
      <c r="X6" s="148">
        <f t="shared" si="6"/>
        <v>0.020910477020257</v>
      </c>
      <c r="Y6" s="148">
        <f t="shared" si="7"/>
        <v>0.26875</v>
      </c>
      <c r="Z6" s="128">
        <f t="shared" si="8"/>
        <v>0.322</v>
      </c>
      <c r="AA6" s="128">
        <f t="shared" si="9"/>
        <v>1.19813953488372</v>
      </c>
      <c r="AB6" s="160">
        <f t="shared" si="10"/>
        <v>3.9937984496124</v>
      </c>
      <c r="AE6" s="161"/>
      <c r="AF6" s="162"/>
      <c r="AG6" s="161"/>
      <c r="AH6" s="161"/>
    </row>
    <row r="7" ht="15.75" spans="1:34">
      <c r="A7" s="29"/>
      <c r="B7" s="125" t="s">
        <v>106</v>
      </c>
      <c r="C7" s="126">
        <v>23.24</v>
      </c>
      <c r="D7" s="127">
        <v>37</v>
      </c>
      <c r="E7" s="128">
        <f t="shared" si="0"/>
        <v>628.108108108108</v>
      </c>
      <c r="F7" s="127">
        <v>2</v>
      </c>
      <c r="G7" s="127">
        <v>2</v>
      </c>
      <c r="H7" s="127">
        <v>2</v>
      </c>
      <c r="I7" s="127">
        <v>2</v>
      </c>
      <c r="J7" s="148">
        <f t="shared" si="1"/>
        <v>0.054054054054054</v>
      </c>
      <c r="K7" s="148">
        <f t="shared" si="2"/>
        <v>1</v>
      </c>
      <c r="L7" s="128">
        <f t="shared" si="3"/>
        <v>11.62</v>
      </c>
      <c r="M7" s="128">
        <f t="shared" si="4"/>
        <v>11.62</v>
      </c>
      <c r="N7" s="127" t="s">
        <v>102</v>
      </c>
      <c r="O7" s="145">
        <v>45553</v>
      </c>
      <c r="P7" s="146" t="s">
        <v>103</v>
      </c>
      <c r="Q7" s="154">
        <v>150.93</v>
      </c>
      <c r="R7" s="127">
        <v>13513</v>
      </c>
      <c r="S7" s="128">
        <f t="shared" si="5"/>
        <v>11.1692444312884</v>
      </c>
      <c r="T7" s="127">
        <v>547</v>
      </c>
      <c r="U7" s="127">
        <v>462</v>
      </c>
      <c r="V7" s="127">
        <v>209</v>
      </c>
      <c r="W7" s="127">
        <v>255</v>
      </c>
      <c r="X7" s="148">
        <f t="shared" si="6"/>
        <v>0.040479538222452</v>
      </c>
      <c r="Y7" s="148">
        <f t="shared" si="7"/>
        <v>0.382084095063985</v>
      </c>
      <c r="Z7" s="128">
        <f t="shared" si="8"/>
        <v>0.275923217550274</v>
      </c>
      <c r="AA7" s="128">
        <f t="shared" si="9"/>
        <v>0.722153110047847</v>
      </c>
      <c r="AB7" s="160">
        <f t="shared" si="10"/>
        <v>2.40717703349282</v>
      </c>
      <c r="AE7" s="161"/>
      <c r="AF7" s="162"/>
      <c r="AG7" s="161"/>
      <c r="AH7" s="161"/>
    </row>
    <row r="8" ht="15.75" spans="1:34">
      <c r="A8" s="29"/>
      <c r="B8" s="129" t="s">
        <v>107</v>
      </c>
      <c r="C8" s="130">
        <v>14.33</v>
      </c>
      <c r="D8" s="131">
        <v>16445</v>
      </c>
      <c r="E8" s="132">
        <f t="shared" si="0"/>
        <v>0.871389480085132</v>
      </c>
      <c r="F8" s="131">
        <v>212</v>
      </c>
      <c r="G8" s="131">
        <v>183</v>
      </c>
      <c r="H8" s="131">
        <v>123</v>
      </c>
      <c r="I8" s="131">
        <v>96</v>
      </c>
      <c r="J8" s="149">
        <f t="shared" si="1"/>
        <v>0.012891456369717</v>
      </c>
      <c r="K8" s="149">
        <f t="shared" si="2"/>
        <v>0.580188679245283</v>
      </c>
      <c r="L8" s="132">
        <f t="shared" si="3"/>
        <v>0.067594339622642</v>
      </c>
      <c r="M8" s="132">
        <f t="shared" si="4"/>
        <v>0.11650406504065</v>
      </c>
      <c r="N8" s="127"/>
      <c r="O8" s="145">
        <v>45554</v>
      </c>
      <c r="P8" s="146" t="s">
        <v>108</v>
      </c>
      <c r="Q8" s="154">
        <v>117.44</v>
      </c>
      <c r="R8" s="127">
        <v>9822</v>
      </c>
      <c r="S8" s="128">
        <f t="shared" si="5"/>
        <v>11.9568316025249</v>
      </c>
      <c r="T8" s="127">
        <v>330</v>
      </c>
      <c r="U8" s="127">
        <v>303</v>
      </c>
      <c r="V8" s="127">
        <v>110</v>
      </c>
      <c r="W8" s="127">
        <v>130</v>
      </c>
      <c r="X8" s="148">
        <f t="shared" si="6"/>
        <v>0.033598045204643</v>
      </c>
      <c r="Y8" s="148">
        <f t="shared" si="7"/>
        <v>0.333333333333333</v>
      </c>
      <c r="Z8" s="128">
        <f t="shared" si="8"/>
        <v>0.355878787878788</v>
      </c>
      <c r="AA8" s="128">
        <f t="shared" si="9"/>
        <v>1.06763636363636</v>
      </c>
      <c r="AB8" s="160">
        <f t="shared" si="10"/>
        <v>3.55878787878788</v>
      </c>
      <c r="AE8" s="161"/>
      <c r="AF8" s="162"/>
      <c r="AG8" s="161"/>
      <c r="AH8" s="161"/>
    </row>
    <row r="9" ht="15.75" spans="1:34">
      <c r="A9" s="29"/>
      <c r="B9" s="125" t="s">
        <v>109</v>
      </c>
      <c r="C9" s="126">
        <v>76.27</v>
      </c>
      <c r="D9" s="127">
        <v>3897</v>
      </c>
      <c r="E9" s="128">
        <f t="shared" si="0"/>
        <v>19.5714652296638</v>
      </c>
      <c r="F9" s="127">
        <v>111</v>
      </c>
      <c r="G9" s="127">
        <v>96</v>
      </c>
      <c r="H9" s="127">
        <v>71</v>
      </c>
      <c r="I9" s="127">
        <v>70</v>
      </c>
      <c r="J9" s="148">
        <f t="shared" si="1"/>
        <v>0.028483448806774</v>
      </c>
      <c r="K9" s="148">
        <f t="shared" si="2"/>
        <v>0.63963963963964</v>
      </c>
      <c r="L9" s="128">
        <f t="shared" si="3"/>
        <v>0.687117117117117</v>
      </c>
      <c r="M9" s="128">
        <f t="shared" si="4"/>
        <v>1.07422535211268</v>
      </c>
      <c r="N9" s="127"/>
      <c r="O9" s="145">
        <v>45555</v>
      </c>
      <c r="P9" s="146" t="s">
        <v>110</v>
      </c>
      <c r="Q9" s="154">
        <v>100.29</v>
      </c>
      <c r="R9" s="127">
        <v>7745</v>
      </c>
      <c r="S9" s="128">
        <f t="shared" si="5"/>
        <v>12.9489993544222</v>
      </c>
      <c r="T9" s="127">
        <v>249</v>
      </c>
      <c r="U9" s="127">
        <v>230</v>
      </c>
      <c r="V9" s="127">
        <v>134</v>
      </c>
      <c r="W9" s="127">
        <v>100</v>
      </c>
      <c r="X9" s="148">
        <f t="shared" si="6"/>
        <v>0.032149774047773</v>
      </c>
      <c r="Y9" s="148">
        <f t="shared" si="7"/>
        <v>0.538152610441767</v>
      </c>
      <c r="Z9" s="128">
        <f t="shared" si="8"/>
        <v>0.40277108433735</v>
      </c>
      <c r="AA9" s="128">
        <f t="shared" si="9"/>
        <v>0.748432835820896</v>
      </c>
      <c r="AB9" s="160">
        <f t="shared" si="10"/>
        <v>2.49477611940299</v>
      </c>
      <c r="AE9" s="161"/>
      <c r="AF9" s="162"/>
      <c r="AG9" s="161"/>
      <c r="AH9" s="161"/>
    </row>
    <row r="10" ht="15.75" spans="1:34">
      <c r="A10" s="29"/>
      <c r="B10" s="125" t="s">
        <v>111</v>
      </c>
      <c r="C10" s="126">
        <v>78.37</v>
      </c>
      <c r="D10" s="127">
        <v>8327</v>
      </c>
      <c r="E10" s="128">
        <f t="shared" si="0"/>
        <v>9.41155278011289</v>
      </c>
      <c r="F10" s="127">
        <v>152</v>
      </c>
      <c r="G10" s="127">
        <v>139</v>
      </c>
      <c r="H10" s="127">
        <v>86</v>
      </c>
      <c r="I10" s="127">
        <v>64</v>
      </c>
      <c r="J10" s="148">
        <f t="shared" si="1"/>
        <v>0.018253872943437</v>
      </c>
      <c r="K10" s="148">
        <f t="shared" si="2"/>
        <v>0.565789473684211</v>
      </c>
      <c r="L10" s="128">
        <f t="shared" si="3"/>
        <v>0.515592105263158</v>
      </c>
      <c r="M10" s="128">
        <f t="shared" si="4"/>
        <v>0.911279069767442</v>
      </c>
      <c r="N10" s="127"/>
      <c r="O10" s="145">
        <v>45556</v>
      </c>
      <c r="P10" s="146" t="s">
        <v>112</v>
      </c>
      <c r="Q10" s="154">
        <v>55.31</v>
      </c>
      <c r="R10" s="127">
        <v>4638</v>
      </c>
      <c r="S10" s="128">
        <f t="shared" si="5"/>
        <v>11.9253988788271</v>
      </c>
      <c r="T10" s="127">
        <v>152</v>
      </c>
      <c r="U10" s="127">
        <v>151</v>
      </c>
      <c r="V10" s="127">
        <v>68</v>
      </c>
      <c r="W10" s="127">
        <v>68</v>
      </c>
      <c r="X10" s="148">
        <f t="shared" si="6"/>
        <v>0.032772746873652</v>
      </c>
      <c r="Y10" s="148">
        <f t="shared" si="7"/>
        <v>0.447368421052632</v>
      </c>
      <c r="Z10" s="128">
        <f t="shared" si="8"/>
        <v>0.363881578947369</v>
      </c>
      <c r="AA10" s="128">
        <f t="shared" si="9"/>
        <v>0.813382352941177</v>
      </c>
      <c r="AB10" s="160">
        <f t="shared" si="10"/>
        <v>2.71127450980392</v>
      </c>
      <c r="AE10" s="161"/>
      <c r="AF10" s="162"/>
      <c r="AG10" s="161"/>
      <c r="AH10" s="161"/>
    </row>
    <row r="11" ht="15.75" spans="1:34">
      <c r="A11" s="29"/>
      <c r="B11" s="125" t="s">
        <v>113</v>
      </c>
      <c r="C11" s="126">
        <v>38.14</v>
      </c>
      <c r="D11" s="127">
        <v>5262</v>
      </c>
      <c r="E11" s="128">
        <f t="shared" si="0"/>
        <v>7.24819460281262</v>
      </c>
      <c r="F11" s="127">
        <v>70</v>
      </c>
      <c r="G11" s="127">
        <v>53</v>
      </c>
      <c r="H11" s="127">
        <v>37</v>
      </c>
      <c r="I11" s="127">
        <v>28</v>
      </c>
      <c r="J11" s="148">
        <f t="shared" si="1"/>
        <v>0.013302926643862</v>
      </c>
      <c r="K11" s="148">
        <f t="shared" si="2"/>
        <v>0.528571428571429</v>
      </c>
      <c r="L11" s="128">
        <f t="shared" si="3"/>
        <v>0.544857142857143</v>
      </c>
      <c r="M11" s="128">
        <f t="shared" si="4"/>
        <v>1.03081081081081</v>
      </c>
      <c r="N11" s="127" t="s">
        <v>102</v>
      </c>
      <c r="O11" s="145">
        <v>45553</v>
      </c>
      <c r="P11" s="127" t="s">
        <v>105</v>
      </c>
      <c r="Q11" s="154">
        <v>106.92</v>
      </c>
      <c r="R11" s="127">
        <v>11150</v>
      </c>
      <c r="S11" s="128">
        <f t="shared" si="5"/>
        <v>9.58923766816144</v>
      </c>
      <c r="T11" s="127">
        <v>289</v>
      </c>
      <c r="U11" s="127">
        <v>245</v>
      </c>
      <c r="V11" s="127">
        <v>119</v>
      </c>
      <c r="W11" s="127">
        <v>124</v>
      </c>
      <c r="X11" s="148">
        <f t="shared" si="6"/>
        <v>0.025919282511211</v>
      </c>
      <c r="Y11" s="148">
        <f t="shared" si="7"/>
        <v>0.411764705882353</v>
      </c>
      <c r="Z11" s="128">
        <f t="shared" si="8"/>
        <v>0.369965397923876</v>
      </c>
      <c r="AA11" s="128">
        <f t="shared" si="9"/>
        <v>0.898487394957983</v>
      </c>
      <c r="AB11" s="160">
        <f t="shared" si="10"/>
        <v>2.99495798319328</v>
      </c>
      <c r="AE11" s="161"/>
      <c r="AF11" s="162"/>
      <c r="AG11" s="161"/>
      <c r="AH11" s="161"/>
    </row>
    <row r="12" ht="15.75" spans="1:34">
      <c r="A12" s="29"/>
      <c r="B12" s="125" t="s">
        <v>114</v>
      </c>
      <c r="C12" s="126">
        <v>40.8</v>
      </c>
      <c r="D12" s="127">
        <v>4796</v>
      </c>
      <c r="E12" s="128">
        <f t="shared" si="0"/>
        <v>8.5070892410342</v>
      </c>
      <c r="F12" s="127">
        <v>60</v>
      </c>
      <c r="G12" s="127">
        <v>40</v>
      </c>
      <c r="H12" s="127">
        <v>25</v>
      </c>
      <c r="I12" s="127">
        <v>19</v>
      </c>
      <c r="J12" s="148">
        <f t="shared" si="1"/>
        <v>0.012510425354462</v>
      </c>
      <c r="K12" s="148">
        <f t="shared" si="2"/>
        <v>0.416666666666667</v>
      </c>
      <c r="L12" s="128">
        <f t="shared" si="3"/>
        <v>0.68</v>
      </c>
      <c r="M12" s="128">
        <f t="shared" si="4"/>
        <v>1.632</v>
      </c>
      <c r="N12" s="127"/>
      <c r="O12" s="145">
        <v>45554</v>
      </c>
      <c r="P12" s="127" t="s">
        <v>105</v>
      </c>
      <c r="Q12" s="154">
        <v>83.37</v>
      </c>
      <c r="R12" s="127">
        <v>8573</v>
      </c>
      <c r="S12" s="128">
        <f t="shared" si="5"/>
        <v>9.72471713519189</v>
      </c>
      <c r="T12" s="127">
        <v>197</v>
      </c>
      <c r="U12" s="127">
        <v>194</v>
      </c>
      <c r="V12" s="127">
        <v>89</v>
      </c>
      <c r="W12" s="127">
        <v>85</v>
      </c>
      <c r="X12" s="148">
        <f t="shared" si="6"/>
        <v>0.022979120494576</v>
      </c>
      <c r="Y12" s="148">
        <f t="shared" si="7"/>
        <v>0.451776649746193</v>
      </c>
      <c r="Z12" s="128">
        <f t="shared" si="8"/>
        <v>0.423197969543147</v>
      </c>
      <c r="AA12" s="128">
        <f t="shared" si="9"/>
        <v>0.936741573033708</v>
      </c>
      <c r="AB12" s="160">
        <f t="shared" si="10"/>
        <v>3.12247191011236</v>
      </c>
      <c r="AE12" s="161"/>
      <c r="AF12" s="162"/>
      <c r="AG12" s="161"/>
      <c r="AH12" s="161"/>
    </row>
    <row r="13" ht="15.75" spans="1:34">
      <c r="A13" s="29"/>
      <c r="B13" s="133" t="s">
        <v>115</v>
      </c>
      <c r="C13" s="126">
        <v>73.45</v>
      </c>
      <c r="D13" s="127">
        <v>2390</v>
      </c>
      <c r="E13" s="128">
        <f t="shared" si="0"/>
        <v>30.7322175732218</v>
      </c>
      <c r="F13" s="127">
        <v>36</v>
      </c>
      <c r="G13" s="127">
        <v>31</v>
      </c>
      <c r="H13" s="127">
        <v>24</v>
      </c>
      <c r="I13" s="127">
        <v>22</v>
      </c>
      <c r="J13" s="148">
        <f t="shared" si="1"/>
        <v>0.015062761506276</v>
      </c>
      <c r="K13" s="148">
        <f t="shared" si="2"/>
        <v>0.666666666666667</v>
      </c>
      <c r="L13" s="128">
        <f t="shared" si="3"/>
        <v>2.04027777777778</v>
      </c>
      <c r="M13" s="128">
        <f t="shared" si="4"/>
        <v>3.06041666666667</v>
      </c>
      <c r="N13" s="127"/>
      <c r="O13" s="145">
        <v>45555</v>
      </c>
      <c r="P13" s="127" t="s">
        <v>105</v>
      </c>
      <c r="Q13" s="154">
        <v>97.85</v>
      </c>
      <c r="R13" s="127">
        <v>8841</v>
      </c>
      <c r="S13" s="128">
        <f t="shared" si="5"/>
        <v>11.0677525166836</v>
      </c>
      <c r="T13" s="127">
        <v>217</v>
      </c>
      <c r="U13" s="127">
        <v>198</v>
      </c>
      <c r="V13" s="127">
        <v>95</v>
      </c>
      <c r="W13" s="127">
        <v>80</v>
      </c>
      <c r="X13" s="148">
        <f t="shared" si="6"/>
        <v>0.024544734758511</v>
      </c>
      <c r="Y13" s="148">
        <f t="shared" si="7"/>
        <v>0.43778801843318</v>
      </c>
      <c r="Z13" s="128">
        <f t="shared" si="8"/>
        <v>0.450921658986175</v>
      </c>
      <c r="AA13" s="128">
        <f t="shared" si="9"/>
        <v>1.03</v>
      </c>
      <c r="AB13" s="160">
        <f t="shared" si="10"/>
        <v>3.43333333333333</v>
      </c>
      <c r="AE13" s="161"/>
      <c r="AF13" s="162"/>
      <c r="AG13" s="161"/>
      <c r="AH13" s="161"/>
    </row>
    <row r="14" ht="15.75" spans="1:34">
      <c r="A14" s="29"/>
      <c r="B14" s="125" t="s">
        <v>116</v>
      </c>
      <c r="C14" s="126">
        <v>81.94</v>
      </c>
      <c r="D14" s="127">
        <v>5185</v>
      </c>
      <c r="E14" s="128">
        <f t="shared" si="0"/>
        <v>15.8032786885246</v>
      </c>
      <c r="F14" s="127">
        <v>88</v>
      </c>
      <c r="G14" s="127">
        <v>67</v>
      </c>
      <c r="H14" s="127">
        <v>52</v>
      </c>
      <c r="I14" s="127">
        <v>45</v>
      </c>
      <c r="J14" s="148">
        <f t="shared" si="1"/>
        <v>0.016972034715526</v>
      </c>
      <c r="K14" s="148">
        <f t="shared" si="2"/>
        <v>0.590909090909091</v>
      </c>
      <c r="L14" s="128">
        <f t="shared" si="3"/>
        <v>0.931136363636364</v>
      </c>
      <c r="M14" s="128">
        <f t="shared" si="4"/>
        <v>1.57576923076923</v>
      </c>
      <c r="N14" s="127"/>
      <c r="O14" s="145">
        <v>45556</v>
      </c>
      <c r="P14" s="127" t="s">
        <v>105</v>
      </c>
      <c r="Q14" s="154">
        <v>81.96</v>
      </c>
      <c r="R14" s="127">
        <v>9823</v>
      </c>
      <c r="S14" s="128">
        <f t="shared" si="5"/>
        <v>8.34368319250738</v>
      </c>
      <c r="T14" s="127">
        <v>198</v>
      </c>
      <c r="U14" s="127">
        <v>188</v>
      </c>
      <c r="V14" s="127">
        <v>73</v>
      </c>
      <c r="W14" s="127">
        <v>81</v>
      </c>
      <c r="X14" s="148">
        <f t="shared" si="6"/>
        <v>0.020156774916013</v>
      </c>
      <c r="Y14" s="148">
        <f t="shared" si="7"/>
        <v>0.368686868686869</v>
      </c>
      <c r="Z14" s="128">
        <f t="shared" si="8"/>
        <v>0.413939393939394</v>
      </c>
      <c r="AA14" s="128">
        <f t="shared" si="9"/>
        <v>1.1227397260274</v>
      </c>
      <c r="AB14" s="160">
        <f t="shared" si="10"/>
        <v>3.74246575342466</v>
      </c>
      <c r="AE14" s="161"/>
      <c r="AF14" s="162"/>
      <c r="AG14" s="161"/>
      <c r="AH14" s="161"/>
    </row>
    <row r="15" ht="15.75" spans="1:34">
      <c r="A15" s="29"/>
      <c r="B15" s="133" t="s">
        <v>117</v>
      </c>
      <c r="C15" s="126">
        <v>97.85</v>
      </c>
      <c r="D15" s="127">
        <v>3405</v>
      </c>
      <c r="E15" s="128">
        <f t="shared" si="0"/>
        <v>28.7371512481645</v>
      </c>
      <c r="F15" s="127">
        <v>42</v>
      </c>
      <c r="G15" s="127">
        <v>29</v>
      </c>
      <c r="H15" s="127">
        <v>22</v>
      </c>
      <c r="I15" s="127">
        <v>16</v>
      </c>
      <c r="J15" s="148">
        <f t="shared" si="1"/>
        <v>0.012334801762115</v>
      </c>
      <c r="K15" s="148">
        <f t="shared" si="2"/>
        <v>0.523809523809524</v>
      </c>
      <c r="L15" s="128">
        <f t="shared" si="3"/>
        <v>2.32976190476191</v>
      </c>
      <c r="M15" s="128">
        <f t="shared" si="4"/>
        <v>4.44772727272727</v>
      </c>
      <c r="N15" s="127"/>
      <c r="AE15" s="161"/>
      <c r="AF15" s="161"/>
      <c r="AG15" s="161"/>
      <c r="AH15" s="161"/>
    </row>
    <row r="16" ht="15.75" spans="1:34">
      <c r="A16" s="29"/>
      <c r="B16" s="125" t="s">
        <v>118</v>
      </c>
      <c r="C16" s="126">
        <v>81.96</v>
      </c>
      <c r="D16" s="127">
        <v>707</v>
      </c>
      <c r="E16" s="128">
        <f t="shared" si="0"/>
        <v>115.926449787836</v>
      </c>
      <c r="F16" s="127">
        <v>13</v>
      </c>
      <c r="G16" s="127">
        <v>9</v>
      </c>
      <c r="H16" s="127">
        <v>7</v>
      </c>
      <c r="I16" s="127">
        <v>5</v>
      </c>
      <c r="J16" s="148">
        <f t="shared" si="1"/>
        <v>0.018387553041018</v>
      </c>
      <c r="K16" s="148">
        <f t="shared" si="2"/>
        <v>0.538461538461539</v>
      </c>
      <c r="L16" s="128">
        <f t="shared" si="3"/>
        <v>6.30461538461539</v>
      </c>
      <c r="M16" s="128">
        <f t="shared" si="4"/>
        <v>11.7085714285714</v>
      </c>
      <c r="N16" s="127"/>
      <c r="AE16" s="161"/>
      <c r="AF16" s="162"/>
      <c r="AG16" s="161"/>
      <c r="AH16" s="161"/>
    </row>
    <row r="17" ht="15.75" spans="1:34">
      <c r="A17" s="29"/>
      <c r="B17" s="125" t="s">
        <v>119</v>
      </c>
      <c r="C17" s="126">
        <v>3.38</v>
      </c>
      <c r="D17" s="127">
        <v>66</v>
      </c>
      <c r="E17" s="128">
        <f t="shared" si="0"/>
        <v>51.2121212121212</v>
      </c>
      <c r="F17" s="127">
        <v>1</v>
      </c>
      <c r="G17" s="127">
        <v>1</v>
      </c>
      <c r="H17" s="127">
        <v>1</v>
      </c>
      <c r="I17" s="127">
        <v>1</v>
      </c>
      <c r="J17" s="148">
        <f t="shared" si="1"/>
        <v>0.015151515151515</v>
      </c>
      <c r="K17" s="148">
        <f t="shared" si="2"/>
        <v>1</v>
      </c>
      <c r="L17" s="128">
        <f t="shared" si="3"/>
        <v>3.38</v>
      </c>
      <c r="M17" s="128">
        <f t="shared" si="4"/>
        <v>3.38</v>
      </c>
      <c r="N17" s="127"/>
      <c r="AE17" s="161"/>
      <c r="AF17" s="162"/>
      <c r="AG17" s="161"/>
      <c r="AH17" s="161"/>
    </row>
    <row r="18" ht="15.75" spans="1:34">
      <c r="A18" s="29"/>
      <c r="B18" s="125" t="s">
        <v>120</v>
      </c>
      <c r="C18" s="126">
        <v>29.83</v>
      </c>
      <c r="D18" s="127">
        <v>6822</v>
      </c>
      <c r="E18" s="128">
        <f t="shared" si="0"/>
        <v>4.37261800058634</v>
      </c>
      <c r="F18" s="127">
        <v>71</v>
      </c>
      <c r="G18" s="127">
        <v>56</v>
      </c>
      <c r="H18" s="127">
        <v>29</v>
      </c>
      <c r="I18" s="127">
        <v>23</v>
      </c>
      <c r="J18" s="148">
        <f t="shared" si="1"/>
        <v>0.01040750513046</v>
      </c>
      <c r="K18" s="148">
        <f t="shared" si="2"/>
        <v>0.408450704225352</v>
      </c>
      <c r="L18" s="128">
        <f t="shared" si="3"/>
        <v>0.420140845070423</v>
      </c>
      <c r="M18" s="128">
        <f t="shared" si="4"/>
        <v>1.02862068965517</v>
      </c>
      <c r="N18" s="127"/>
      <c r="AE18" s="161"/>
      <c r="AF18" s="162"/>
      <c r="AG18" s="161"/>
      <c r="AH18" s="161"/>
    </row>
    <row r="19" ht="15.75" spans="1:34">
      <c r="A19" s="29"/>
      <c r="B19" s="125" t="s">
        <v>121</v>
      </c>
      <c r="C19" s="126">
        <v>7.22</v>
      </c>
      <c r="D19" s="127">
        <v>958</v>
      </c>
      <c r="E19" s="128">
        <f t="shared" si="0"/>
        <v>7.53653444676409</v>
      </c>
      <c r="F19" s="127">
        <v>12</v>
      </c>
      <c r="G19" s="127">
        <v>7</v>
      </c>
      <c r="H19" s="127">
        <v>4</v>
      </c>
      <c r="I19" s="127">
        <v>3</v>
      </c>
      <c r="J19" s="148">
        <f t="shared" si="1"/>
        <v>0.012526096033403</v>
      </c>
      <c r="K19" s="148">
        <f t="shared" si="2"/>
        <v>0.333333333333333</v>
      </c>
      <c r="L19" s="128">
        <f t="shared" si="3"/>
        <v>0.601666666666667</v>
      </c>
      <c r="M19" s="128">
        <f t="shared" si="4"/>
        <v>1.805</v>
      </c>
      <c r="N19" s="127"/>
      <c r="AE19" s="161"/>
      <c r="AF19" s="162"/>
      <c r="AG19" s="161"/>
      <c r="AH19" s="161"/>
    </row>
    <row r="20" ht="15.75" spans="1:34">
      <c r="A20" s="29"/>
      <c r="B20" s="133" t="s">
        <v>122</v>
      </c>
      <c r="C20" s="126">
        <v>4.33</v>
      </c>
      <c r="D20" s="127">
        <v>1457</v>
      </c>
      <c r="E20" s="128">
        <f t="shared" si="0"/>
        <v>2.97185998627317</v>
      </c>
      <c r="F20" s="127">
        <v>24</v>
      </c>
      <c r="G20" s="127">
        <v>11</v>
      </c>
      <c r="H20" s="127">
        <v>1</v>
      </c>
      <c r="I20" s="127">
        <v>1</v>
      </c>
      <c r="J20" s="148">
        <f t="shared" si="1"/>
        <v>0.016472203157172</v>
      </c>
      <c r="K20" s="148">
        <f t="shared" si="2"/>
        <v>0.041666666666667</v>
      </c>
      <c r="L20" s="128">
        <f t="shared" si="3"/>
        <v>0.180416666666667</v>
      </c>
      <c r="M20" s="128">
        <f t="shared" si="4"/>
        <v>4.33</v>
      </c>
      <c r="N20" s="127"/>
      <c r="AE20" s="161"/>
      <c r="AF20" s="162"/>
      <c r="AG20" s="161"/>
      <c r="AH20" s="161"/>
    </row>
    <row r="21" ht="15.75" spans="1:34">
      <c r="A21" s="29"/>
      <c r="B21" s="125" t="s">
        <v>123</v>
      </c>
      <c r="C21" s="126">
        <v>5.99</v>
      </c>
      <c r="D21" s="127">
        <v>1022</v>
      </c>
      <c r="E21" s="128">
        <f t="shared" si="0"/>
        <v>5.86105675146771</v>
      </c>
      <c r="F21" s="127">
        <v>13</v>
      </c>
      <c r="G21" s="127">
        <v>7</v>
      </c>
      <c r="H21" s="127">
        <v>3</v>
      </c>
      <c r="I21" s="127">
        <v>3</v>
      </c>
      <c r="J21" s="148">
        <f t="shared" si="1"/>
        <v>0.012720156555773</v>
      </c>
      <c r="K21" s="148">
        <f t="shared" si="2"/>
        <v>0.230769230769231</v>
      </c>
      <c r="L21" s="128">
        <f t="shared" si="3"/>
        <v>0.460769230769231</v>
      </c>
      <c r="M21" s="128">
        <f t="shared" si="4"/>
        <v>1.99666666666667</v>
      </c>
      <c r="N21" s="127"/>
      <c r="AE21" s="161"/>
      <c r="AF21" s="162"/>
      <c r="AG21" s="161"/>
      <c r="AH21" s="161"/>
    </row>
    <row r="22" ht="15.75" spans="1:34">
      <c r="A22" s="29"/>
      <c r="B22" s="125" t="s">
        <v>124</v>
      </c>
      <c r="C22" s="126">
        <v>5.32</v>
      </c>
      <c r="D22" s="127">
        <v>1528</v>
      </c>
      <c r="E22" s="128">
        <f t="shared" si="0"/>
        <v>3.48167539267016</v>
      </c>
      <c r="F22" s="127">
        <v>14</v>
      </c>
      <c r="G22" s="127">
        <v>12</v>
      </c>
      <c r="H22" s="127">
        <v>3</v>
      </c>
      <c r="I22" s="127">
        <v>2</v>
      </c>
      <c r="J22" s="148">
        <f t="shared" si="1"/>
        <v>0.009162303664921</v>
      </c>
      <c r="K22" s="148">
        <f t="shared" si="2"/>
        <v>0.214285714285714</v>
      </c>
      <c r="L22" s="128">
        <f t="shared" si="3"/>
        <v>0.38</v>
      </c>
      <c r="M22" s="128">
        <f t="shared" si="4"/>
        <v>1.77333333333333</v>
      </c>
      <c r="N22" s="127"/>
      <c r="AE22" s="161"/>
      <c r="AF22" s="162"/>
      <c r="AG22" s="161"/>
      <c r="AH22" s="161"/>
    </row>
    <row r="23" ht="15.75" spans="1:34">
      <c r="A23" s="29"/>
      <c r="B23" s="125" t="s">
        <v>125</v>
      </c>
      <c r="C23" s="126">
        <v>6.43</v>
      </c>
      <c r="D23" s="127">
        <v>763</v>
      </c>
      <c r="E23" s="128">
        <f t="shared" si="0"/>
        <v>8.42726081258192</v>
      </c>
      <c r="F23" s="127">
        <v>11</v>
      </c>
      <c r="G23" s="127">
        <v>6</v>
      </c>
      <c r="H23" s="127">
        <v>3</v>
      </c>
      <c r="I23" s="127">
        <v>3</v>
      </c>
      <c r="J23" s="148">
        <f t="shared" si="1"/>
        <v>0.014416775884666</v>
      </c>
      <c r="K23" s="148">
        <f t="shared" si="2"/>
        <v>0.272727272727273</v>
      </c>
      <c r="L23" s="128">
        <f t="shared" si="3"/>
        <v>0.584545454545455</v>
      </c>
      <c r="M23" s="128">
        <f t="shared" si="4"/>
        <v>2.14333333333333</v>
      </c>
      <c r="N23" s="127"/>
      <c r="AE23" s="161"/>
      <c r="AF23" s="162"/>
      <c r="AG23" s="161"/>
      <c r="AH23" s="161"/>
    </row>
    <row r="24" ht="15.75" spans="1:34">
      <c r="A24" s="29"/>
      <c r="B24" s="125" t="s">
        <v>126</v>
      </c>
      <c r="C24" s="126">
        <v>4.35</v>
      </c>
      <c r="D24" s="127">
        <v>613</v>
      </c>
      <c r="E24" s="128">
        <f t="shared" si="0"/>
        <v>7.09624796084829</v>
      </c>
      <c r="F24" s="127">
        <v>3</v>
      </c>
      <c r="G24" s="127">
        <v>2</v>
      </c>
      <c r="H24" s="127">
        <v>1</v>
      </c>
      <c r="I24" s="127">
        <v>1</v>
      </c>
      <c r="J24" s="148">
        <f t="shared" si="1"/>
        <v>0.00489396411093</v>
      </c>
      <c r="K24" s="148">
        <f t="shared" si="2"/>
        <v>0.333333333333333</v>
      </c>
      <c r="L24" s="128">
        <f t="shared" si="3"/>
        <v>1.45</v>
      </c>
      <c r="M24" s="128">
        <f t="shared" si="4"/>
        <v>4.35</v>
      </c>
      <c r="N24" s="127"/>
      <c r="AE24" s="161"/>
      <c r="AF24" s="162"/>
      <c r="AG24" s="161"/>
      <c r="AH24" s="161"/>
    </row>
    <row r="25" ht="15.75" spans="1:34">
      <c r="A25" s="29"/>
      <c r="B25" s="125" t="s">
        <v>127</v>
      </c>
      <c r="C25" s="126">
        <v>3.23</v>
      </c>
      <c r="D25" s="127">
        <v>517</v>
      </c>
      <c r="E25" s="128">
        <f t="shared" si="0"/>
        <v>6.24758220502902</v>
      </c>
      <c r="F25" s="127">
        <v>7</v>
      </c>
      <c r="G25" s="127">
        <v>6</v>
      </c>
      <c r="H25" s="127">
        <v>3</v>
      </c>
      <c r="I25" s="127">
        <v>3</v>
      </c>
      <c r="J25" s="148">
        <f t="shared" si="1"/>
        <v>0.013539651837524</v>
      </c>
      <c r="K25" s="148">
        <f t="shared" si="2"/>
        <v>0.428571428571429</v>
      </c>
      <c r="L25" s="128">
        <f t="shared" si="3"/>
        <v>0.461428571428571</v>
      </c>
      <c r="M25" s="128">
        <f t="shared" si="4"/>
        <v>1.07666666666667</v>
      </c>
      <c r="N25" s="127"/>
      <c r="AE25" s="161"/>
      <c r="AF25" s="162"/>
      <c r="AG25" s="161"/>
      <c r="AH25" s="161"/>
    </row>
    <row r="26" ht="15.75" spans="1:34">
      <c r="A26" s="29"/>
      <c r="B26" s="125" t="s">
        <v>128</v>
      </c>
      <c r="C26" s="126">
        <v>0.82</v>
      </c>
      <c r="D26" s="127">
        <v>266</v>
      </c>
      <c r="E26" s="128">
        <f t="shared" si="0"/>
        <v>3.08270676691729</v>
      </c>
      <c r="F26" s="127">
        <v>2</v>
      </c>
      <c r="G26" s="127">
        <v>2</v>
      </c>
      <c r="H26" s="127">
        <v>0</v>
      </c>
      <c r="I26" s="127">
        <v>0</v>
      </c>
      <c r="J26" s="148">
        <f t="shared" si="1"/>
        <v>0.007518796992481</v>
      </c>
      <c r="K26" s="148">
        <f t="shared" si="2"/>
        <v>0</v>
      </c>
      <c r="L26" s="128">
        <f t="shared" si="3"/>
        <v>0.41</v>
      </c>
      <c r="M26" s="128" t="e">
        <f t="shared" si="4"/>
        <v>#DIV/0!</v>
      </c>
      <c r="N26" s="127"/>
      <c r="AE26" s="161"/>
      <c r="AF26" s="162"/>
      <c r="AG26" s="161"/>
      <c r="AH26" s="161"/>
    </row>
    <row r="27" ht="15.75" spans="1:34">
      <c r="A27" s="29"/>
      <c r="B27" s="125" t="s">
        <v>129</v>
      </c>
      <c r="C27" s="126">
        <v>14.33</v>
      </c>
      <c r="D27" s="127">
        <v>3478</v>
      </c>
      <c r="E27" s="128">
        <f t="shared" si="0"/>
        <v>4.12018401380104</v>
      </c>
      <c r="F27" s="127">
        <v>25</v>
      </c>
      <c r="G27" s="127">
        <v>9</v>
      </c>
      <c r="H27" s="127">
        <v>5</v>
      </c>
      <c r="I27" s="127">
        <v>5</v>
      </c>
      <c r="J27" s="148">
        <f t="shared" si="1"/>
        <v>0.007188039102933</v>
      </c>
      <c r="K27" s="148">
        <f t="shared" si="2"/>
        <v>0.2</v>
      </c>
      <c r="L27" s="128">
        <f t="shared" si="3"/>
        <v>0.5732</v>
      </c>
      <c r="M27" s="128">
        <f t="shared" si="4"/>
        <v>2.866</v>
      </c>
      <c r="N27" s="127"/>
      <c r="AE27" s="161"/>
      <c r="AF27" s="162"/>
      <c r="AG27" s="161"/>
      <c r="AH27" s="161"/>
    </row>
    <row r="28" ht="15.75" spans="1:34">
      <c r="A28" s="29"/>
      <c r="B28" s="125" t="s">
        <v>130</v>
      </c>
      <c r="C28" s="126">
        <v>6.18</v>
      </c>
      <c r="D28" s="127">
        <v>1053</v>
      </c>
      <c r="E28" s="128">
        <f t="shared" si="0"/>
        <v>5.86894586894587</v>
      </c>
      <c r="F28" s="127">
        <v>20</v>
      </c>
      <c r="G28" s="127">
        <v>17</v>
      </c>
      <c r="H28" s="127">
        <v>7</v>
      </c>
      <c r="I28" s="127">
        <v>5</v>
      </c>
      <c r="J28" s="148">
        <f t="shared" si="1"/>
        <v>0.018993352326686</v>
      </c>
      <c r="K28" s="148">
        <f t="shared" si="2"/>
        <v>0.35</v>
      </c>
      <c r="L28" s="128">
        <f t="shared" si="3"/>
        <v>0.309</v>
      </c>
      <c r="M28" s="128">
        <f t="shared" si="4"/>
        <v>0.882857142857143</v>
      </c>
      <c r="N28" s="127"/>
      <c r="AE28" s="161"/>
      <c r="AF28" s="162"/>
      <c r="AG28" s="161"/>
      <c r="AH28" s="161"/>
    </row>
    <row r="29" ht="15.75" spans="1:34">
      <c r="A29" s="29"/>
      <c r="B29" s="125" t="s">
        <v>131</v>
      </c>
      <c r="C29" s="126">
        <v>9.23</v>
      </c>
      <c r="D29" s="127">
        <v>1452</v>
      </c>
      <c r="E29" s="128">
        <f t="shared" si="0"/>
        <v>6.35674931129477</v>
      </c>
      <c r="F29" s="127">
        <v>12</v>
      </c>
      <c r="G29" s="127">
        <v>8</v>
      </c>
      <c r="H29" s="127">
        <v>2</v>
      </c>
      <c r="I29" s="127">
        <v>1</v>
      </c>
      <c r="J29" s="148">
        <f t="shared" si="1"/>
        <v>0.008264462809917</v>
      </c>
      <c r="K29" s="148">
        <f t="shared" si="2"/>
        <v>0.166666666666667</v>
      </c>
      <c r="L29" s="128">
        <f t="shared" si="3"/>
        <v>0.769166666666667</v>
      </c>
      <c r="M29" s="128">
        <f t="shared" si="4"/>
        <v>4.615</v>
      </c>
      <c r="N29" s="127"/>
      <c r="AE29" s="161"/>
      <c r="AF29" s="162"/>
      <c r="AG29" s="161"/>
      <c r="AH29" s="161"/>
    </row>
    <row r="30" ht="15.75" spans="1:34">
      <c r="A30" s="29"/>
      <c r="B30" s="125" t="s">
        <v>132</v>
      </c>
      <c r="C30" s="126">
        <v>1.46</v>
      </c>
      <c r="D30" s="127">
        <v>425</v>
      </c>
      <c r="E30" s="128">
        <f t="shared" si="0"/>
        <v>3.43529411764706</v>
      </c>
      <c r="F30" s="127">
        <v>11</v>
      </c>
      <c r="G30" s="127">
        <v>4</v>
      </c>
      <c r="H30" s="127">
        <v>0</v>
      </c>
      <c r="I30" s="127">
        <v>0</v>
      </c>
      <c r="J30" s="148">
        <f t="shared" si="1"/>
        <v>0.025882352941176</v>
      </c>
      <c r="K30" s="148">
        <f t="shared" si="2"/>
        <v>0</v>
      </c>
      <c r="L30" s="128">
        <f t="shared" si="3"/>
        <v>0.132727272727273</v>
      </c>
      <c r="M30" s="128" t="e">
        <f t="shared" si="4"/>
        <v>#DIV/0!</v>
      </c>
      <c r="N30" s="127"/>
      <c r="AE30" s="161"/>
      <c r="AF30" s="162"/>
      <c r="AG30" s="161"/>
      <c r="AH30" s="161"/>
    </row>
    <row r="31" ht="15.75" spans="1:34">
      <c r="A31" s="115">
        <v>45549</v>
      </c>
      <c r="B31" s="134" t="s">
        <v>103</v>
      </c>
      <c r="C31" s="135">
        <v>403.1</v>
      </c>
      <c r="D31" s="136">
        <v>27286</v>
      </c>
      <c r="E31" s="137">
        <f t="shared" si="0"/>
        <v>14.7731437367148</v>
      </c>
      <c r="F31" s="136">
        <v>1400</v>
      </c>
      <c r="G31" s="136">
        <v>1259</v>
      </c>
      <c r="H31" s="136">
        <v>628</v>
      </c>
      <c r="I31" s="136">
        <v>551</v>
      </c>
      <c r="J31" s="150">
        <f t="shared" si="1"/>
        <v>0.051308363263212</v>
      </c>
      <c r="K31" s="150">
        <f t="shared" si="2"/>
        <v>0.448571428571429</v>
      </c>
      <c r="L31" s="137">
        <f t="shared" si="3"/>
        <v>0.287928571428572</v>
      </c>
      <c r="M31" s="137">
        <f t="shared" si="4"/>
        <v>0.64187898089172</v>
      </c>
      <c r="N31" s="127"/>
      <c r="AE31" s="161"/>
      <c r="AF31" s="162"/>
      <c r="AG31" s="161"/>
      <c r="AH31" s="161"/>
    </row>
    <row r="32" ht="15.75" spans="1:34">
      <c r="A32" s="29"/>
      <c r="B32" s="134" t="s">
        <v>105</v>
      </c>
      <c r="C32" s="135">
        <v>330.68</v>
      </c>
      <c r="D32" s="136">
        <v>29077</v>
      </c>
      <c r="E32" s="137">
        <f t="shared" si="0"/>
        <v>11.3725625064484</v>
      </c>
      <c r="F32" s="136">
        <v>1145</v>
      </c>
      <c r="G32" s="136">
        <v>1054</v>
      </c>
      <c r="H32" s="136">
        <v>540</v>
      </c>
      <c r="I32" s="136">
        <v>533</v>
      </c>
      <c r="J32" s="150">
        <f t="shared" si="1"/>
        <v>0.039378202703167</v>
      </c>
      <c r="K32" s="150">
        <f t="shared" si="2"/>
        <v>0.471615720524018</v>
      </c>
      <c r="L32" s="137">
        <f t="shared" si="3"/>
        <v>0.288803493449782</v>
      </c>
      <c r="M32" s="137">
        <f t="shared" si="4"/>
        <v>0.612370370370371</v>
      </c>
      <c r="N32" s="127"/>
      <c r="AE32" s="161"/>
      <c r="AF32" s="162"/>
      <c r="AG32" s="161"/>
      <c r="AH32" s="161"/>
    </row>
    <row r="33" ht="15.75" spans="1:34">
      <c r="A33" s="29"/>
      <c r="B33" s="134" t="s">
        <v>101</v>
      </c>
      <c r="C33" s="135">
        <v>434.49</v>
      </c>
      <c r="D33" s="136">
        <v>48053</v>
      </c>
      <c r="E33" s="137">
        <f t="shared" si="0"/>
        <v>9.04189124508356</v>
      </c>
      <c r="F33" s="136">
        <v>1553</v>
      </c>
      <c r="G33" s="136">
        <v>1391</v>
      </c>
      <c r="H33" s="136">
        <v>466</v>
      </c>
      <c r="I33" s="136">
        <v>452</v>
      </c>
      <c r="J33" s="150">
        <f t="shared" si="1"/>
        <v>0.032318481676482</v>
      </c>
      <c r="K33" s="150">
        <f t="shared" si="2"/>
        <v>0.300064391500322</v>
      </c>
      <c r="L33" s="137">
        <f t="shared" si="3"/>
        <v>0.279774629748873</v>
      </c>
      <c r="M33" s="137">
        <f t="shared" si="4"/>
        <v>0.932381974248927</v>
      </c>
      <c r="N33" s="127"/>
      <c r="AE33" s="161"/>
      <c r="AF33" s="162"/>
      <c r="AG33" s="161"/>
      <c r="AH33" s="161"/>
    </row>
    <row r="34" ht="15.75" spans="1:34">
      <c r="A34" s="29"/>
      <c r="B34" s="138" t="s">
        <v>133</v>
      </c>
      <c r="C34" s="130">
        <v>73.41</v>
      </c>
      <c r="D34" s="131">
        <v>5397</v>
      </c>
      <c r="E34" s="132">
        <f t="shared" si="0"/>
        <v>13.6020011117287</v>
      </c>
      <c r="F34" s="131">
        <v>201</v>
      </c>
      <c r="G34" s="131">
        <v>169</v>
      </c>
      <c r="H34" s="131">
        <v>107</v>
      </c>
      <c r="I34" s="131">
        <v>105</v>
      </c>
      <c r="J34" s="149">
        <f t="shared" si="1"/>
        <v>0.037242912729294</v>
      </c>
      <c r="K34" s="149">
        <f t="shared" si="2"/>
        <v>0.532338308457712</v>
      </c>
      <c r="L34" s="132">
        <f t="shared" si="3"/>
        <v>0.365223880597015</v>
      </c>
      <c r="M34" s="132">
        <f t="shared" si="4"/>
        <v>0.68607476635514</v>
      </c>
      <c r="N34" s="127"/>
      <c r="AE34" s="161"/>
      <c r="AF34" s="162"/>
      <c r="AG34" s="161"/>
      <c r="AH34" s="161"/>
    </row>
    <row r="35" ht="15.75" spans="1:34">
      <c r="A35" s="29"/>
      <c r="B35" s="139" t="s">
        <v>134</v>
      </c>
      <c r="C35" s="126">
        <v>17.73</v>
      </c>
      <c r="D35" s="127">
        <v>1157</v>
      </c>
      <c r="E35" s="128">
        <f t="shared" si="0"/>
        <v>15.324114088159</v>
      </c>
      <c r="F35" s="127">
        <v>52</v>
      </c>
      <c r="G35" s="127">
        <v>42</v>
      </c>
      <c r="H35" s="127">
        <v>29</v>
      </c>
      <c r="I35" s="127">
        <v>29</v>
      </c>
      <c r="J35" s="148">
        <f t="shared" si="1"/>
        <v>0.044943820224719</v>
      </c>
      <c r="K35" s="148">
        <f t="shared" si="2"/>
        <v>0.557692307692308</v>
      </c>
      <c r="L35" s="128">
        <f t="shared" si="3"/>
        <v>0.340961538461539</v>
      </c>
      <c r="M35" s="128">
        <f t="shared" si="4"/>
        <v>0.611379310344828</v>
      </c>
      <c r="N35" s="127"/>
      <c r="AE35" s="161"/>
      <c r="AF35" s="162"/>
      <c r="AG35" s="161"/>
      <c r="AH35" s="161"/>
    </row>
    <row r="36" ht="15.75" spans="1:34">
      <c r="A36" s="29"/>
      <c r="B36" s="140" t="s">
        <v>135</v>
      </c>
      <c r="C36" s="126">
        <v>4.06</v>
      </c>
      <c r="D36" s="127">
        <v>264</v>
      </c>
      <c r="E36" s="128">
        <f t="shared" si="0"/>
        <v>15.3787878787879</v>
      </c>
      <c r="F36" s="127">
        <v>11</v>
      </c>
      <c r="G36" s="127">
        <v>10</v>
      </c>
      <c r="H36" s="127">
        <v>8</v>
      </c>
      <c r="I36" s="127">
        <v>7</v>
      </c>
      <c r="J36" s="148">
        <f t="shared" si="1"/>
        <v>0.041666666666667</v>
      </c>
      <c r="K36" s="148">
        <f t="shared" si="2"/>
        <v>0.727272727272727</v>
      </c>
      <c r="L36" s="128">
        <f t="shared" si="3"/>
        <v>0.369090909090909</v>
      </c>
      <c r="M36" s="128">
        <f t="shared" si="4"/>
        <v>0.5075</v>
      </c>
      <c r="N36" s="127"/>
      <c r="AE36" s="161"/>
      <c r="AF36" s="162"/>
      <c r="AG36" s="161"/>
      <c r="AH36" s="161"/>
    </row>
    <row r="37" ht="15.75" spans="1:34">
      <c r="A37" s="29"/>
      <c r="B37" s="139" t="s">
        <v>136</v>
      </c>
      <c r="C37" s="126">
        <v>27.15</v>
      </c>
      <c r="D37" s="127">
        <v>2137</v>
      </c>
      <c r="E37" s="128">
        <f t="shared" si="0"/>
        <v>12.7047262517548</v>
      </c>
      <c r="F37" s="127">
        <v>89</v>
      </c>
      <c r="G37" s="127">
        <v>75</v>
      </c>
      <c r="H37" s="127">
        <v>41</v>
      </c>
      <c r="I37" s="127">
        <v>41</v>
      </c>
      <c r="J37" s="148">
        <f t="shared" si="1"/>
        <v>0.041647168928404</v>
      </c>
      <c r="K37" s="148">
        <f t="shared" si="2"/>
        <v>0.460674157303371</v>
      </c>
      <c r="L37" s="128">
        <f t="shared" si="3"/>
        <v>0.305056179775281</v>
      </c>
      <c r="M37" s="128">
        <f t="shared" si="4"/>
        <v>0.66219512195122</v>
      </c>
      <c r="N37" s="127"/>
      <c r="AE37" s="161"/>
      <c r="AF37" s="162"/>
      <c r="AG37" s="161"/>
      <c r="AH37" s="161"/>
    </row>
    <row r="38" ht="15.75" spans="1:34">
      <c r="A38" s="29"/>
      <c r="B38" s="140" t="s">
        <v>137</v>
      </c>
      <c r="C38" s="126">
        <v>6.57</v>
      </c>
      <c r="D38" s="127">
        <v>413</v>
      </c>
      <c r="E38" s="128">
        <f t="shared" si="0"/>
        <v>15.90799031477</v>
      </c>
      <c r="F38" s="127">
        <v>17</v>
      </c>
      <c r="G38" s="127">
        <v>16</v>
      </c>
      <c r="H38" s="127">
        <v>8</v>
      </c>
      <c r="I38" s="127">
        <v>6</v>
      </c>
      <c r="J38" s="148">
        <f t="shared" si="1"/>
        <v>0.041162227602906</v>
      </c>
      <c r="K38" s="148">
        <f t="shared" si="2"/>
        <v>0.470588235294118</v>
      </c>
      <c r="L38" s="128">
        <f t="shared" si="3"/>
        <v>0.386470588235294</v>
      </c>
      <c r="M38" s="128">
        <f t="shared" si="4"/>
        <v>0.82125</v>
      </c>
      <c r="N38" s="127"/>
      <c r="AE38" s="161"/>
      <c r="AF38" s="162"/>
      <c r="AG38" s="161"/>
      <c r="AH38" s="161"/>
    </row>
    <row r="39" ht="15.75" spans="1:34">
      <c r="A39" s="29"/>
      <c r="B39" s="139" t="s">
        <v>138</v>
      </c>
      <c r="C39" s="126">
        <v>7.8</v>
      </c>
      <c r="D39" s="127">
        <v>436</v>
      </c>
      <c r="E39" s="128">
        <f t="shared" si="0"/>
        <v>17.8899082568807</v>
      </c>
      <c r="F39" s="127">
        <v>24</v>
      </c>
      <c r="G39" s="127">
        <v>22</v>
      </c>
      <c r="H39" s="127">
        <v>10</v>
      </c>
      <c r="I39" s="127">
        <v>8</v>
      </c>
      <c r="J39" s="148">
        <f t="shared" si="1"/>
        <v>0.055045871559633</v>
      </c>
      <c r="K39" s="148">
        <f t="shared" si="2"/>
        <v>0.416666666666667</v>
      </c>
      <c r="L39" s="128">
        <f t="shared" si="3"/>
        <v>0.325</v>
      </c>
      <c r="M39" s="128">
        <f t="shared" si="4"/>
        <v>0.78</v>
      </c>
      <c r="N39" s="127"/>
      <c r="AE39" s="161"/>
      <c r="AF39" s="162"/>
      <c r="AG39" s="161"/>
      <c r="AH39" s="161"/>
    </row>
    <row r="40" ht="15.75" spans="1:34">
      <c r="A40" s="29"/>
      <c r="B40" s="140" t="s">
        <v>139</v>
      </c>
      <c r="C40" s="126">
        <v>11.55</v>
      </c>
      <c r="D40" s="127">
        <v>731</v>
      </c>
      <c r="E40" s="128">
        <f t="shared" si="0"/>
        <v>15.8002735978112</v>
      </c>
      <c r="F40" s="127">
        <v>27</v>
      </c>
      <c r="G40" s="127">
        <v>23</v>
      </c>
      <c r="H40" s="127">
        <v>17</v>
      </c>
      <c r="I40" s="127">
        <v>17</v>
      </c>
      <c r="J40" s="148">
        <f t="shared" si="1"/>
        <v>0.036935704514364</v>
      </c>
      <c r="K40" s="148">
        <f t="shared" si="2"/>
        <v>0.62962962962963</v>
      </c>
      <c r="L40" s="128">
        <f t="shared" si="3"/>
        <v>0.427777777777778</v>
      </c>
      <c r="M40" s="128">
        <f t="shared" si="4"/>
        <v>0.679411764705883</v>
      </c>
      <c r="N40" s="127"/>
      <c r="AE40" s="161"/>
      <c r="AF40" s="162"/>
      <c r="AG40" s="161"/>
      <c r="AH40" s="161"/>
    </row>
    <row r="41" ht="15.75" spans="1:34">
      <c r="A41" s="29"/>
      <c r="B41" s="139" t="s">
        <v>140</v>
      </c>
      <c r="C41" s="126">
        <v>2.44</v>
      </c>
      <c r="D41" s="127">
        <v>134</v>
      </c>
      <c r="E41" s="128">
        <f t="shared" si="0"/>
        <v>18.2089552238806</v>
      </c>
      <c r="F41" s="127">
        <v>7</v>
      </c>
      <c r="G41" s="127">
        <v>7</v>
      </c>
      <c r="H41" s="127">
        <v>4</v>
      </c>
      <c r="I41" s="127">
        <v>4</v>
      </c>
      <c r="J41" s="148">
        <f t="shared" si="1"/>
        <v>0.052238805970149</v>
      </c>
      <c r="K41" s="148">
        <f t="shared" si="2"/>
        <v>0.571428571428572</v>
      </c>
      <c r="L41" s="128">
        <f t="shared" si="3"/>
        <v>0.348571428571429</v>
      </c>
      <c r="M41" s="128">
        <f t="shared" si="4"/>
        <v>0.61</v>
      </c>
      <c r="N41" s="127"/>
      <c r="AE41" s="161"/>
      <c r="AF41" s="162"/>
      <c r="AG41" s="161"/>
      <c r="AH41" s="161"/>
    </row>
    <row r="42" ht="15.75" spans="1:34">
      <c r="A42" s="29"/>
      <c r="B42" s="140" t="s">
        <v>141</v>
      </c>
      <c r="C42" s="126">
        <v>2.82</v>
      </c>
      <c r="D42" s="127">
        <v>221</v>
      </c>
      <c r="E42" s="128">
        <f t="shared" si="0"/>
        <v>12.7601809954751</v>
      </c>
      <c r="F42" s="127">
        <v>5</v>
      </c>
      <c r="G42" s="127">
        <v>3</v>
      </c>
      <c r="H42" s="127">
        <v>1</v>
      </c>
      <c r="I42" s="127">
        <v>1</v>
      </c>
      <c r="J42" s="148">
        <f t="shared" si="1"/>
        <v>0.02262443438914</v>
      </c>
      <c r="K42" s="148">
        <f t="shared" si="2"/>
        <v>0.2</v>
      </c>
      <c r="L42" s="128">
        <f t="shared" si="3"/>
        <v>0.564</v>
      </c>
      <c r="M42" s="128">
        <f t="shared" si="4"/>
        <v>2.82</v>
      </c>
      <c r="N42" s="127"/>
      <c r="AE42" s="161"/>
      <c r="AF42" s="162"/>
      <c r="AG42" s="161"/>
      <c r="AH42" s="161"/>
    </row>
    <row r="43" ht="15.75" spans="1:34">
      <c r="A43" s="29"/>
      <c r="B43" s="140" t="s">
        <v>142</v>
      </c>
      <c r="C43" s="126">
        <v>1.75</v>
      </c>
      <c r="D43" s="127">
        <v>93</v>
      </c>
      <c r="E43" s="128">
        <f t="shared" si="0"/>
        <v>18.8172043010753</v>
      </c>
      <c r="F43" s="127">
        <v>4</v>
      </c>
      <c r="G43" s="127">
        <v>3</v>
      </c>
      <c r="H43" s="127">
        <v>2</v>
      </c>
      <c r="I43" s="127">
        <v>2</v>
      </c>
      <c r="J43" s="148">
        <f t="shared" si="1"/>
        <v>0.043010752688172</v>
      </c>
      <c r="K43" s="148">
        <f t="shared" si="2"/>
        <v>0.5</v>
      </c>
      <c r="L43" s="128">
        <f t="shared" si="3"/>
        <v>0.4375</v>
      </c>
      <c r="M43" s="128">
        <f t="shared" si="4"/>
        <v>0.875</v>
      </c>
      <c r="N43" s="127"/>
      <c r="AE43" s="161"/>
      <c r="AF43" s="162"/>
      <c r="AG43" s="161"/>
      <c r="AH43" s="161"/>
    </row>
    <row r="44" ht="15.75" spans="1:34">
      <c r="A44" s="29"/>
      <c r="B44" s="140" t="s">
        <v>143</v>
      </c>
      <c r="C44" s="126">
        <v>2.82</v>
      </c>
      <c r="D44" s="127">
        <v>163</v>
      </c>
      <c r="E44" s="128">
        <f t="shared" si="0"/>
        <v>17.3006134969325</v>
      </c>
      <c r="F44" s="127">
        <v>3</v>
      </c>
      <c r="G44" s="127">
        <v>2</v>
      </c>
      <c r="H44" s="127">
        <v>2</v>
      </c>
      <c r="I44" s="127">
        <v>1</v>
      </c>
      <c r="J44" s="148">
        <f t="shared" si="1"/>
        <v>0.01840490797546</v>
      </c>
      <c r="K44" s="148">
        <f t="shared" si="2"/>
        <v>0.666666666666667</v>
      </c>
      <c r="L44" s="128">
        <f t="shared" si="3"/>
        <v>0.94</v>
      </c>
      <c r="M44" s="128">
        <f t="shared" si="4"/>
        <v>1.41</v>
      </c>
      <c r="N44" s="127"/>
      <c r="AE44" s="161"/>
      <c r="AF44" s="162"/>
      <c r="AG44" s="161"/>
      <c r="AH44" s="161"/>
    </row>
    <row r="45" ht="15.75" spans="1:34">
      <c r="A45" s="29"/>
      <c r="B45" s="140" t="s">
        <v>144</v>
      </c>
      <c r="C45" s="126">
        <v>27.85</v>
      </c>
      <c r="D45" s="127">
        <v>1689</v>
      </c>
      <c r="E45" s="128">
        <f t="shared" si="0"/>
        <v>16.4890467732386</v>
      </c>
      <c r="F45" s="127">
        <v>61</v>
      </c>
      <c r="G45" s="127">
        <v>52</v>
      </c>
      <c r="H45" s="127">
        <v>33</v>
      </c>
      <c r="I45" s="127">
        <v>33</v>
      </c>
      <c r="J45" s="148">
        <f t="shared" si="1"/>
        <v>0.03611604499704</v>
      </c>
      <c r="K45" s="148">
        <f t="shared" si="2"/>
        <v>0.540983606557377</v>
      </c>
      <c r="L45" s="128">
        <f t="shared" si="3"/>
        <v>0.45655737704918</v>
      </c>
      <c r="M45" s="128">
        <f t="shared" si="4"/>
        <v>0.843939393939394</v>
      </c>
      <c r="N45" s="127"/>
      <c r="AE45" s="161"/>
      <c r="AF45" s="162"/>
      <c r="AG45" s="161"/>
      <c r="AH45" s="161"/>
    </row>
    <row r="46" ht="15.75" spans="1:34">
      <c r="A46" s="29"/>
      <c r="B46" s="140" t="s">
        <v>145</v>
      </c>
      <c r="C46" s="126">
        <v>10.69</v>
      </c>
      <c r="D46" s="127">
        <v>815</v>
      </c>
      <c r="E46" s="128">
        <f t="shared" si="0"/>
        <v>13.1165644171779</v>
      </c>
      <c r="F46" s="127">
        <v>29</v>
      </c>
      <c r="G46" s="127">
        <v>23</v>
      </c>
      <c r="H46" s="127">
        <v>12</v>
      </c>
      <c r="I46" s="127">
        <v>10</v>
      </c>
      <c r="J46" s="148">
        <f t="shared" si="1"/>
        <v>0.03558282208589</v>
      </c>
      <c r="K46" s="148">
        <f t="shared" si="2"/>
        <v>0.413793103448276</v>
      </c>
      <c r="L46" s="128">
        <f t="shared" si="3"/>
        <v>0.368620689655173</v>
      </c>
      <c r="M46" s="128">
        <f t="shared" si="4"/>
        <v>0.890833333333333</v>
      </c>
      <c r="N46" s="127"/>
      <c r="AE46" s="161"/>
      <c r="AF46" s="162"/>
      <c r="AG46" s="161"/>
      <c r="AH46" s="161"/>
    </row>
    <row r="47" ht="15.75" spans="1:34">
      <c r="A47" s="29"/>
      <c r="B47" s="140" t="s">
        <v>146</v>
      </c>
      <c r="C47" s="126">
        <v>3.68</v>
      </c>
      <c r="D47" s="127">
        <v>262</v>
      </c>
      <c r="E47" s="128">
        <f t="shared" si="0"/>
        <v>14.0458015267176</v>
      </c>
      <c r="F47" s="127">
        <v>10</v>
      </c>
      <c r="G47" s="127">
        <v>9</v>
      </c>
      <c r="H47" s="127">
        <v>6</v>
      </c>
      <c r="I47" s="127">
        <v>6</v>
      </c>
      <c r="J47" s="148">
        <f t="shared" si="1"/>
        <v>0.038167938931298</v>
      </c>
      <c r="K47" s="148">
        <f t="shared" si="2"/>
        <v>0.6</v>
      </c>
      <c r="L47" s="128">
        <f t="shared" si="3"/>
        <v>0.368</v>
      </c>
      <c r="M47" s="128">
        <f t="shared" si="4"/>
        <v>0.613333333333334</v>
      </c>
      <c r="N47" s="127"/>
      <c r="AE47" s="161"/>
      <c r="AF47" s="162"/>
      <c r="AG47" s="161"/>
      <c r="AH47" s="161"/>
    </row>
    <row r="48" ht="15.75" spans="1:34">
      <c r="A48" s="29"/>
      <c r="B48" s="140" t="s">
        <v>147</v>
      </c>
      <c r="C48" s="126">
        <v>11.13</v>
      </c>
      <c r="D48" s="127">
        <v>771</v>
      </c>
      <c r="E48" s="128">
        <f t="shared" si="0"/>
        <v>14.4357976653697</v>
      </c>
      <c r="F48" s="127">
        <v>19</v>
      </c>
      <c r="G48" s="127">
        <v>18</v>
      </c>
      <c r="H48" s="127">
        <v>9</v>
      </c>
      <c r="I48" s="127">
        <v>7</v>
      </c>
      <c r="J48" s="148">
        <f t="shared" si="1"/>
        <v>0.024643320363165</v>
      </c>
      <c r="K48" s="148">
        <f t="shared" si="2"/>
        <v>0.473684210526316</v>
      </c>
      <c r="L48" s="128">
        <f t="shared" si="3"/>
        <v>0.585789473684211</v>
      </c>
      <c r="M48" s="128">
        <f t="shared" si="4"/>
        <v>1.23666666666667</v>
      </c>
      <c r="N48" s="127"/>
      <c r="AE48" s="161"/>
      <c r="AF48" s="162"/>
      <c r="AG48" s="161"/>
      <c r="AH48" s="161"/>
    </row>
    <row r="49" ht="15.75" spans="1:34">
      <c r="A49" s="29"/>
      <c r="B49" s="140" t="s">
        <v>148</v>
      </c>
      <c r="C49" s="126">
        <v>0.72</v>
      </c>
      <c r="D49" s="127">
        <v>65</v>
      </c>
      <c r="E49" s="128">
        <f t="shared" si="0"/>
        <v>11.0769230769231</v>
      </c>
      <c r="F49" s="127">
        <v>1</v>
      </c>
      <c r="G49" s="127">
        <v>1</v>
      </c>
      <c r="H49" s="127">
        <v>1</v>
      </c>
      <c r="I49" s="127">
        <v>1</v>
      </c>
      <c r="J49" s="148">
        <f t="shared" si="1"/>
        <v>0.015384615384615</v>
      </c>
      <c r="K49" s="148">
        <f t="shared" si="2"/>
        <v>1</v>
      </c>
      <c r="L49" s="128">
        <f t="shared" si="3"/>
        <v>0.72</v>
      </c>
      <c r="M49" s="128">
        <f t="shared" si="4"/>
        <v>0.72</v>
      </c>
      <c r="N49" s="127"/>
      <c r="AE49" s="161"/>
      <c r="AF49" s="162"/>
      <c r="AG49" s="161"/>
      <c r="AH49" s="161"/>
    </row>
    <row r="50" ht="15.75" spans="1:34">
      <c r="A50" s="29"/>
      <c r="B50" s="140" t="s">
        <v>149</v>
      </c>
      <c r="C50" s="126">
        <v>1.14</v>
      </c>
      <c r="D50" s="127">
        <v>92</v>
      </c>
      <c r="E50" s="128">
        <f t="shared" si="0"/>
        <v>12.3913043478261</v>
      </c>
      <c r="F50" s="127">
        <v>2</v>
      </c>
      <c r="G50" s="127">
        <v>2</v>
      </c>
      <c r="H50" s="127">
        <v>2</v>
      </c>
      <c r="I50" s="127">
        <v>1</v>
      </c>
      <c r="J50" s="148">
        <f t="shared" si="1"/>
        <v>0.021739130434783</v>
      </c>
      <c r="K50" s="148">
        <f t="shared" si="2"/>
        <v>1</v>
      </c>
      <c r="L50" s="128">
        <f t="shared" si="3"/>
        <v>0.57</v>
      </c>
      <c r="M50" s="128">
        <f t="shared" si="4"/>
        <v>0.57</v>
      </c>
      <c r="N50" s="127"/>
      <c r="AE50" s="161"/>
      <c r="AF50" s="69"/>
      <c r="AG50" s="161"/>
      <c r="AH50" s="161"/>
    </row>
    <row r="51" ht="15.75" spans="1:34">
      <c r="A51" s="29"/>
      <c r="B51" s="140" t="s">
        <v>150</v>
      </c>
      <c r="C51" s="126">
        <v>1.37</v>
      </c>
      <c r="D51" s="127">
        <v>134</v>
      </c>
      <c r="E51" s="128">
        <f t="shared" si="0"/>
        <v>10.2238805970149</v>
      </c>
      <c r="F51" s="127">
        <v>5</v>
      </c>
      <c r="G51" s="127">
        <v>1</v>
      </c>
      <c r="H51" s="127">
        <v>1</v>
      </c>
      <c r="I51" s="127">
        <v>1</v>
      </c>
      <c r="J51" s="148">
        <f t="shared" si="1"/>
        <v>0.037313432835821</v>
      </c>
      <c r="K51" s="148">
        <f t="shared" si="2"/>
        <v>0.2</v>
      </c>
      <c r="L51" s="128">
        <f t="shared" si="3"/>
        <v>0.274</v>
      </c>
      <c r="M51" s="128">
        <f t="shared" si="4"/>
        <v>1.37</v>
      </c>
      <c r="N51" s="127"/>
      <c r="AE51" s="161"/>
      <c r="AF51" s="162"/>
      <c r="AG51" s="161"/>
      <c r="AH51" s="161"/>
    </row>
    <row r="52" ht="15.75" spans="1:34">
      <c r="A52" s="29"/>
      <c r="B52" s="140" t="s">
        <v>151</v>
      </c>
      <c r="C52" s="126">
        <v>14.06</v>
      </c>
      <c r="D52" s="127">
        <v>30</v>
      </c>
      <c r="E52" s="128">
        <f t="shared" si="0"/>
        <v>468.666666666667</v>
      </c>
      <c r="F52" s="127">
        <v>0</v>
      </c>
      <c r="G52" s="127">
        <v>0</v>
      </c>
      <c r="H52" s="127">
        <v>0</v>
      </c>
      <c r="I52" s="127">
        <v>0</v>
      </c>
      <c r="J52" s="148">
        <f t="shared" si="1"/>
        <v>0</v>
      </c>
      <c r="K52" s="148" t="e">
        <f t="shared" si="2"/>
        <v>#DIV/0!</v>
      </c>
      <c r="L52" s="128" t="e">
        <f t="shared" si="3"/>
        <v>#DIV/0!</v>
      </c>
      <c r="M52" s="128" t="e">
        <f t="shared" si="4"/>
        <v>#DIV/0!</v>
      </c>
      <c r="N52" s="127"/>
      <c r="AE52" s="161"/>
      <c r="AF52" s="162"/>
      <c r="AG52" s="161"/>
      <c r="AH52" s="161"/>
    </row>
    <row r="53" ht="15.75" spans="1:34">
      <c r="A53" s="29"/>
      <c r="B53" s="140" t="s">
        <v>152</v>
      </c>
      <c r="C53" s="126">
        <v>1.18</v>
      </c>
      <c r="D53" s="127">
        <v>106</v>
      </c>
      <c r="E53" s="128">
        <f t="shared" si="0"/>
        <v>11.1320754716981</v>
      </c>
      <c r="F53" s="127">
        <v>3</v>
      </c>
      <c r="G53" s="127">
        <v>2</v>
      </c>
      <c r="H53" s="127">
        <v>1</v>
      </c>
      <c r="I53" s="127">
        <v>1</v>
      </c>
      <c r="J53" s="148">
        <f t="shared" si="1"/>
        <v>0.028301886792453</v>
      </c>
      <c r="K53" s="148">
        <f t="shared" si="2"/>
        <v>0.333333333333333</v>
      </c>
      <c r="L53" s="128">
        <f t="shared" si="3"/>
        <v>0.393333333333333</v>
      </c>
      <c r="M53" s="128">
        <f t="shared" si="4"/>
        <v>1.18</v>
      </c>
      <c r="N53" s="127"/>
      <c r="AE53" s="161"/>
      <c r="AF53" s="162"/>
      <c r="AG53" s="161"/>
      <c r="AH53" s="161"/>
    </row>
    <row r="54" ht="15.75" spans="1:34">
      <c r="A54" s="29"/>
      <c r="B54" s="140" t="s">
        <v>153</v>
      </c>
      <c r="C54" s="126">
        <v>0.36</v>
      </c>
      <c r="D54" s="127">
        <v>25</v>
      </c>
      <c r="E54" s="128">
        <f t="shared" si="0"/>
        <v>14.4</v>
      </c>
      <c r="F54" s="127">
        <v>1</v>
      </c>
      <c r="G54" s="127">
        <v>0</v>
      </c>
      <c r="H54" s="127">
        <v>0</v>
      </c>
      <c r="I54" s="127">
        <v>0</v>
      </c>
      <c r="J54" s="148">
        <f t="shared" si="1"/>
        <v>0.04</v>
      </c>
      <c r="K54" s="148">
        <f t="shared" si="2"/>
        <v>0</v>
      </c>
      <c r="L54" s="128">
        <f t="shared" si="3"/>
        <v>0.36</v>
      </c>
      <c r="M54" s="128" t="e">
        <f t="shared" si="4"/>
        <v>#DIV/0!</v>
      </c>
      <c r="N54" s="127"/>
      <c r="AE54" s="161"/>
      <c r="AF54" s="162"/>
      <c r="AG54" s="161"/>
      <c r="AH54" s="161"/>
    </row>
    <row r="55" ht="15.75" spans="1:34">
      <c r="A55" s="141" t="s">
        <v>154</v>
      </c>
      <c r="B55" s="134" t="s">
        <v>155</v>
      </c>
      <c r="C55" s="135">
        <v>850.07</v>
      </c>
      <c r="D55" s="136">
        <v>82146</v>
      </c>
      <c r="E55" s="137">
        <f t="shared" si="0"/>
        <v>10.3482823265892</v>
      </c>
      <c r="F55" s="136">
        <v>1480</v>
      </c>
      <c r="G55" s="136">
        <v>1218</v>
      </c>
      <c r="H55" s="136">
        <v>645</v>
      </c>
      <c r="I55" s="136">
        <v>667</v>
      </c>
      <c r="J55" s="150">
        <f t="shared" si="1"/>
        <v>0.018016701969664</v>
      </c>
      <c r="K55" s="150">
        <f t="shared" si="2"/>
        <v>0.435810810810811</v>
      </c>
      <c r="L55" s="137">
        <f t="shared" si="3"/>
        <v>0.574371621621622</v>
      </c>
      <c r="M55" s="137">
        <f t="shared" si="4"/>
        <v>1.31793798449612</v>
      </c>
      <c r="N55" s="151" t="s">
        <v>156</v>
      </c>
      <c r="O55" s="71">
        <v>45555</v>
      </c>
      <c r="P55" s="152" t="s">
        <v>157</v>
      </c>
      <c r="Q55" s="155">
        <v>90.97</v>
      </c>
      <c r="R55" s="69">
        <v>30444</v>
      </c>
      <c r="S55" s="128">
        <f t="shared" ref="S55:S74" si="11">Q55/R55*1000</f>
        <v>2.98810931546446</v>
      </c>
      <c r="T55" s="156">
        <v>173</v>
      </c>
      <c r="U55" s="156">
        <v>126</v>
      </c>
      <c r="V55" s="156">
        <v>51</v>
      </c>
      <c r="W55" s="156">
        <v>23</v>
      </c>
      <c r="X55" s="148">
        <f t="shared" ref="X55:X74" si="12">T55/R55</f>
        <v>0.005682564708974</v>
      </c>
      <c r="Y55" s="148">
        <f t="shared" ref="Y55:Y74" si="13">V55/T55</f>
        <v>0.294797687861272</v>
      </c>
      <c r="Z55" s="128">
        <f t="shared" ref="Z55:Z74" si="14">Q55/T55</f>
        <v>0.525838150289018</v>
      </c>
      <c r="AA55" s="128">
        <f t="shared" ref="AA55:AA74" si="15">Q55/V55</f>
        <v>1.78372549019608</v>
      </c>
      <c r="AB55" s="160">
        <f t="shared" ref="AB55:AB74" si="16">AA55/0.3</f>
        <v>5.94575163398693</v>
      </c>
      <c r="AE55" s="161"/>
      <c r="AF55" s="162"/>
      <c r="AG55" s="161"/>
      <c r="AH55" s="161"/>
    </row>
    <row r="56" ht="15.75" spans="1:34">
      <c r="A56" s="29"/>
      <c r="B56" s="134" t="s">
        <v>158</v>
      </c>
      <c r="C56" s="135">
        <v>260.3</v>
      </c>
      <c r="D56" s="136">
        <v>17161</v>
      </c>
      <c r="E56" s="137">
        <f t="shared" si="0"/>
        <v>15.1681137462852</v>
      </c>
      <c r="F56" s="136">
        <v>373</v>
      </c>
      <c r="G56" s="136">
        <v>315</v>
      </c>
      <c r="H56" s="136">
        <v>185</v>
      </c>
      <c r="I56" s="136">
        <v>165</v>
      </c>
      <c r="J56" s="150">
        <f t="shared" si="1"/>
        <v>0.021735330108968</v>
      </c>
      <c r="K56" s="150">
        <f t="shared" si="2"/>
        <v>0.49597855227882</v>
      </c>
      <c r="L56" s="137">
        <f t="shared" si="3"/>
        <v>0.697855227882038</v>
      </c>
      <c r="M56" s="137">
        <f t="shared" si="4"/>
        <v>1.40702702702703</v>
      </c>
      <c r="N56" s="151"/>
      <c r="O56" s="4"/>
      <c r="P56" s="152" t="s">
        <v>159</v>
      </c>
      <c r="Q56" s="155">
        <v>90.37</v>
      </c>
      <c r="R56" s="157">
        <v>2638</v>
      </c>
      <c r="S56" s="128">
        <f t="shared" si="11"/>
        <v>34.2570128885519</v>
      </c>
      <c r="T56" s="158">
        <v>74</v>
      </c>
      <c r="U56" s="158">
        <v>64</v>
      </c>
      <c r="V56" s="158">
        <v>28</v>
      </c>
      <c r="W56" s="158">
        <v>41</v>
      </c>
      <c r="X56" s="148">
        <f t="shared" si="12"/>
        <v>0.028051554207733</v>
      </c>
      <c r="Y56" s="148">
        <f t="shared" si="13"/>
        <v>0.378378378378378</v>
      </c>
      <c r="Z56" s="128">
        <f t="shared" si="14"/>
        <v>1.22121621621622</v>
      </c>
      <c r="AA56" s="128">
        <f t="shared" si="15"/>
        <v>3.2275</v>
      </c>
      <c r="AB56" s="160">
        <f t="shared" si="16"/>
        <v>10.7583333333333</v>
      </c>
      <c r="AE56" s="161"/>
      <c r="AF56" s="162"/>
      <c r="AG56" s="161"/>
      <c r="AH56" s="161"/>
    </row>
    <row r="57" ht="15.75" spans="1:34">
      <c r="A57" s="29"/>
      <c r="B57" s="134" t="s">
        <v>160</v>
      </c>
      <c r="C57" s="135">
        <v>495.73</v>
      </c>
      <c r="D57" s="136">
        <v>47302</v>
      </c>
      <c r="E57" s="137">
        <f t="shared" si="0"/>
        <v>10.4801065494059</v>
      </c>
      <c r="F57" s="136">
        <v>773</v>
      </c>
      <c r="G57" s="136">
        <v>665</v>
      </c>
      <c r="H57" s="136">
        <v>362</v>
      </c>
      <c r="I57" s="136">
        <v>338</v>
      </c>
      <c r="J57" s="150">
        <f t="shared" si="1"/>
        <v>0.016341803729229</v>
      </c>
      <c r="K57" s="150">
        <f t="shared" si="2"/>
        <v>0.468305304010349</v>
      </c>
      <c r="L57" s="137">
        <f t="shared" si="3"/>
        <v>0.64130659767141</v>
      </c>
      <c r="M57" s="137">
        <f t="shared" si="4"/>
        <v>1.36941988950276</v>
      </c>
      <c r="N57" s="151" t="s">
        <v>156</v>
      </c>
      <c r="O57" s="153">
        <v>45556</v>
      </c>
      <c r="P57" s="152" t="s">
        <v>157</v>
      </c>
      <c r="Q57" s="155">
        <v>70.31</v>
      </c>
      <c r="R57" s="157">
        <v>2621</v>
      </c>
      <c r="S57" s="128">
        <f t="shared" si="11"/>
        <v>26.8256390690576</v>
      </c>
      <c r="T57" s="158">
        <v>77</v>
      </c>
      <c r="U57" s="158">
        <v>72</v>
      </c>
      <c r="V57" s="158">
        <v>36</v>
      </c>
      <c r="W57" s="158">
        <v>36</v>
      </c>
      <c r="X57" s="148">
        <f t="shared" si="12"/>
        <v>0.029378099961847</v>
      </c>
      <c r="Y57" s="148">
        <f t="shared" si="13"/>
        <v>0.467532467532468</v>
      </c>
      <c r="Z57" s="128">
        <f t="shared" si="14"/>
        <v>0.913116883116883</v>
      </c>
      <c r="AA57" s="128">
        <f t="shared" si="15"/>
        <v>1.95305555555556</v>
      </c>
      <c r="AB57" s="160">
        <f t="shared" si="16"/>
        <v>6.51018518518519</v>
      </c>
      <c r="AE57" s="161"/>
      <c r="AF57" s="162"/>
      <c r="AG57" s="161"/>
      <c r="AH57" s="161"/>
    </row>
    <row r="58" ht="15.75" spans="1:34">
      <c r="A58" s="29"/>
      <c r="B58" s="134" t="s">
        <v>161</v>
      </c>
      <c r="C58" s="135">
        <v>199.87</v>
      </c>
      <c r="D58" s="136">
        <v>18147</v>
      </c>
      <c r="E58" s="137">
        <f t="shared" si="0"/>
        <v>11.0139416983523</v>
      </c>
      <c r="F58" s="136">
        <v>408</v>
      </c>
      <c r="G58" s="136">
        <v>352</v>
      </c>
      <c r="H58" s="136">
        <v>190</v>
      </c>
      <c r="I58" s="136">
        <v>178</v>
      </c>
      <c r="J58" s="150">
        <f t="shared" si="1"/>
        <v>0.022483055050422</v>
      </c>
      <c r="K58" s="150">
        <f t="shared" si="2"/>
        <v>0.465686274509804</v>
      </c>
      <c r="L58" s="137">
        <f t="shared" si="3"/>
        <v>0.489877450980392</v>
      </c>
      <c r="M58" s="137">
        <f t="shared" si="4"/>
        <v>1.05194736842105</v>
      </c>
      <c r="N58" s="151"/>
      <c r="O58" s="15"/>
      <c r="P58" s="152" t="s">
        <v>159</v>
      </c>
      <c r="Q58" s="155">
        <v>101.76</v>
      </c>
      <c r="R58" s="157">
        <v>33376</v>
      </c>
      <c r="S58" s="128">
        <f t="shared" si="11"/>
        <v>3.04889741131352</v>
      </c>
      <c r="T58" s="158">
        <v>195</v>
      </c>
      <c r="U58" s="158">
        <v>169</v>
      </c>
      <c r="V58" s="158">
        <v>60</v>
      </c>
      <c r="W58" s="158">
        <v>70</v>
      </c>
      <c r="X58" s="148">
        <f t="shared" si="12"/>
        <v>0.005842521572387</v>
      </c>
      <c r="Y58" s="148">
        <f t="shared" si="13"/>
        <v>0.307692307692308</v>
      </c>
      <c r="Z58" s="128">
        <f t="shared" si="14"/>
        <v>0.521846153846154</v>
      </c>
      <c r="AA58" s="128">
        <f t="shared" si="15"/>
        <v>1.696</v>
      </c>
      <c r="AB58" s="160">
        <f t="shared" si="16"/>
        <v>5.65333333333334</v>
      </c>
      <c r="AE58" s="161"/>
      <c r="AF58" s="162"/>
      <c r="AG58" s="161"/>
      <c r="AH58" s="161"/>
    </row>
    <row r="59" ht="15.75" spans="1:34">
      <c r="A59" s="29"/>
      <c r="B59" s="134" t="s">
        <v>162</v>
      </c>
      <c r="C59" s="135">
        <v>696.27</v>
      </c>
      <c r="D59" s="136">
        <v>75694</v>
      </c>
      <c r="E59" s="137">
        <f t="shared" si="0"/>
        <v>9.19848336724179</v>
      </c>
      <c r="F59" s="136">
        <v>1264</v>
      </c>
      <c r="G59" s="136">
        <v>1078</v>
      </c>
      <c r="H59" s="136">
        <v>549</v>
      </c>
      <c r="I59" s="136">
        <v>512</v>
      </c>
      <c r="J59" s="150">
        <f t="shared" si="1"/>
        <v>0.01669881364441</v>
      </c>
      <c r="K59" s="150">
        <f t="shared" si="2"/>
        <v>0.434335443037975</v>
      </c>
      <c r="L59" s="137">
        <f t="shared" si="3"/>
        <v>0.550846518987342</v>
      </c>
      <c r="M59" s="137">
        <f t="shared" si="4"/>
        <v>1.26825136612022</v>
      </c>
      <c r="N59" s="151" t="s">
        <v>156</v>
      </c>
      <c r="O59" s="153">
        <v>45555</v>
      </c>
      <c r="P59" s="152" t="s">
        <v>163</v>
      </c>
      <c r="Q59" s="155">
        <v>5.33</v>
      </c>
      <c r="R59" s="157">
        <v>120</v>
      </c>
      <c r="S59" s="128">
        <f t="shared" si="11"/>
        <v>44.4166666666667</v>
      </c>
      <c r="T59" s="158">
        <v>6</v>
      </c>
      <c r="U59" s="158">
        <v>4</v>
      </c>
      <c r="V59" s="158">
        <v>2</v>
      </c>
      <c r="W59" s="158">
        <v>4</v>
      </c>
      <c r="X59" s="148">
        <f t="shared" si="12"/>
        <v>0.05</v>
      </c>
      <c r="Y59" s="148">
        <f t="shared" si="13"/>
        <v>0.333333333333333</v>
      </c>
      <c r="Z59" s="128">
        <f t="shared" si="14"/>
        <v>0.888333333333333</v>
      </c>
      <c r="AA59" s="128">
        <f t="shared" si="15"/>
        <v>2.665</v>
      </c>
      <c r="AB59" s="160">
        <f t="shared" si="16"/>
        <v>8.88333333333334</v>
      </c>
      <c r="AE59" s="161"/>
      <c r="AF59" s="162"/>
      <c r="AG59" s="161"/>
      <c r="AH59" s="161"/>
    </row>
    <row r="60" ht="15.75" spans="1:34">
      <c r="A60" s="29"/>
      <c r="B60" s="140" t="s">
        <v>164</v>
      </c>
      <c r="C60" s="126">
        <v>119.27</v>
      </c>
      <c r="D60" s="127">
        <v>7728</v>
      </c>
      <c r="E60" s="128">
        <f t="shared" si="0"/>
        <v>15.4334886128364</v>
      </c>
      <c r="F60" s="127">
        <v>150</v>
      </c>
      <c r="G60" s="127">
        <v>116</v>
      </c>
      <c r="H60" s="127">
        <v>55</v>
      </c>
      <c r="I60" s="127">
        <v>46</v>
      </c>
      <c r="J60" s="148">
        <f t="shared" si="1"/>
        <v>0.019409937888199</v>
      </c>
      <c r="K60" s="148">
        <f t="shared" si="2"/>
        <v>0.366666666666667</v>
      </c>
      <c r="L60" s="128">
        <f t="shared" si="3"/>
        <v>0.795133333333334</v>
      </c>
      <c r="M60" s="128">
        <f t="shared" si="4"/>
        <v>2.16854545454546</v>
      </c>
      <c r="N60" s="151"/>
      <c r="O60" s="15"/>
      <c r="P60" s="152" t="s">
        <v>165</v>
      </c>
      <c r="Q60" s="155">
        <v>20.85</v>
      </c>
      <c r="R60" s="157">
        <v>4027</v>
      </c>
      <c r="S60" s="128">
        <f t="shared" si="11"/>
        <v>5.17755152719146</v>
      </c>
      <c r="T60" s="158">
        <v>30</v>
      </c>
      <c r="U60" s="158">
        <v>21</v>
      </c>
      <c r="V60" s="158">
        <v>3</v>
      </c>
      <c r="W60" s="158">
        <v>2</v>
      </c>
      <c r="X60" s="148">
        <f t="shared" si="12"/>
        <v>0.007449714427614</v>
      </c>
      <c r="Y60" s="148">
        <f t="shared" si="13"/>
        <v>0.1</v>
      </c>
      <c r="Z60" s="128">
        <f t="shared" si="14"/>
        <v>0.695</v>
      </c>
      <c r="AA60" s="128">
        <f t="shared" si="15"/>
        <v>6.95</v>
      </c>
      <c r="AB60" s="160">
        <f t="shared" si="16"/>
        <v>23.1666666666667</v>
      </c>
      <c r="AE60" s="161"/>
      <c r="AF60" s="162"/>
      <c r="AG60" s="161"/>
      <c r="AH60" s="161"/>
    </row>
    <row r="61" ht="15.75" spans="1:34">
      <c r="A61" s="29"/>
      <c r="B61" s="140" t="s">
        <v>166</v>
      </c>
      <c r="C61" s="126" t="e">
        <v>#REF!</v>
      </c>
      <c r="D61" s="127">
        <v>7043</v>
      </c>
      <c r="E61" s="128" t="e">
        <f t="shared" si="0"/>
        <v>#REF!</v>
      </c>
      <c r="F61" s="127">
        <v>152</v>
      </c>
      <c r="G61" s="127">
        <v>136</v>
      </c>
      <c r="H61" s="127">
        <v>98</v>
      </c>
      <c r="I61" s="127">
        <v>95</v>
      </c>
      <c r="J61" s="148">
        <f t="shared" si="1"/>
        <v>0.021581712338492</v>
      </c>
      <c r="K61" s="148">
        <f t="shared" si="2"/>
        <v>0.644736842105263</v>
      </c>
      <c r="L61" s="128" t="e">
        <f t="shared" si="3"/>
        <v>#REF!</v>
      </c>
      <c r="M61" s="128" t="e">
        <f t="shared" si="4"/>
        <v>#REF!</v>
      </c>
      <c r="N61" s="151" t="s">
        <v>156</v>
      </c>
      <c r="O61" s="153">
        <v>45556</v>
      </c>
      <c r="P61" s="152" t="s">
        <v>163</v>
      </c>
      <c r="Q61" s="155">
        <v>0.24</v>
      </c>
      <c r="R61" s="157">
        <v>9</v>
      </c>
      <c r="S61" s="128">
        <f t="shared" si="11"/>
        <v>26.6666666666667</v>
      </c>
      <c r="T61" s="158">
        <v>1</v>
      </c>
      <c r="U61" s="158">
        <v>0</v>
      </c>
      <c r="V61" s="158">
        <v>0</v>
      </c>
      <c r="W61" s="158">
        <v>0</v>
      </c>
      <c r="X61" s="148">
        <f t="shared" si="12"/>
        <v>0.111111111111111</v>
      </c>
      <c r="Y61" s="148">
        <f t="shared" si="13"/>
        <v>0</v>
      </c>
      <c r="Z61" s="128">
        <f t="shared" si="14"/>
        <v>0.24</v>
      </c>
      <c r="AA61" s="128" t="e">
        <f t="shared" si="15"/>
        <v>#DIV/0!</v>
      </c>
      <c r="AB61" s="160" t="e">
        <f t="shared" si="16"/>
        <v>#DIV/0!</v>
      </c>
      <c r="AE61" s="161"/>
      <c r="AF61" s="162"/>
      <c r="AG61" s="161"/>
      <c r="AH61" s="161"/>
    </row>
    <row r="62" ht="15.75" spans="1:34">
      <c r="A62" s="29"/>
      <c r="B62" s="140" t="s">
        <v>167</v>
      </c>
      <c r="C62" s="126">
        <v>53.45</v>
      </c>
      <c r="D62" s="127">
        <v>3189</v>
      </c>
      <c r="E62" s="128">
        <f t="shared" si="0"/>
        <v>16.7607400439009</v>
      </c>
      <c r="F62" s="127">
        <v>75</v>
      </c>
      <c r="G62" s="127">
        <v>66</v>
      </c>
      <c r="H62" s="127">
        <v>27</v>
      </c>
      <c r="I62" s="127">
        <v>30</v>
      </c>
      <c r="J62" s="148">
        <f t="shared" si="1"/>
        <v>0.023518344308561</v>
      </c>
      <c r="K62" s="148">
        <f t="shared" si="2"/>
        <v>0.36</v>
      </c>
      <c r="L62" s="128">
        <f t="shared" si="3"/>
        <v>0.712666666666667</v>
      </c>
      <c r="M62" s="128">
        <f t="shared" si="4"/>
        <v>1.97962962962963</v>
      </c>
      <c r="N62" s="151"/>
      <c r="O62" s="15"/>
      <c r="P62" s="152" t="s">
        <v>165</v>
      </c>
      <c r="Q62" s="155">
        <v>14.09</v>
      </c>
      <c r="R62" s="157">
        <v>2294</v>
      </c>
      <c r="S62" s="128">
        <f t="shared" si="11"/>
        <v>6.14210985178727</v>
      </c>
      <c r="T62" s="158">
        <v>19</v>
      </c>
      <c r="U62" s="158">
        <v>15</v>
      </c>
      <c r="V62" s="158">
        <v>5</v>
      </c>
      <c r="W62" s="158">
        <v>5</v>
      </c>
      <c r="X62" s="148">
        <f t="shared" si="12"/>
        <v>0.008282476024412</v>
      </c>
      <c r="Y62" s="148">
        <f t="shared" si="13"/>
        <v>0.263157894736842</v>
      </c>
      <c r="Z62" s="128">
        <f t="shared" si="14"/>
        <v>0.741578947368421</v>
      </c>
      <c r="AA62" s="128">
        <f t="shared" si="15"/>
        <v>2.818</v>
      </c>
      <c r="AB62" s="160">
        <f t="shared" si="16"/>
        <v>9.39333333333334</v>
      </c>
      <c r="AE62" s="161"/>
      <c r="AF62" s="162"/>
      <c r="AG62" s="161"/>
      <c r="AH62" s="161"/>
    </row>
    <row r="63" ht="15.75" spans="1:34">
      <c r="A63" s="29"/>
      <c r="B63" s="139" t="s">
        <v>168</v>
      </c>
      <c r="C63" s="126">
        <v>7.78</v>
      </c>
      <c r="D63" s="127">
        <v>494</v>
      </c>
      <c r="E63" s="128">
        <f t="shared" si="0"/>
        <v>15.748987854251</v>
      </c>
      <c r="F63" s="127">
        <v>15</v>
      </c>
      <c r="G63" s="127">
        <v>14</v>
      </c>
      <c r="H63" s="127">
        <v>7</v>
      </c>
      <c r="I63" s="127">
        <v>7</v>
      </c>
      <c r="J63" s="148">
        <f t="shared" si="1"/>
        <v>0.030364372469636</v>
      </c>
      <c r="K63" s="148">
        <f t="shared" si="2"/>
        <v>0.466666666666667</v>
      </c>
      <c r="L63" s="128">
        <f t="shared" si="3"/>
        <v>0.518666666666667</v>
      </c>
      <c r="M63" s="128">
        <f t="shared" si="4"/>
        <v>1.11142857142857</v>
      </c>
      <c r="N63" s="151" t="s">
        <v>156</v>
      </c>
      <c r="O63" s="153">
        <v>45555</v>
      </c>
      <c r="P63" s="152" t="s">
        <v>169</v>
      </c>
      <c r="Q63" s="155">
        <v>40.34</v>
      </c>
      <c r="R63" s="157">
        <v>1041</v>
      </c>
      <c r="S63" s="128">
        <f t="shared" si="11"/>
        <v>38.7512007684919</v>
      </c>
      <c r="T63" s="158">
        <v>35</v>
      </c>
      <c r="U63" s="158">
        <v>32</v>
      </c>
      <c r="V63" s="158">
        <v>15</v>
      </c>
      <c r="W63" s="158">
        <v>12</v>
      </c>
      <c r="X63" s="148">
        <f t="shared" si="12"/>
        <v>0.033621517771374</v>
      </c>
      <c r="Y63" s="148">
        <f t="shared" si="13"/>
        <v>0.428571428571429</v>
      </c>
      <c r="Z63" s="128">
        <f t="shared" si="14"/>
        <v>1.15257142857143</v>
      </c>
      <c r="AA63" s="128">
        <f t="shared" si="15"/>
        <v>2.68933333333333</v>
      </c>
      <c r="AB63" s="160">
        <f t="shared" si="16"/>
        <v>8.96444444444445</v>
      </c>
      <c r="AE63" s="161"/>
      <c r="AF63" s="162"/>
      <c r="AG63" s="161"/>
      <c r="AH63" s="161"/>
    </row>
    <row r="64" ht="15.75" spans="1:34">
      <c r="A64" s="29"/>
      <c r="B64" s="140" t="s">
        <v>170</v>
      </c>
      <c r="C64" s="126">
        <v>16.54</v>
      </c>
      <c r="D64" s="127">
        <v>1305</v>
      </c>
      <c r="E64" s="128">
        <f t="shared" si="0"/>
        <v>12.6743295019157</v>
      </c>
      <c r="F64" s="127">
        <v>41</v>
      </c>
      <c r="G64" s="127">
        <v>35</v>
      </c>
      <c r="H64" s="127">
        <v>21</v>
      </c>
      <c r="I64" s="127">
        <v>19</v>
      </c>
      <c r="J64" s="148">
        <f t="shared" si="1"/>
        <v>0.031417624521073</v>
      </c>
      <c r="K64" s="148">
        <f t="shared" si="2"/>
        <v>0.51219512195122</v>
      </c>
      <c r="L64" s="128">
        <f t="shared" si="3"/>
        <v>0.403414634146342</v>
      </c>
      <c r="M64" s="128">
        <f t="shared" si="4"/>
        <v>0.787619047619048</v>
      </c>
      <c r="N64" s="151"/>
      <c r="O64" s="15"/>
      <c r="P64" s="152" t="s">
        <v>171</v>
      </c>
      <c r="Q64" s="155">
        <v>35.93</v>
      </c>
      <c r="R64" s="157">
        <v>8401</v>
      </c>
      <c r="S64" s="128">
        <f t="shared" si="11"/>
        <v>4.27687180097608</v>
      </c>
      <c r="T64" s="158">
        <v>60</v>
      </c>
      <c r="U64" s="158">
        <v>43</v>
      </c>
      <c r="V64" s="158">
        <v>16</v>
      </c>
      <c r="W64" s="158">
        <v>13</v>
      </c>
      <c r="X64" s="148">
        <f t="shared" si="12"/>
        <v>0.00714200690394</v>
      </c>
      <c r="Y64" s="148">
        <f t="shared" si="13"/>
        <v>0.266666666666667</v>
      </c>
      <c r="Z64" s="128">
        <f t="shared" si="14"/>
        <v>0.598833333333334</v>
      </c>
      <c r="AA64" s="128">
        <f t="shared" si="15"/>
        <v>2.245625</v>
      </c>
      <c r="AB64" s="160">
        <f t="shared" si="16"/>
        <v>7.48541666666667</v>
      </c>
      <c r="AE64" s="161"/>
      <c r="AF64" s="162"/>
      <c r="AG64" s="161"/>
      <c r="AH64" s="161"/>
    </row>
    <row r="65" ht="15.75" spans="1:34">
      <c r="A65" s="29"/>
      <c r="B65" s="140" t="s">
        <v>172</v>
      </c>
      <c r="C65" s="126">
        <v>18.92</v>
      </c>
      <c r="D65" s="127">
        <v>910</v>
      </c>
      <c r="E65" s="128">
        <f t="shared" si="0"/>
        <v>20.7912087912088</v>
      </c>
      <c r="F65" s="127">
        <v>20</v>
      </c>
      <c r="G65" s="127">
        <v>18</v>
      </c>
      <c r="H65" s="127">
        <v>10</v>
      </c>
      <c r="I65" s="127">
        <v>9</v>
      </c>
      <c r="J65" s="148">
        <f t="shared" si="1"/>
        <v>0.021978021978022</v>
      </c>
      <c r="K65" s="148">
        <f t="shared" si="2"/>
        <v>0.5</v>
      </c>
      <c r="L65" s="128">
        <f t="shared" si="3"/>
        <v>0.946</v>
      </c>
      <c r="M65" s="128">
        <f t="shared" si="4"/>
        <v>1.892</v>
      </c>
      <c r="N65" s="127"/>
      <c r="O65" s="153">
        <v>45556</v>
      </c>
      <c r="P65" s="152" t="s">
        <v>169</v>
      </c>
      <c r="Q65" s="155">
        <v>44.85</v>
      </c>
      <c r="R65" s="157">
        <v>1419</v>
      </c>
      <c r="S65" s="128">
        <f t="shared" si="11"/>
        <v>31.6067653276956</v>
      </c>
      <c r="T65" s="158">
        <v>51</v>
      </c>
      <c r="U65" s="158">
        <v>54</v>
      </c>
      <c r="V65" s="158">
        <v>31</v>
      </c>
      <c r="W65" s="158">
        <v>32</v>
      </c>
      <c r="X65" s="148">
        <f t="shared" si="12"/>
        <v>0.035940803382664</v>
      </c>
      <c r="Y65" s="148">
        <f t="shared" si="13"/>
        <v>0.607843137254902</v>
      </c>
      <c r="Z65" s="128">
        <f t="shared" si="14"/>
        <v>0.879411764705883</v>
      </c>
      <c r="AA65" s="128">
        <f t="shared" si="15"/>
        <v>1.44677419354839</v>
      </c>
      <c r="AB65" s="160">
        <f t="shared" si="16"/>
        <v>4.82258064516129</v>
      </c>
      <c r="AE65" s="161"/>
      <c r="AF65" s="162"/>
      <c r="AG65" s="161"/>
      <c r="AH65" s="161"/>
    </row>
    <row r="66" ht="15.75" spans="1:34">
      <c r="A66" s="29"/>
      <c r="B66" s="140" t="s">
        <v>173</v>
      </c>
      <c r="C66" s="126">
        <v>5.51</v>
      </c>
      <c r="D66" s="127">
        <v>360</v>
      </c>
      <c r="E66" s="128">
        <f t="shared" si="0"/>
        <v>15.3055555555556</v>
      </c>
      <c r="F66" s="127">
        <v>7</v>
      </c>
      <c r="G66" s="127">
        <v>5</v>
      </c>
      <c r="H66" s="127">
        <v>1</v>
      </c>
      <c r="I66" s="127">
        <v>1</v>
      </c>
      <c r="J66" s="148">
        <f t="shared" si="1"/>
        <v>0.019444444444444</v>
      </c>
      <c r="K66" s="148">
        <f t="shared" si="2"/>
        <v>0.142857142857143</v>
      </c>
      <c r="L66" s="128">
        <f t="shared" si="3"/>
        <v>0.787142857142857</v>
      </c>
      <c r="M66" s="128">
        <f t="shared" si="4"/>
        <v>5.51</v>
      </c>
      <c r="N66" s="127"/>
      <c r="O66" s="15"/>
      <c r="P66" s="152" t="s">
        <v>171</v>
      </c>
      <c r="Q66" s="155">
        <v>33.53</v>
      </c>
      <c r="R66" s="157">
        <v>8983</v>
      </c>
      <c r="S66" s="128">
        <f t="shared" si="11"/>
        <v>3.73260603361906</v>
      </c>
      <c r="T66" s="158">
        <v>69</v>
      </c>
      <c r="U66" s="158">
        <v>50</v>
      </c>
      <c r="V66" s="158">
        <v>22</v>
      </c>
      <c r="W66" s="158">
        <v>26</v>
      </c>
      <c r="X66" s="148">
        <f t="shared" si="12"/>
        <v>0.007681175553824</v>
      </c>
      <c r="Y66" s="148">
        <f t="shared" si="13"/>
        <v>0.318840579710145</v>
      </c>
      <c r="Z66" s="128">
        <f t="shared" si="14"/>
        <v>0.485942028985507</v>
      </c>
      <c r="AA66" s="128">
        <f t="shared" si="15"/>
        <v>1.52409090909091</v>
      </c>
      <c r="AB66" s="160">
        <f t="shared" si="16"/>
        <v>5.08030303030303</v>
      </c>
      <c r="AE66" s="161"/>
      <c r="AF66" s="162"/>
      <c r="AG66" s="161"/>
      <c r="AH66" s="161"/>
    </row>
    <row r="67" ht="15.75" spans="1:34">
      <c r="A67" s="29"/>
      <c r="B67" s="140" t="s">
        <v>174</v>
      </c>
      <c r="C67" s="126">
        <v>3.6</v>
      </c>
      <c r="D67" s="127">
        <v>417</v>
      </c>
      <c r="E67" s="128">
        <f t="shared" ref="E67:E130" si="17">C67/D67*1000</f>
        <v>8.63309352517986</v>
      </c>
      <c r="F67" s="127">
        <v>6</v>
      </c>
      <c r="G67" s="127">
        <v>4</v>
      </c>
      <c r="H67" s="127">
        <v>1</v>
      </c>
      <c r="I67" s="127">
        <v>0</v>
      </c>
      <c r="J67" s="148">
        <f t="shared" ref="J67:J130" si="18">F67/D67</f>
        <v>0.014388489208633</v>
      </c>
      <c r="K67" s="148">
        <f t="shared" ref="K67:K130" si="19">H67/F67</f>
        <v>0.166666666666667</v>
      </c>
      <c r="L67" s="128">
        <f t="shared" ref="L67:L130" si="20">C67/F67</f>
        <v>0.6</v>
      </c>
      <c r="M67" s="128">
        <f t="shared" ref="M67:M130" si="21">C67/H67</f>
        <v>3.6</v>
      </c>
      <c r="N67" s="127"/>
      <c r="O67" s="153">
        <v>45555</v>
      </c>
      <c r="P67" s="152" t="s">
        <v>175</v>
      </c>
      <c r="Q67" s="155">
        <v>27.75</v>
      </c>
      <c r="R67" s="157">
        <v>825</v>
      </c>
      <c r="S67" s="128">
        <f t="shared" si="11"/>
        <v>33.6363636363637</v>
      </c>
      <c r="T67" s="158">
        <v>21</v>
      </c>
      <c r="U67" s="158">
        <v>20</v>
      </c>
      <c r="V67" s="158">
        <v>8</v>
      </c>
      <c r="W67" s="158">
        <v>8</v>
      </c>
      <c r="X67" s="148">
        <f t="shared" si="12"/>
        <v>0.025454545454545</v>
      </c>
      <c r="Y67" s="148">
        <f t="shared" si="13"/>
        <v>0.380952380952381</v>
      </c>
      <c r="Z67" s="128">
        <f t="shared" si="14"/>
        <v>1.32142857142857</v>
      </c>
      <c r="AA67" s="128">
        <f t="shared" si="15"/>
        <v>3.46875</v>
      </c>
      <c r="AB67" s="160">
        <f t="shared" si="16"/>
        <v>11.5625</v>
      </c>
      <c r="AE67" s="161"/>
      <c r="AF67" s="162"/>
      <c r="AG67" s="161"/>
      <c r="AH67" s="161"/>
    </row>
    <row r="68" ht="15.75" spans="1:34">
      <c r="A68" s="29"/>
      <c r="B68" s="140" t="s">
        <v>176</v>
      </c>
      <c r="C68" s="126">
        <v>11.83</v>
      </c>
      <c r="D68" s="127">
        <v>952</v>
      </c>
      <c r="E68" s="128">
        <f t="shared" si="17"/>
        <v>12.4264705882353</v>
      </c>
      <c r="F68" s="127">
        <v>21</v>
      </c>
      <c r="G68" s="127">
        <v>17</v>
      </c>
      <c r="H68" s="127">
        <v>14</v>
      </c>
      <c r="I68" s="127">
        <v>10</v>
      </c>
      <c r="J68" s="148">
        <f t="shared" si="18"/>
        <v>0.022058823529412</v>
      </c>
      <c r="K68" s="148">
        <f t="shared" si="19"/>
        <v>0.666666666666667</v>
      </c>
      <c r="L68" s="128">
        <f t="shared" si="20"/>
        <v>0.563333333333334</v>
      </c>
      <c r="M68" s="128">
        <f t="shared" si="21"/>
        <v>0.845</v>
      </c>
      <c r="N68" s="127"/>
      <c r="O68" s="15"/>
      <c r="P68" s="152" t="s">
        <v>177</v>
      </c>
      <c r="Q68" s="155">
        <v>10.38</v>
      </c>
      <c r="R68" s="157">
        <v>2638</v>
      </c>
      <c r="S68" s="128">
        <f t="shared" si="11"/>
        <v>3.93479909021986</v>
      </c>
      <c r="T68" s="158">
        <v>13</v>
      </c>
      <c r="U68" s="158">
        <v>10</v>
      </c>
      <c r="V68" s="158">
        <v>2</v>
      </c>
      <c r="W68" s="158">
        <v>3</v>
      </c>
      <c r="X68" s="148">
        <f t="shared" si="12"/>
        <v>0.004927975739196</v>
      </c>
      <c r="Y68" s="148">
        <f t="shared" si="13"/>
        <v>0.153846153846154</v>
      </c>
      <c r="Z68" s="128">
        <f t="shared" si="14"/>
        <v>0.798461538461539</v>
      </c>
      <c r="AA68" s="128">
        <f t="shared" si="15"/>
        <v>5.19</v>
      </c>
      <c r="AB68" s="160">
        <f t="shared" si="16"/>
        <v>17.3</v>
      </c>
      <c r="AE68" s="161"/>
      <c r="AF68" s="162"/>
      <c r="AG68" s="161"/>
      <c r="AH68" s="161"/>
    </row>
    <row r="69" ht="15.75" spans="1:34">
      <c r="A69" s="29"/>
      <c r="B69" s="140" t="s">
        <v>178</v>
      </c>
      <c r="C69" s="126">
        <v>6.79</v>
      </c>
      <c r="D69" s="127">
        <v>450</v>
      </c>
      <c r="E69" s="128">
        <f t="shared" si="17"/>
        <v>15.0888888888889</v>
      </c>
      <c r="F69" s="127">
        <v>5</v>
      </c>
      <c r="G69" s="127">
        <v>2</v>
      </c>
      <c r="H69" s="127">
        <v>1</v>
      </c>
      <c r="I69" s="127">
        <v>1</v>
      </c>
      <c r="J69" s="148">
        <f t="shared" si="18"/>
        <v>0.011111111111111</v>
      </c>
      <c r="K69" s="148">
        <f t="shared" si="19"/>
        <v>0.2</v>
      </c>
      <c r="L69" s="128">
        <f t="shared" si="20"/>
        <v>1.358</v>
      </c>
      <c r="M69" s="128">
        <f t="shared" si="21"/>
        <v>6.79</v>
      </c>
      <c r="N69" s="127"/>
      <c r="O69" s="153">
        <v>45556</v>
      </c>
      <c r="P69" s="152" t="s">
        <v>175</v>
      </c>
      <c r="Q69" s="155">
        <v>35.22</v>
      </c>
      <c r="R69" s="157">
        <v>1239</v>
      </c>
      <c r="S69" s="128">
        <f t="shared" si="11"/>
        <v>28.4261501210654</v>
      </c>
      <c r="T69" s="158">
        <v>24</v>
      </c>
      <c r="U69" s="158">
        <v>21</v>
      </c>
      <c r="V69" s="158">
        <v>13</v>
      </c>
      <c r="W69" s="158">
        <v>13</v>
      </c>
      <c r="X69" s="148">
        <f t="shared" si="12"/>
        <v>0.019370460048426</v>
      </c>
      <c r="Y69" s="148">
        <f t="shared" si="13"/>
        <v>0.541666666666667</v>
      </c>
      <c r="Z69" s="128">
        <f t="shared" si="14"/>
        <v>1.4675</v>
      </c>
      <c r="AA69" s="128">
        <f t="shared" si="15"/>
        <v>2.70923076923077</v>
      </c>
      <c r="AB69" s="160">
        <f t="shared" si="16"/>
        <v>9.03076923076923</v>
      </c>
      <c r="AE69" s="161"/>
      <c r="AF69" s="69"/>
      <c r="AG69" s="161"/>
      <c r="AH69" s="161"/>
    </row>
    <row r="70" ht="15.75" spans="1:34">
      <c r="A70" s="29"/>
      <c r="B70" s="140" t="s">
        <v>179</v>
      </c>
      <c r="C70" s="126">
        <v>5.07</v>
      </c>
      <c r="D70" s="127">
        <v>325</v>
      </c>
      <c r="E70" s="128">
        <f t="shared" si="17"/>
        <v>15.6</v>
      </c>
      <c r="F70" s="127">
        <v>8</v>
      </c>
      <c r="G70" s="127">
        <v>4</v>
      </c>
      <c r="H70" s="127">
        <v>2</v>
      </c>
      <c r="I70" s="127">
        <v>2</v>
      </c>
      <c r="J70" s="148">
        <f t="shared" si="18"/>
        <v>0.024615384615385</v>
      </c>
      <c r="K70" s="148">
        <f t="shared" si="19"/>
        <v>0.25</v>
      </c>
      <c r="L70" s="128">
        <f t="shared" si="20"/>
        <v>0.63375</v>
      </c>
      <c r="M70" s="128">
        <f t="shared" si="21"/>
        <v>2.535</v>
      </c>
      <c r="N70" s="127"/>
      <c r="O70" s="15"/>
      <c r="P70" s="152" t="s">
        <v>177</v>
      </c>
      <c r="Q70" s="155">
        <v>5.58</v>
      </c>
      <c r="R70" s="157">
        <v>1177</v>
      </c>
      <c r="S70" s="128">
        <f t="shared" si="11"/>
        <v>4.74086661002549</v>
      </c>
      <c r="T70" s="158">
        <v>5</v>
      </c>
      <c r="U70" s="158">
        <v>4</v>
      </c>
      <c r="V70" s="158">
        <v>3</v>
      </c>
      <c r="W70" s="158">
        <v>2</v>
      </c>
      <c r="X70" s="148">
        <f t="shared" si="12"/>
        <v>0.004248088360238</v>
      </c>
      <c r="Y70" s="148">
        <f t="shared" si="13"/>
        <v>0.6</v>
      </c>
      <c r="Z70" s="128">
        <f t="shared" si="14"/>
        <v>1.116</v>
      </c>
      <c r="AA70" s="128">
        <f t="shared" si="15"/>
        <v>1.86</v>
      </c>
      <c r="AB70" s="160">
        <f t="shared" si="16"/>
        <v>6.2</v>
      </c>
      <c r="AE70" s="161"/>
      <c r="AF70" s="162"/>
      <c r="AG70" s="161"/>
      <c r="AH70" s="161"/>
    </row>
    <row r="71" ht="15.75" spans="1:34">
      <c r="A71" s="29"/>
      <c r="B71" s="140" t="s">
        <v>180</v>
      </c>
      <c r="C71" s="126">
        <v>7.72</v>
      </c>
      <c r="D71" s="127">
        <v>489</v>
      </c>
      <c r="E71" s="128">
        <f t="shared" si="17"/>
        <v>15.7873210633947</v>
      </c>
      <c r="F71" s="127">
        <v>11</v>
      </c>
      <c r="G71" s="127">
        <v>5</v>
      </c>
      <c r="H71" s="127">
        <v>4</v>
      </c>
      <c r="I71" s="127">
        <v>2</v>
      </c>
      <c r="J71" s="148">
        <f t="shared" si="18"/>
        <v>0.022494887525562</v>
      </c>
      <c r="K71" s="148">
        <f t="shared" si="19"/>
        <v>0.363636363636364</v>
      </c>
      <c r="L71" s="128">
        <f t="shared" si="20"/>
        <v>0.701818181818182</v>
      </c>
      <c r="M71" s="128">
        <f t="shared" si="21"/>
        <v>1.93</v>
      </c>
      <c r="N71" s="127"/>
      <c r="O71" s="153">
        <v>45555</v>
      </c>
      <c r="P71" s="152" t="s">
        <v>181</v>
      </c>
      <c r="Q71" s="155">
        <v>33.38</v>
      </c>
      <c r="R71" s="157">
        <v>891</v>
      </c>
      <c r="S71" s="128">
        <f t="shared" si="11"/>
        <v>37.4635241301908</v>
      </c>
      <c r="T71" s="158">
        <v>31</v>
      </c>
      <c r="U71" s="158">
        <v>29</v>
      </c>
      <c r="V71" s="158">
        <v>11</v>
      </c>
      <c r="W71" s="158">
        <v>8</v>
      </c>
      <c r="X71" s="148">
        <f t="shared" si="12"/>
        <v>0.034792368125701</v>
      </c>
      <c r="Y71" s="148">
        <f t="shared" si="13"/>
        <v>0.354838709677419</v>
      </c>
      <c r="Z71" s="128">
        <f t="shared" si="14"/>
        <v>1.07677419354839</v>
      </c>
      <c r="AA71" s="128">
        <f t="shared" si="15"/>
        <v>3.03454545454546</v>
      </c>
      <c r="AB71" s="160">
        <f t="shared" si="16"/>
        <v>10.1151515151515</v>
      </c>
      <c r="AE71" s="161"/>
      <c r="AF71" s="162"/>
      <c r="AG71" s="161"/>
      <c r="AH71" s="161"/>
    </row>
    <row r="72" ht="15.75" spans="1:34">
      <c r="A72" s="29"/>
      <c r="B72" s="140" t="s">
        <v>182</v>
      </c>
      <c r="C72" s="126">
        <v>4.19</v>
      </c>
      <c r="D72" s="127">
        <v>283</v>
      </c>
      <c r="E72" s="128">
        <f t="shared" si="17"/>
        <v>14.8056537102474</v>
      </c>
      <c r="F72" s="127">
        <v>3</v>
      </c>
      <c r="G72" s="127">
        <v>2</v>
      </c>
      <c r="H72" s="127">
        <v>1</v>
      </c>
      <c r="I72" s="127">
        <v>1</v>
      </c>
      <c r="J72" s="148">
        <f t="shared" si="18"/>
        <v>0.010600706713781</v>
      </c>
      <c r="K72" s="148">
        <f t="shared" si="19"/>
        <v>0.333333333333333</v>
      </c>
      <c r="L72" s="128">
        <f t="shared" si="20"/>
        <v>1.39666666666667</v>
      </c>
      <c r="M72" s="128">
        <f t="shared" si="21"/>
        <v>4.19</v>
      </c>
      <c r="N72" s="127"/>
      <c r="O72" s="15"/>
      <c r="P72" s="152" t="s">
        <v>183</v>
      </c>
      <c r="Q72" s="155">
        <v>40.07</v>
      </c>
      <c r="R72" s="157">
        <v>10070</v>
      </c>
      <c r="S72" s="128">
        <f t="shared" si="11"/>
        <v>3.97914597815293</v>
      </c>
      <c r="T72" s="158">
        <v>77</v>
      </c>
      <c r="U72" s="158">
        <v>63</v>
      </c>
      <c r="V72" s="158">
        <v>17</v>
      </c>
      <c r="W72" s="158">
        <v>14</v>
      </c>
      <c r="X72" s="148">
        <f t="shared" si="12"/>
        <v>0.007646474677259</v>
      </c>
      <c r="Y72" s="148">
        <f t="shared" si="13"/>
        <v>0.220779220779221</v>
      </c>
      <c r="Z72" s="128">
        <f t="shared" si="14"/>
        <v>0.520389610389611</v>
      </c>
      <c r="AA72" s="128">
        <f t="shared" si="15"/>
        <v>2.35705882352941</v>
      </c>
      <c r="AB72" s="160">
        <f t="shared" si="16"/>
        <v>7.85686274509804</v>
      </c>
      <c r="AE72" s="161"/>
      <c r="AF72" s="162"/>
      <c r="AG72" s="161"/>
      <c r="AH72" s="161"/>
    </row>
    <row r="73" ht="15.75" spans="1:34">
      <c r="A73" s="29"/>
      <c r="B73" s="140" t="s">
        <v>184</v>
      </c>
      <c r="C73" s="126">
        <v>4.08</v>
      </c>
      <c r="D73" s="127">
        <v>224</v>
      </c>
      <c r="E73" s="128">
        <f t="shared" si="17"/>
        <v>18.2142857142857</v>
      </c>
      <c r="F73" s="127">
        <v>8</v>
      </c>
      <c r="G73" s="127">
        <v>4</v>
      </c>
      <c r="H73" s="127">
        <v>2</v>
      </c>
      <c r="I73" s="127">
        <v>1</v>
      </c>
      <c r="J73" s="148">
        <f t="shared" si="18"/>
        <v>0.035714285714286</v>
      </c>
      <c r="K73" s="148">
        <f t="shared" si="19"/>
        <v>0.25</v>
      </c>
      <c r="L73" s="128">
        <f t="shared" si="20"/>
        <v>0.51</v>
      </c>
      <c r="M73" s="128">
        <f t="shared" si="21"/>
        <v>2.04</v>
      </c>
      <c r="N73" s="127"/>
      <c r="O73" s="168">
        <v>45556</v>
      </c>
      <c r="P73" s="152" t="s">
        <v>181</v>
      </c>
      <c r="Q73" s="155">
        <v>45.72</v>
      </c>
      <c r="R73" s="157">
        <v>1228</v>
      </c>
      <c r="S73" s="128">
        <f t="shared" si="11"/>
        <v>37.2312703583062</v>
      </c>
      <c r="T73" s="158">
        <v>63</v>
      </c>
      <c r="U73" s="158">
        <v>61</v>
      </c>
      <c r="V73" s="158">
        <v>31</v>
      </c>
      <c r="W73" s="158">
        <v>32</v>
      </c>
      <c r="X73" s="148">
        <f t="shared" si="12"/>
        <v>0.051302931596091</v>
      </c>
      <c r="Y73" s="148">
        <f t="shared" si="13"/>
        <v>0.492063492063492</v>
      </c>
      <c r="Z73" s="128">
        <f t="shared" si="14"/>
        <v>0.725714285714286</v>
      </c>
      <c r="AA73" s="128">
        <f t="shared" si="15"/>
        <v>1.47483870967742</v>
      </c>
      <c r="AB73" s="160">
        <f t="shared" si="16"/>
        <v>4.91612903225807</v>
      </c>
      <c r="AE73" s="161"/>
      <c r="AF73" s="162"/>
      <c r="AG73" s="161"/>
      <c r="AH73" s="161"/>
    </row>
    <row r="74" ht="15.75" spans="1:34">
      <c r="A74" s="29"/>
      <c r="B74" s="140" t="s">
        <v>185</v>
      </c>
      <c r="C74" s="126">
        <v>49.81</v>
      </c>
      <c r="D74" s="127">
        <v>3317</v>
      </c>
      <c r="E74" s="128">
        <f t="shared" si="17"/>
        <v>15.0165812481158</v>
      </c>
      <c r="F74" s="127">
        <v>71</v>
      </c>
      <c r="G74" s="127">
        <v>45</v>
      </c>
      <c r="H74" s="127">
        <v>25</v>
      </c>
      <c r="I74" s="127">
        <v>23</v>
      </c>
      <c r="J74" s="148">
        <f t="shared" si="18"/>
        <v>0.021404883931263</v>
      </c>
      <c r="K74" s="148">
        <f t="shared" si="19"/>
        <v>0.352112676056338</v>
      </c>
      <c r="L74" s="128">
        <f t="shared" si="20"/>
        <v>0.701549295774648</v>
      </c>
      <c r="M74" s="128">
        <f t="shared" si="21"/>
        <v>1.9924</v>
      </c>
      <c r="N74" s="127"/>
      <c r="O74" s="169"/>
      <c r="P74" s="152" t="s">
        <v>183</v>
      </c>
      <c r="Q74" s="155">
        <v>36.23</v>
      </c>
      <c r="R74" s="157">
        <v>8847</v>
      </c>
      <c r="S74" s="128">
        <f t="shared" si="11"/>
        <v>4.09517350514299</v>
      </c>
      <c r="T74" s="158">
        <v>88</v>
      </c>
      <c r="U74" s="158">
        <v>74</v>
      </c>
      <c r="V74" s="158">
        <v>20</v>
      </c>
      <c r="W74" s="158">
        <v>24</v>
      </c>
      <c r="X74" s="148">
        <f t="shared" si="12"/>
        <v>0.009946874646773</v>
      </c>
      <c r="Y74" s="148">
        <f t="shared" si="13"/>
        <v>0.227272727272727</v>
      </c>
      <c r="Z74" s="128">
        <f t="shared" si="14"/>
        <v>0.411704545454546</v>
      </c>
      <c r="AA74" s="128">
        <f t="shared" si="15"/>
        <v>1.8115</v>
      </c>
      <c r="AB74" s="160">
        <f t="shared" si="16"/>
        <v>6.03833333333333</v>
      </c>
      <c r="AE74" s="161"/>
      <c r="AF74" s="162"/>
      <c r="AG74" s="161"/>
      <c r="AH74" s="161"/>
    </row>
    <row r="75" ht="15.75" spans="1:34">
      <c r="A75" s="29"/>
      <c r="B75" s="140" t="s">
        <v>186</v>
      </c>
      <c r="C75" s="126">
        <v>27.51</v>
      </c>
      <c r="D75" s="127">
        <v>3037</v>
      </c>
      <c r="E75" s="128">
        <f t="shared" si="17"/>
        <v>9.05828119855121</v>
      </c>
      <c r="F75" s="127">
        <v>48</v>
      </c>
      <c r="G75" s="127">
        <v>38</v>
      </c>
      <c r="H75" s="127">
        <v>15</v>
      </c>
      <c r="I75" s="127">
        <v>11</v>
      </c>
      <c r="J75" s="148">
        <f t="shared" si="18"/>
        <v>0.015805070793546</v>
      </c>
      <c r="K75" s="148">
        <f t="shared" si="19"/>
        <v>0.3125</v>
      </c>
      <c r="L75" s="128">
        <f t="shared" si="20"/>
        <v>0.573125</v>
      </c>
      <c r="M75" s="128">
        <f t="shared" si="21"/>
        <v>1.834</v>
      </c>
      <c r="N75" s="127"/>
      <c r="AE75" s="161"/>
      <c r="AF75" s="162"/>
      <c r="AG75" s="161"/>
      <c r="AH75" s="161"/>
    </row>
    <row r="76" ht="15.75" spans="1:34">
      <c r="A76" s="29"/>
      <c r="B76" s="140" t="s">
        <v>187</v>
      </c>
      <c r="C76" s="126">
        <v>10.79</v>
      </c>
      <c r="D76" s="127">
        <v>1003</v>
      </c>
      <c r="E76" s="128">
        <f t="shared" si="17"/>
        <v>10.7577268195414</v>
      </c>
      <c r="F76" s="127">
        <v>16</v>
      </c>
      <c r="G76" s="127">
        <v>10</v>
      </c>
      <c r="H76" s="127">
        <v>4</v>
      </c>
      <c r="I76" s="127">
        <v>1</v>
      </c>
      <c r="J76" s="148">
        <f t="shared" si="18"/>
        <v>0.015952143569292</v>
      </c>
      <c r="K76" s="148">
        <f t="shared" si="19"/>
        <v>0.25</v>
      </c>
      <c r="L76" s="128">
        <f t="shared" si="20"/>
        <v>0.674375</v>
      </c>
      <c r="M76" s="128">
        <f t="shared" si="21"/>
        <v>2.6975</v>
      </c>
      <c r="N76" s="127"/>
      <c r="AE76" s="161"/>
      <c r="AF76" s="162"/>
      <c r="AG76" s="161"/>
      <c r="AH76" s="161"/>
    </row>
    <row r="77" ht="15.75" spans="1:34">
      <c r="A77" s="29"/>
      <c r="B77" s="140" t="s">
        <v>188</v>
      </c>
      <c r="C77" s="126">
        <v>3.04</v>
      </c>
      <c r="D77" s="127">
        <v>298</v>
      </c>
      <c r="E77" s="128">
        <f t="shared" si="17"/>
        <v>10.2013422818792</v>
      </c>
      <c r="F77" s="127">
        <v>7</v>
      </c>
      <c r="G77" s="127">
        <v>5</v>
      </c>
      <c r="H77" s="127">
        <v>3</v>
      </c>
      <c r="I77" s="127">
        <v>3</v>
      </c>
      <c r="J77" s="148">
        <f t="shared" si="18"/>
        <v>0.023489932885906</v>
      </c>
      <c r="K77" s="148">
        <f t="shared" si="19"/>
        <v>0.428571428571429</v>
      </c>
      <c r="L77" s="128">
        <f t="shared" si="20"/>
        <v>0.434285714285714</v>
      </c>
      <c r="M77" s="128">
        <f t="shared" si="21"/>
        <v>1.01333333333333</v>
      </c>
      <c r="N77" s="127"/>
      <c r="AE77" s="161"/>
      <c r="AF77" s="162"/>
      <c r="AG77" s="161"/>
      <c r="AH77" s="161"/>
    </row>
    <row r="78" ht="15.75" spans="1:34">
      <c r="A78" s="29"/>
      <c r="B78" s="140" t="s">
        <v>189</v>
      </c>
      <c r="C78" s="126">
        <v>1.19</v>
      </c>
      <c r="D78" s="127">
        <v>98</v>
      </c>
      <c r="E78" s="128">
        <f t="shared" si="17"/>
        <v>12.1428571428571</v>
      </c>
      <c r="F78" s="127">
        <v>2</v>
      </c>
      <c r="G78" s="127">
        <v>1</v>
      </c>
      <c r="H78" s="127">
        <v>1</v>
      </c>
      <c r="I78" s="127">
        <v>1</v>
      </c>
      <c r="J78" s="148">
        <f t="shared" si="18"/>
        <v>0.020408163265306</v>
      </c>
      <c r="K78" s="148">
        <f t="shared" si="19"/>
        <v>0.5</v>
      </c>
      <c r="L78" s="128">
        <f t="shared" si="20"/>
        <v>0.595</v>
      </c>
      <c r="M78" s="128">
        <f t="shared" si="21"/>
        <v>1.19</v>
      </c>
      <c r="N78" s="127"/>
      <c r="AE78" s="161"/>
      <c r="AF78" s="162"/>
      <c r="AG78" s="161"/>
      <c r="AH78" s="161"/>
    </row>
    <row r="79" ht="15.75" spans="1:34">
      <c r="A79" s="141" t="s">
        <v>190</v>
      </c>
      <c r="B79" s="134" t="s">
        <v>191</v>
      </c>
      <c r="C79" s="135">
        <v>636.83</v>
      </c>
      <c r="D79" s="136">
        <v>40703</v>
      </c>
      <c r="E79" s="137">
        <f t="shared" si="17"/>
        <v>15.6457754956637</v>
      </c>
      <c r="F79" s="136">
        <v>953</v>
      </c>
      <c r="G79" s="136">
        <v>847</v>
      </c>
      <c r="H79" s="136">
        <v>466</v>
      </c>
      <c r="I79" s="136">
        <v>375</v>
      </c>
      <c r="J79" s="150">
        <f t="shared" si="18"/>
        <v>0.023413507603862</v>
      </c>
      <c r="K79" s="150">
        <f t="shared" si="19"/>
        <v>0.488982161594963</v>
      </c>
      <c r="L79" s="137">
        <f t="shared" si="20"/>
        <v>0.668237145855194</v>
      </c>
      <c r="M79" s="137">
        <f t="shared" si="21"/>
        <v>1.36658798283262</v>
      </c>
      <c r="N79" s="127" t="s">
        <v>192</v>
      </c>
      <c r="O79" s="145">
        <v>45556</v>
      </c>
      <c r="P79" s="127" t="s">
        <v>191</v>
      </c>
      <c r="Q79" s="170">
        <v>9.94</v>
      </c>
      <c r="R79" s="127">
        <v>510</v>
      </c>
      <c r="S79" s="128">
        <f>Q79/R79*1000</f>
        <v>19.4901960784314</v>
      </c>
      <c r="T79" s="127">
        <v>21</v>
      </c>
      <c r="U79" s="127">
        <v>14</v>
      </c>
      <c r="V79" s="127">
        <v>11</v>
      </c>
      <c r="W79" s="127">
        <v>3</v>
      </c>
      <c r="X79" s="148">
        <f>T79/R79</f>
        <v>0.041176470588235</v>
      </c>
      <c r="Y79" s="148">
        <f>V79/T79</f>
        <v>0.523809523809524</v>
      </c>
      <c r="Z79" s="128">
        <f>Q79/T79</f>
        <v>0.473333333333333</v>
      </c>
      <c r="AA79" s="128">
        <f>Q79/V79</f>
        <v>0.903636363636364</v>
      </c>
      <c r="AB79" s="160">
        <f>AA79/0.3</f>
        <v>3.01212121212121</v>
      </c>
      <c r="AE79" s="161"/>
      <c r="AF79" s="162"/>
      <c r="AG79" s="161"/>
      <c r="AH79" s="161"/>
    </row>
    <row r="80" ht="15.75" spans="1:34">
      <c r="A80" s="29"/>
      <c r="B80" s="134" t="s">
        <v>193</v>
      </c>
      <c r="C80" s="135">
        <v>812.36</v>
      </c>
      <c r="D80" s="136">
        <v>80010</v>
      </c>
      <c r="E80" s="137">
        <f t="shared" si="17"/>
        <v>10.1532308461442</v>
      </c>
      <c r="F80" s="136">
        <v>1241</v>
      </c>
      <c r="G80" s="136">
        <v>1075</v>
      </c>
      <c r="H80" s="136">
        <v>586</v>
      </c>
      <c r="I80" s="136">
        <v>468</v>
      </c>
      <c r="J80" s="150">
        <f t="shared" si="18"/>
        <v>0.015510561179853</v>
      </c>
      <c r="K80" s="150">
        <f t="shared" si="19"/>
        <v>0.472199838839646</v>
      </c>
      <c r="L80" s="137">
        <f t="shared" si="20"/>
        <v>0.654601128122482</v>
      </c>
      <c r="M80" s="137">
        <f t="shared" si="21"/>
        <v>1.38627986348123</v>
      </c>
      <c r="N80" s="127" t="s">
        <v>192</v>
      </c>
      <c r="O80" s="145">
        <v>45556</v>
      </c>
      <c r="P80" s="127" t="s">
        <v>193</v>
      </c>
      <c r="Q80" s="170">
        <v>30.01</v>
      </c>
      <c r="R80" s="127">
        <v>2075</v>
      </c>
      <c r="S80" s="128">
        <f>Q80/R80*1000</f>
        <v>14.4626506024096</v>
      </c>
      <c r="T80" s="127">
        <v>59</v>
      </c>
      <c r="U80" s="127">
        <v>50</v>
      </c>
      <c r="V80" s="127">
        <v>38</v>
      </c>
      <c r="W80" s="127">
        <v>21</v>
      </c>
      <c r="X80" s="148">
        <f>T80/R80</f>
        <v>0.028433734939759</v>
      </c>
      <c r="Y80" s="148">
        <f>V80/T80</f>
        <v>0.64406779661017</v>
      </c>
      <c r="Z80" s="128">
        <f>Q80/T80</f>
        <v>0.50864406779661</v>
      </c>
      <c r="AA80" s="128">
        <f>Q80/V80</f>
        <v>0.789736842105263</v>
      </c>
      <c r="AB80" s="160">
        <f>AA80/0.3</f>
        <v>2.63245614035088</v>
      </c>
      <c r="AE80" s="161"/>
      <c r="AF80" s="162"/>
      <c r="AG80" s="161"/>
      <c r="AH80" s="161"/>
    </row>
    <row r="81" ht="15.75" spans="1:34">
      <c r="A81" s="29"/>
      <c r="B81" s="163" t="s">
        <v>194</v>
      </c>
      <c r="C81" s="124">
        <v>247.51</v>
      </c>
      <c r="D81" s="118">
        <v>21501</v>
      </c>
      <c r="E81" s="119">
        <f t="shared" si="17"/>
        <v>11.511557601972</v>
      </c>
      <c r="F81" s="118">
        <v>442</v>
      </c>
      <c r="G81" s="118">
        <v>375</v>
      </c>
      <c r="H81" s="118">
        <v>102</v>
      </c>
      <c r="I81" s="118">
        <v>100</v>
      </c>
      <c r="J81" s="144">
        <f t="shared" si="18"/>
        <v>0.020557183386819</v>
      </c>
      <c r="K81" s="144">
        <f t="shared" si="19"/>
        <v>0.230769230769231</v>
      </c>
      <c r="L81" s="119">
        <f t="shared" si="20"/>
        <v>0.559977375565611</v>
      </c>
      <c r="M81" s="119">
        <f t="shared" si="21"/>
        <v>2.42656862745098</v>
      </c>
      <c r="N81" s="127" t="s">
        <v>192</v>
      </c>
      <c r="O81" s="145">
        <v>45556</v>
      </c>
      <c r="P81" s="127" t="s">
        <v>194</v>
      </c>
      <c r="Q81" s="170">
        <v>23.24</v>
      </c>
      <c r="R81" s="127">
        <v>1893</v>
      </c>
      <c r="S81" s="128">
        <f>Q81/R81*1000</f>
        <v>12.2768092974115</v>
      </c>
      <c r="T81" s="127">
        <v>53</v>
      </c>
      <c r="U81" s="127">
        <v>48</v>
      </c>
      <c r="V81" s="127">
        <v>28</v>
      </c>
      <c r="W81" s="127">
        <v>18</v>
      </c>
      <c r="X81" s="148">
        <f>T81/R81</f>
        <v>0.027997886951928</v>
      </c>
      <c r="Y81" s="148">
        <f>V81/T81</f>
        <v>0.528301886792453</v>
      </c>
      <c r="Z81" s="128">
        <f>Q81/T81</f>
        <v>0.438490566037736</v>
      </c>
      <c r="AA81" s="128">
        <f>Q81/V81</f>
        <v>0.83</v>
      </c>
      <c r="AB81" s="160">
        <f>AA81/0.3</f>
        <v>2.76666666666667</v>
      </c>
      <c r="AE81" s="161"/>
      <c r="AF81" s="162"/>
      <c r="AG81" s="161"/>
      <c r="AH81" s="161"/>
    </row>
    <row r="82" ht="15.75" spans="1:34">
      <c r="A82" s="29"/>
      <c r="B82" s="164" t="s">
        <v>195</v>
      </c>
      <c r="C82" s="124">
        <v>72.46</v>
      </c>
      <c r="D82" s="118">
        <v>4617</v>
      </c>
      <c r="E82" s="119">
        <f t="shared" si="17"/>
        <v>15.6941737058696</v>
      </c>
      <c r="F82" s="118">
        <v>74</v>
      </c>
      <c r="G82" s="118">
        <v>52</v>
      </c>
      <c r="H82" s="118">
        <v>26</v>
      </c>
      <c r="I82" s="118">
        <v>19</v>
      </c>
      <c r="J82" s="144">
        <f t="shared" si="18"/>
        <v>0.016027723630063</v>
      </c>
      <c r="K82" s="144">
        <f t="shared" si="19"/>
        <v>0.351351351351351</v>
      </c>
      <c r="L82" s="119">
        <f t="shared" si="20"/>
        <v>0.979189189189189</v>
      </c>
      <c r="M82" s="119">
        <f t="shared" si="21"/>
        <v>2.78692307692308</v>
      </c>
      <c r="N82" s="127"/>
      <c r="AE82" s="161"/>
      <c r="AF82" s="171"/>
      <c r="AG82" s="161"/>
      <c r="AH82" s="161"/>
    </row>
    <row r="83" ht="15.75" spans="1:34">
      <c r="A83" s="29"/>
      <c r="B83" s="140" t="s">
        <v>196</v>
      </c>
      <c r="C83" s="126">
        <v>16.81</v>
      </c>
      <c r="D83" s="127">
        <v>1302</v>
      </c>
      <c r="E83" s="128">
        <f t="shared" si="17"/>
        <v>12.9109062980031</v>
      </c>
      <c r="F83" s="127">
        <v>25</v>
      </c>
      <c r="G83" s="127">
        <v>23</v>
      </c>
      <c r="H83" s="127">
        <v>12</v>
      </c>
      <c r="I83" s="127">
        <v>9</v>
      </c>
      <c r="J83" s="148">
        <f t="shared" si="18"/>
        <v>0.019201228878648</v>
      </c>
      <c r="K83" s="148">
        <f t="shared" si="19"/>
        <v>0.48</v>
      </c>
      <c r="L83" s="128">
        <f t="shared" si="20"/>
        <v>0.6724</v>
      </c>
      <c r="M83" s="128">
        <f t="shared" si="21"/>
        <v>1.40083333333333</v>
      </c>
      <c r="N83" s="127"/>
      <c r="AE83" s="161"/>
      <c r="AF83" s="162"/>
      <c r="AG83" s="161"/>
      <c r="AH83" s="161"/>
    </row>
    <row r="84" ht="15.75" spans="1:34">
      <c r="A84" s="29"/>
      <c r="B84" s="140" t="s">
        <v>197</v>
      </c>
      <c r="C84" s="126">
        <v>43.49</v>
      </c>
      <c r="D84" s="127">
        <v>5633</v>
      </c>
      <c r="E84" s="128">
        <f t="shared" si="17"/>
        <v>7.72057518196343</v>
      </c>
      <c r="F84" s="127">
        <v>71</v>
      </c>
      <c r="G84" s="127">
        <v>62</v>
      </c>
      <c r="H84" s="127">
        <v>36</v>
      </c>
      <c r="I84" s="127">
        <v>28</v>
      </c>
      <c r="J84" s="148">
        <f t="shared" si="18"/>
        <v>0.012604296112196</v>
      </c>
      <c r="K84" s="148">
        <f t="shared" si="19"/>
        <v>0.507042253521127</v>
      </c>
      <c r="L84" s="128">
        <f t="shared" si="20"/>
        <v>0.612535211267606</v>
      </c>
      <c r="M84" s="128">
        <f t="shared" si="21"/>
        <v>1.20805555555556</v>
      </c>
      <c r="N84" s="127"/>
      <c r="AE84" s="161"/>
      <c r="AF84" s="162"/>
      <c r="AG84" s="161"/>
      <c r="AH84" s="161"/>
    </row>
    <row r="85" ht="15.75" spans="1:34">
      <c r="A85" s="29"/>
      <c r="B85" s="139" t="s">
        <v>198</v>
      </c>
      <c r="C85" s="126">
        <v>16.21</v>
      </c>
      <c r="D85" s="127">
        <v>1551</v>
      </c>
      <c r="E85" s="128">
        <f t="shared" si="17"/>
        <v>10.4513217279175</v>
      </c>
      <c r="F85" s="127">
        <v>21</v>
      </c>
      <c r="G85" s="127">
        <v>17</v>
      </c>
      <c r="H85" s="127">
        <v>6</v>
      </c>
      <c r="I85" s="127">
        <v>6</v>
      </c>
      <c r="J85" s="148">
        <f t="shared" si="18"/>
        <v>0.013539651837524</v>
      </c>
      <c r="K85" s="148">
        <f t="shared" si="19"/>
        <v>0.285714285714286</v>
      </c>
      <c r="L85" s="128">
        <f t="shared" si="20"/>
        <v>0.771904761904762</v>
      </c>
      <c r="M85" s="128">
        <f t="shared" si="21"/>
        <v>2.70166666666667</v>
      </c>
      <c r="N85" s="127"/>
      <c r="AE85" s="161"/>
      <c r="AF85" s="162"/>
      <c r="AG85" s="161"/>
      <c r="AH85" s="161"/>
    </row>
    <row r="86" ht="15.75" spans="1:34">
      <c r="A86" s="29"/>
      <c r="B86" s="140" t="s">
        <v>199</v>
      </c>
      <c r="C86" s="126">
        <v>26.94</v>
      </c>
      <c r="D86" s="127">
        <v>2448</v>
      </c>
      <c r="E86" s="128">
        <f t="shared" si="17"/>
        <v>11.0049019607843</v>
      </c>
      <c r="F86" s="127">
        <v>47</v>
      </c>
      <c r="G86" s="127">
        <v>41</v>
      </c>
      <c r="H86" s="127">
        <v>25</v>
      </c>
      <c r="I86" s="127">
        <v>18</v>
      </c>
      <c r="J86" s="148">
        <f t="shared" si="18"/>
        <v>0.019199346405229</v>
      </c>
      <c r="K86" s="148">
        <f t="shared" si="19"/>
        <v>0.531914893617021</v>
      </c>
      <c r="L86" s="128">
        <f t="shared" si="20"/>
        <v>0.573191489361702</v>
      </c>
      <c r="M86" s="128">
        <f t="shared" si="21"/>
        <v>1.0776</v>
      </c>
      <c r="N86" s="127"/>
      <c r="AE86" s="161"/>
      <c r="AF86" s="162"/>
      <c r="AG86" s="161"/>
      <c r="AH86" s="161"/>
    </row>
    <row r="87" ht="15.75" spans="1:34">
      <c r="A87" s="29"/>
      <c r="B87" s="140" t="s">
        <v>200</v>
      </c>
      <c r="C87" s="126">
        <v>7.38</v>
      </c>
      <c r="D87" s="127">
        <v>704</v>
      </c>
      <c r="E87" s="128">
        <f t="shared" si="17"/>
        <v>10.4829545454545</v>
      </c>
      <c r="F87" s="127">
        <v>8</v>
      </c>
      <c r="G87" s="127">
        <v>7</v>
      </c>
      <c r="H87" s="127">
        <v>4</v>
      </c>
      <c r="I87" s="127">
        <v>1</v>
      </c>
      <c r="J87" s="148">
        <f t="shared" si="18"/>
        <v>0.011363636363636</v>
      </c>
      <c r="K87" s="148">
        <f t="shared" si="19"/>
        <v>0.5</v>
      </c>
      <c r="L87" s="128">
        <f t="shared" si="20"/>
        <v>0.9225</v>
      </c>
      <c r="M87" s="128">
        <f t="shared" si="21"/>
        <v>1.845</v>
      </c>
      <c r="N87" s="127"/>
      <c r="AE87" s="161"/>
      <c r="AF87" s="162"/>
      <c r="AG87" s="161"/>
      <c r="AH87" s="161"/>
    </row>
    <row r="88" ht="15.75" spans="1:34">
      <c r="A88" s="29"/>
      <c r="B88" s="140" t="s">
        <v>201</v>
      </c>
      <c r="C88" s="126">
        <v>13.72</v>
      </c>
      <c r="D88" s="127">
        <v>908</v>
      </c>
      <c r="E88" s="128">
        <f t="shared" si="17"/>
        <v>15.1101321585903</v>
      </c>
      <c r="F88" s="127">
        <v>17</v>
      </c>
      <c r="G88" s="127">
        <v>13</v>
      </c>
      <c r="H88" s="127">
        <v>7</v>
      </c>
      <c r="I88" s="127">
        <v>4</v>
      </c>
      <c r="J88" s="148">
        <f t="shared" si="18"/>
        <v>0.018722466960352</v>
      </c>
      <c r="K88" s="148">
        <f t="shared" si="19"/>
        <v>0.411764705882353</v>
      </c>
      <c r="L88" s="128">
        <f t="shared" si="20"/>
        <v>0.807058823529412</v>
      </c>
      <c r="M88" s="128">
        <f t="shared" si="21"/>
        <v>1.96</v>
      </c>
      <c r="N88" s="127"/>
      <c r="AE88" s="161"/>
      <c r="AF88" s="162"/>
      <c r="AG88" s="161"/>
      <c r="AH88" s="161"/>
    </row>
    <row r="89" ht="15.75" spans="1:34">
      <c r="A89" s="29"/>
      <c r="B89" s="139" t="s">
        <v>202</v>
      </c>
      <c r="C89" s="126">
        <v>7.89</v>
      </c>
      <c r="D89" s="127">
        <v>777</v>
      </c>
      <c r="E89" s="128">
        <f t="shared" si="17"/>
        <v>10.1544401544402</v>
      </c>
      <c r="F89" s="127">
        <v>17</v>
      </c>
      <c r="G89" s="127">
        <v>5</v>
      </c>
      <c r="H89" s="127">
        <v>3</v>
      </c>
      <c r="I89" s="127">
        <v>3</v>
      </c>
      <c r="J89" s="148">
        <f t="shared" si="18"/>
        <v>0.021879021879022</v>
      </c>
      <c r="K89" s="148">
        <f t="shared" si="19"/>
        <v>0.176470588235294</v>
      </c>
      <c r="L89" s="128">
        <f t="shared" si="20"/>
        <v>0.464117647058824</v>
      </c>
      <c r="M89" s="128">
        <f t="shared" si="21"/>
        <v>2.63</v>
      </c>
      <c r="N89" s="127"/>
      <c r="AE89" s="161"/>
      <c r="AF89" s="162"/>
      <c r="AG89" s="161"/>
      <c r="AH89" s="161"/>
    </row>
    <row r="90" ht="15.75" spans="1:34">
      <c r="A90" s="29"/>
      <c r="B90" s="139" t="s">
        <v>203</v>
      </c>
      <c r="C90" s="126">
        <v>29.79</v>
      </c>
      <c r="D90" s="127">
        <v>3965</v>
      </c>
      <c r="E90" s="128">
        <f t="shared" si="17"/>
        <v>7.51324085750315</v>
      </c>
      <c r="F90" s="127">
        <v>50</v>
      </c>
      <c r="G90" s="127">
        <v>44</v>
      </c>
      <c r="H90" s="127">
        <v>30</v>
      </c>
      <c r="I90" s="127">
        <v>30</v>
      </c>
      <c r="J90" s="148">
        <f t="shared" si="18"/>
        <v>0.012610340479193</v>
      </c>
      <c r="K90" s="148">
        <f t="shared" si="19"/>
        <v>0.6</v>
      </c>
      <c r="L90" s="128">
        <f t="shared" si="20"/>
        <v>0.5958</v>
      </c>
      <c r="M90" s="128">
        <f t="shared" si="21"/>
        <v>0.993</v>
      </c>
      <c r="N90" s="127"/>
      <c r="AE90" s="161"/>
      <c r="AF90" s="162"/>
      <c r="AG90" s="161"/>
      <c r="AH90" s="161"/>
    </row>
    <row r="91" ht="15.75" spans="1:34">
      <c r="A91" s="29"/>
      <c r="B91" s="140" t="s">
        <v>204</v>
      </c>
      <c r="C91" s="126">
        <v>2.38</v>
      </c>
      <c r="D91" s="127">
        <v>187</v>
      </c>
      <c r="E91" s="128">
        <f t="shared" si="17"/>
        <v>12.7272727272727</v>
      </c>
      <c r="F91" s="127">
        <v>0</v>
      </c>
      <c r="G91" s="127">
        <v>0</v>
      </c>
      <c r="H91" s="127">
        <v>0</v>
      </c>
      <c r="I91" s="127">
        <v>0</v>
      </c>
      <c r="J91" s="148">
        <f t="shared" si="18"/>
        <v>0</v>
      </c>
      <c r="K91" s="148" t="e">
        <f t="shared" si="19"/>
        <v>#DIV/0!</v>
      </c>
      <c r="L91" s="128" t="e">
        <f t="shared" si="20"/>
        <v>#DIV/0!</v>
      </c>
      <c r="M91" s="128" t="e">
        <f t="shared" si="21"/>
        <v>#DIV/0!</v>
      </c>
      <c r="N91" s="127"/>
      <c r="AE91" s="161"/>
      <c r="AF91" s="162"/>
      <c r="AG91" s="161"/>
      <c r="AH91" s="161"/>
    </row>
    <row r="92" ht="15.75" spans="1:34">
      <c r="A92" s="29"/>
      <c r="B92" s="140" t="s">
        <v>205</v>
      </c>
      <c r="C92" s="126">
        <v>0.53</v>
      </c>
      <c r="D92" s="127">
        <v>60</v>
      </c>
      <c r="E92" s="128">
        <f t="shared" si="17"/>
        <v>8.83333333333334</v>
      </c>
      <c r="F92" s="127">
        <v>1</v>
      </c>
      <c r="G92" s="127">
        <v>0</v>
      </c>
      <c r="H92" s="127">
        <v>0</v>
      </c>
      <c r="I92" s="127">
        <v>0</v>
      </c>
      <c r="J92" s="148">
        <f t="shared" si="18"/>
        <v>0.016666666666667</v>
      </c>
      <c r="K92" s="148">
        <f t="shared" si="19"/>
        <v>0</v>
      </c>
      <c r="L92" s="128">
        <f t="shared" si="20"/>
        <v>0.53</v>
      </c>
      <c r="M92" s="128" t="e">
        <f t="shared" si="21"/>
        <v>#DIV/0!</v>
      </c>
      <c r="N92" s="127"/>
      <c r="AE92" s="161"/>
      <c r="AF92" s="162"/>
      <c r="AG92" s="161"/>
      <c r="AH92" s="161"/>
    </row>
    <row r="93" ht="15.75" spans="1:34">
      <c r="A93" s="29"/>
      <c r="B93" s="140" t="s">
        <v>206</v>
      </c>
      <c r="C93" s="126">
        <v>11.11</v>
      </c>
      <c r="D93" s="127">
        <v>856</v>
      </c>
      <c r="E93" s="128">
        <f t="shared" si="17"/>
        <v>12.9789719626168</v>
      </c>
      <c r="F93" s="127">
        <v>20</v>
      </c>
      <c r="G93" s="127">
        <v>15</v>
      </c>
      <c r="H93" s="127">
        <v>5</v>
      </c>
      <c r="I93" s="127">
        <v>2</v>
      </c>
      <c r="J93" s="148">
        <f t="shared" si="18"/>
        <v>0.023364485981308</v>
      </c>
      <c r="K93" s="148">
        <f t="shared" si="19"/>
        <v>0.25</v>
      </c>
      <c r="L93" s="128">
        <f t="shared" si="20"/>
        <v>0.5555</v>
      </c>
      <c r="M93" s="128">
        <f t="shared" si="21"/>
        <v>2.222</v>
      </c>
      <c r="N93" s="127"/>
      <c r="AE93" s="161"/>
      <c r="AF93" s="162"/>
      <c r="AG93" s="161"/>
      <c r="AH93" s="161"/>
    </row>
    <row r="94" ht="15.75" spans="1:34">
      <c r="A94" s="29"/>
      <c r="B94" s="140" t="s">
        <v>207</v>
      </c>
      <c r="C94" s="126">
        <v>1.27</v>
      </c>
      <c r="D94" s="127">
        <v>72</v>
      </c>
      <c r="E94" s="128">
        <f t="shared" si="17"/>
        <v>17.6388888888889</v>
      </c>
      <c r="F94" s="127">
        <v>1</v>
      </c>
      <c r="G94" s="127">
        <v>1</v>
      </c>
      <c r="H94" s="127">
        <v>0</v>
      </c>
      <c r="I94" s="127">
        <v>0</v>
      </c>
      <c r="J94" s="148">
        <f t="shared" si="18"/>
        <v>0.013888888888889</v>
      </c>
      <c r="K94" s="148">
        <f t="shared" si="19"/>
        <v>0</v>
      </c>
      <c r="L94" s="128">
        <f t="shared" si="20"/>
        <v>1.27</v>
      </c>
      <c r="M94" s="128" t="e">
        <f t="shared" si="21"/>
        <v>#DIV/0!</v>
      </c>
      <c r="N94" s="127"/>
      <c r="AE94" s="161"/>
      <c r="AF94" s="162"/>
      <c r="AG94" s="161"/>
      <c r="AH94" s="161"/>
    </row>
    <row r="95" ht="15.75" spans="1:34">
      <c r="A95" s="29"/>
      <c r="B95" s="140" t="s">
        <v>208</v>
      </c>
      <c r="C95" s="126">
        <v>5.88</v>
      </c>
      <c r="D95" s="127">
        <v>432</v>
      </c>
      <c r="E95" s="128">
        <f t="shared" si="17"/>
        <v>13.6111111111111</v>
      </c>
      <c r="F95" s="127">
        <v>6</v>
      </c>
      <c r="G95" s="127">
        <v>4</v>
      </c>
      <c r="H95" s="127">
        <v>3</v>
      </c>
      <c r="I95" s="127">
        <v>3</v>
      </c>
      <c r="J95" s="148">
        <f t="shared" si="18"/>
        <v>0.013888888888889</v>
      </c>
      <c r="K95" s="148">
        <f t="shared" si="19"/>
        <v>0.5</v>
      </c>
      <c r="L95" s="128">
        <f t="shared" si="20"/>
        <v>0.98</v>
      </c>
      <c r="M95" s="128">
        <f t="shared" si="21"/>
        <v>1.96</v>
      </c>
      <c r="N95" s="127"/>
      <c r="AE95" s="161"/>
      <c r="AF95" s="162"/>
      <c r="AG95" s="161"/>
      <c r="AH95" s="161"/>
    </row>
    <row r="96" ht="15.75" spans="1:34">
      <c r="A96" s="29"/>
      <c r="B96" s="139" t="s">
        <v>209</v>
      </c>
      <c r="C96" s="126">
        <v>3.74</v>
      </c>
      <c r="D96" s="127">
        <v>556</v>
      </c>
      <c r="E96" s="128">
        <f t="shared" si="17"/>
        <v>6.72661870503597</v>
      </c>
      <c r="F96" s="127">
        <v>6</v>
      </c>
      <c r="G96" s="127">
        <v>4</v>
      </c>
      <c r="H96" s="127">
        <v>3</v>
      </c>
      <c r="I96" s="127">
        <v>1</v>
      </c>
      <c r="J96" s="148">
        <f t="shared" si="18"/>
        <v>0.010791366906475</v>
      </c>
      <c r="K96" s="148">
        <f t="shared" si="19"/>
        <v>0.5</v>
      </c>
      <c r="L96" s="128">
        <f t="shared" si="20"/>
        <v>0.623333333333334</v>
      </c>
      <c r="M96" s="128">
        <f t="shared" si="21"/>
        <v>1.24666666666667</v>
      </c>
      <c r="N96" s="127"/>
      <c r="AE96" s="161"/>
      <c r="AF96" s="162"/>
      <c r="AG96" s="161"/>
      <c r="AH96" s="161"/>
    </row>
    <row r="97" ht="15.75" spans="1:34">
      <c r="A97" s="29"/>
      <c r="B97" s="140" t="s">
        <v>210</v>
      </c>
      <c r="C97" s="126">
        <v>3.84</v>
      </c>
      <c r="D97" s="127">
        <v>342</v>
      </c>
      <c r="E97" s="128">
        <f t="shared" si="17"/>
        <v>11.2280701754386</v>
      </c>
      <c r="F97" s="127">
        <v>2</v>
      </c>
      <c r="G97" s="127">
        <v>1</v>
      </c>
      <c r="H97" s="127">
        <v>1</v>
      </c>
      <c r="I97" s="127">
        <v>1</v>
      </c>
      <c r="J97" s="148">
        <f t="shared" si="18"/>
        <v>0.005847953216374</v>
      </c>
      <c r="K97" s="148">
        <f t="shared" si="19"/>
        <v>0.5</v>
      </c>
      <c r="L97" s="128">
        <f t="shared" si="20"/>
        <v>1.92</v>
      </c>
      <c r="M97" s="128">
        <f t="shared" si="21"/>
        <v>3.84</v>
      </c>
      <c r="N97" s="127"/>
      <c r="AE97" s="161"/>
      <c r="AF97" s="162"/>
      <c r="AG97" s="161"/>
      <c r="AH97" s="161"/>
    </row>
    <row r="98" ht="15.75" spans="1:34">
      <c r="A98" s="29"/>
      <c r="B98" s="140" t="s">
        <v>211</v>
      </c>
      <c r="C98" s="126">
        <v>5.39</v>
      </c>
      <c r="D98" s="127">
        <v>550</v>
      </c>
      <c r="E98" s="128">
        <f t="shared" si="17"/>
        <v>9.8</v>
      </c>
      <c r="F98" s="127">
        <v>7</v>
      </c>
      <c r="G98" s="127">
        <v>3</v>
      </c>
      <c r="H98" s="127">
        <v>2</v>
      </c>
      <c r="I98" s="127">
        <v>1</v>
      </c>
      <c r="J98" s="148">
        <f t="shared" si="18"/>
        <v>0.012727272727273</v>
      </c>
      <c r="K98" s="148">
        <f t="shared" si="19"/>
        <v>0.285714285714286</v>
      </c>
      <c r="L98" s="128">
        <f t="shared" si="20"/>
        <v>0.77</v>
      </c>
      <c r="M98" s="128">
        <f t="shared" si="21"/>
        <v>2.695</v>
      </c>
      <c r="N98" s="127"/>
      <c r="AE98" s="161"/>
      <c r="AF98" s="162"/>
      <c r="AG98" s="161"/>
      <c r="AH98" s="161"/>
    </row>
    <row r="99" ht="15.75" spans="1:34">
      <c r="A99" s="29"/>
      <c r="B99" s="140" t="s">
        <v>212</v>
      </c>
      <c r="C99" s="126">
        <v>2.18</v>
      </c>
      <c r="D99" s="127">
        <v>325</v>
      </c>
      <c r="E99" s="128">
        <f t="shared" si="17"/>
        <v>6.70769230769231</v>
      </c>
      <c r="F99" s="127">
        <v>1</v>
      </c>
      <c r="G99" s="127">
        <v>0</v>
      </c>
      <c r="H99" s="127">
        <v>0</v>
      </c>
      <c r="I99" s="127">
        <v>0</v>
      </c>
      <c r="J99" s="148">
        <f t="shared" si="18"/>
        <v>0.003076923076923</v>
      </c>
      <c r="K99" s="148">
        <f t="shared" si="19"/>
        <v>0</v>
      </c>
      <c r="L99" s="128">
        <f t="shared" si="20"/>
        <v>2.18</v>
      </c>
      <c r="M99" s="128" t="e">
        <f t="shared" si="21"/>
        <v>#DIV/0!</v>
      </c>
      <c r="N99" s="127"/>
      <c r="AE99" s="161"/>
      <c r="AF99" s="162"/>
      <c r="AG99" s="161"/>
      <c r="AH99" s="161"/>
    </row>
    <row r="100" ht="15.75" spans="1:34">
      <c r="A100" s="29"/>
      <c r="B100" s="140" t="s">
        <v>213</v>
      </c>
      <c r="C100" s="126">
        <v>25.78</v>
      </c>
      <c r="D100" s="127">
        <v>1936</v>
      </c>
      <c r="E100" s="128">
        <f t="shared" si="17"/>
        <v>13.3161157024793</v>
      </c>
      <c r="F100" s="127">
        <v>42</v>
      </c>
      <c r="G100" s="127">
        <v>32</v>
      </c>
      <c r="H100" s="127">
        <v>14</v>
      </c>
      <c r="I100" s="127">
        <v>14</v>
      </c>
      <c r="J100" s="148">
        <f t="shared" si="18"/>
        <v>0.021694214876033</v>
      </c>
      <c r="K100" s="148">
        <f t="shared" si="19"/>
        <v>0.333333333333333</v>
      </c>
      <c r="L100" s="128">
        <f t="shared" si="20"/>
        <v>0.613809523809524</v>
      </c>
      <c r="M100" s="128">
        <f t="shared" si="21"/>
        <v>1.84142857142857</v>
      </c>
      <c r="N100" s="127"/>
      <c r="AE100" s="161"/>
      <c r="AF100" s="162"/>
      <c r="AG100" s="161"/>
      <c r="AH100" s="161"/>
    </row>
    <row r="101" ht="15.75" spans="1:34">
      <c r="A101" s="29"/>
      <c r="B101" s="140" t="s">
        <v>214</v>
      </c>
      <c r="C101" s="126">
        <v>15.36</v>
      </c>
      <c r="D101" s="127">
        <v>1035</v>
      </c>
      <c r="E101" s="128">
        <f t="shared" si="17"/>
        <v>14.8405797101449</v>
      </c>
      <c r="F101" s="127">
        <v>17</v>
      </c>
      <c r="G101" s="127">
        <v>11</v>
      </c>
      <c r="H101" s="127">
        <v>4</v>
      </c>
      <c r="I101" s="127">
        <v>4</v>
      </c>
      <c r="J101" s="148">
        <f t="shared" si="18"/>
        <v>0.016425120772947</v>
      </c>
      <c r="K101" s="148">
        <f t="shared" si="19"/>
        <v>0.235294117647059</v>
      </c>
      <c r="L101" s="128">
        <f t="shared" si="20"/>
        <v>0.903529411764706</v>
      </c>
      <c r="M101" s="128">
        <f t="shared" si="21"/>
        <v>3.84</v>
      </c>
      <c r="N101" s="127"/>
      <c r="AE101" s="161"/>
      <c r="AF101" s="162"/>
      <c r="AG101" s="161"/>
      <c r="AH101" s="161"/>
    </row>
    <row r="102" ht="15.75" spans="1:34">
      <c r="A102" s="29"/>
      <c r="B102" s="140" t="s">
        <v>215</v>
      </c>
      <c r="C102" s="126">
        <v>11.45</v>
      </c>
      <c r="D102" s="127">
        <v>1889</v>
      </c>
      <c r="E102" s="128">
        <f t="shared" si="17"/>
        <v>6.06140815246162</v>
      </c>
      <c r="F102" s="127">
        <v>10</v>
      </c>
      <c r="G102" s="127">
        <v>7</v>
      </c>
      <c r="H102" s="127">
        <v>4</v>
      </c>
      <c r="I102" s="127">
        <v>3</v>
      </c>
      <c r="J102" s="148">
        <f t="shared" si="18"/>
        <v>0.005293806246691</v>
      </c>
      <c r="K102" s="148">
        <f t="shared" si="19"/>
        <v>0.4</v>
      </c>
      <c r="L102" s="128">
        <f t="shared" si="20"/>
        <v>1.145</v>
      </c>
      <c r="M102" s="128">
        <f t="shared" si="21"/>
        <v>2.8625</v>
      </c>
      <c r="N102" s="127"/>
      <c r="AE102" s="161"/>
      <c r="AF102" s="162"/>
      <c r="AG102" s="161"/>
      <c r="AH102" s="161"/>
    </row>
    <row r="103" ht="15.75" spans="1:34">
      <c r="A103" s="141" t="s">
        <v>216</v>
      </c>
      <c r="B103" s="165" t="s">
        <v>217</v>
      </c>
      <c r="C103" s="130">
        <v>93.51</v>
      </c>
      <c r="D103" s="131">
        <v>9765</v>
      </c>
      <c r="E103" s="132">
        <f t="shared" si="17"/>
        <v>9.57603686635945</v>
      </c>
      <c r="F103" s="131">
        <v>251</v>
      </c>
      <c r="G103" s="131">
        <v>223</v>
      </c>
      <c r="H103" s="131">
        <v>86</v>
      </c>
      <c r="I103" s="131">
        <v>79</v>
      </c>
      <c r="J103" s="149">
        <f t="shared" si="18"/>
        <v>0.025704045058884</v>
      </c>
      <c r="K103" s="149">
        <f t="shared" si="19"/>
        <v>0.342629482071713</v>
      </c>
      <c r="L103" s="132">
        <f t="shared" si="20"/>
        <v>0.372549800796813</v>
      </c>
      <c r="M103" s="132">
        <f t="shared" si="21"/>
        <v>1.08732558139535</v>
      </c>
      <c r="N103" s="127"/>
      <c r="AE103" s="161"/>
      <c r="AF103" s="162"/>
      <c r="AG103" s="161"/>
      <c r="AH103" s="161"/>
    </row>
    <row r="104" ht="15.75" spans="1:34">
      <c r="A104" s="29"/>
      <c r="B104" s="138" t="s">
        <v>218</v>
      </c>
      <c r="C104" s="130">
        <v>132.88</v>
      </c>
      <c r="D104" s="131">
        <v>20450</v>
      </c>
      <c r="E104" s="132">
        <f t="shared" si="17"/>
        <v>6.49779951100245</v>
      </c>
      <c r="F104" s="131">
        <v>374</v>
      </c>
      <c r="G104" s="131">
        <v>311</v>
      </c>
      <c r="H104" s="131">
        <v>135</v>
      </c>
      <c r="I104" s="131">
        <v>137</v>
      </c>
      <c r="J104" s="149">
        <f t="shared" si="18"/>
        <v>0.018288508557457</v>
      </c>
      <c r="K104" s="149">
        <f t="shared" si="19"/>
        <v>0.36096256684492</v>
      </c>
      <c r="L104" s="132">
        <f t="shared" si="20"/>
        <v>0.355294117647059</v>
      </c>
      <c r="M104" s="132">
        <f t="shared" si="21"/>
        <v>0.984296296296296</v>
      </c>
      <c r="N104" s="127"/>
      <c r="AE104" s="161"/>
      <c r="AF104" s="162"/>
      <c r="AG104" s="161"/>
      <c r="AH104" s="161"/>
    </row>
    <row r="105" ht="15.75" spans="1:34">
      <c r="A105" s="29"/>
      <c r="B105" s="140" t="s">
        <v>219</v>
      </c>
      <c r="C105" s="126">
        <v>83.84</v>
      </c>
      <c r="D105" s="127">
        <v>20153</v>
      </c>
      <c r="E105" s="128">
        <f t="shared" si="17"/>
        <v>4.16017466382177</v>
      </c>
      <c r="F105" s="127">
        <v>461</v>
      </c>
      <c r="G105" s="127">
        <v>399</v>
      </c>
      <c r="H105" s="127">
        <v>69</v>
      </c>
      <c r="I105" s="127">
        <v>69</v>
      </c>
      <c r="J105" s="148">
        <f t="shared" si="18"/>
        <v>0.02287500620255</v>
      </c>
      <c r="K105" s="148">
        <f t="shared" si="19"/>
        <v>0.149674620390456</v>
      </c>
      <c r="L105" s="128">
        <f t="shared" si="20"/>
        <v>0.181865509761388</v>
      </c>
      <c r="M105" s="128">
        <f t="shared" si="21"/>
        <v>1.21507246376812</v>
      </c>
      <c r="N105" s="127"/>
      <c r="AE105" s="161"/>
      <c r="AF105" s="162"/>
      <c r="AG105" s="161"/>
      <c r="AH105" s="161"/>
    </row>
    <row r="106" ht="15.75" spans="1:34">
      <c r="A106" s="29"/>
      <c r="B106" s="140" t="s">
        <v>220</v>
      </c>
      <c r="C106" s="126">
        <v>6.05</v>
      </c>
      <c r="D106" s="127">
        <v>851</v>
      </c>
      <c r="E106" s="128">
        <f t="shared" si="17"/>
        <v>7.10928319623972</v>
      </c>
      <c r="F106" s="127">
        <v>15</v>
      </c>
      <c r="G106" s="127">
        <v>13</v>
      </c>
      <c r="H106" s="127">
        <v>6</v>
      </c>
      <c r="I106" s="127">
        <v>7</v>
      </c>
      <c r="J106" s="148">
        <f t="shared" si="18"/>
        <v>0.017626321974148</v>
      </c>
      <c r="K106" s="148">
        <f t="shared" si="19"/>
        <v>0.4</v>
      </c>
      <c r="L106" s="128">
        <f t="shared" si="20"/>
        <v>0.403333333333333</v>
      </c>
      <c r="M106" s="128">
        <f t="shared" si="21"/>
        <v>1.00833333333333</v>
      </c>
      <c r="N106" s="127"/>
      <c r="AE106" s="161"/>
      <c r="AF106" s="162"/>
      <c r="AG106" s="161"/>
      <c r="AH106" s="161"/>
    </row>
    <row r="107" ht="15.75" spans="1:34">
      <c r="A107" s="29"/>
      <c r="B107" s="140" t="s">
        <v>221</v>
      </c>
      <c r="C107" s="126">
        <v>1.43</v>
      </c>
      <c r="D107" s="127">
        <v>396</v>
      </c>
      <c r="E107" s="128">
        <f t="shared" si="17"/>
        <v>3.61111111111111</v>
      </c>
      <c r="F107" s="127">
        <v>10</v>
      </c>
      <c r="G107" s="127">
        <v>9</v>
      </c>
      <c r="H107" s="127">
        <v>2</v>
      </c>
      <c r="I107" s="127">
        <v>5</v>
      </c>
      <c r="J107" s="148">
        <f t="shared" si="18"/>
        <v>0.025252525252525</v>
      </c>
      <c r="K107" s="148">
        <f t="shared" si="19"/>
        <v>0.2</v>
      </c>
      <c r="L107" s="128">
        <f t="shared" si="20"/>
        <v>0.143</v>
      </c>
      <c r="M107" s="128">
        <f t="shared" si="21"/>
        <v>0.715</v>
      </c>
      <c r="N107" s="127"/>
      <c r="AE107" s="161"/>
      <c r="AF107" s="162"/>
      <c r="AG107" s="161"/>
      <c r="AH107" s="161"/>
    </row>
    <row r="108" ht="15.75" spans="1:34">
      <c r="A108" s="29"/>
      <c r="B108" s="140" t="s">
        <v>222</v>
      </c>
      <c r="C108" s="126">
        <v>0.51</v>
      </c>
      <c r="D108" s="127">
        <v>91</v>
      </c>
      <c r="E108" s="128">
        <f t="shared" si="17"/>
        <v>5.60439560439561</v>
      </c>
      <c r="F108" s="127">
        <v>0</v>
      </c>
      <c r="G108" s="127">
        <v>0</v>
      </c>
      <c r="H108" s="127">
        <v>0</v>
      </c>
      <c r="I108" s="127">
        <v>0</v>
      </c>
      <c r="J108" s="148">
        <f t="shared" si="18"/>
        <v>0</v>
      </c>
      <c r="K108" s="148" t="e">
        <f t="shared" si="19"/>
        <v>#DIV/0!</v>
      </c>
      <c r="L108" s="128" t="e">
        <f t="shared" si="20"/>
        <v>#DIV/0!</v>
      </c>
      <c r="M108" s="128" t="e">
        <f t="shared" si="21"/>
        <v>#DIV/0!</v>
      </c>
      <c r="N108" s="127"/>
      <c r="AE108" s="161"/>
      <c r="AF108" s="162"/>
      <c r="AG108" s="161"/>
      <c r="AH108" s="161"/>
    </row>
    <row r="109" ht="15.75" spans="1:34">
      <c r="A109" s="29"/>
      <c r="B109" s="140" t="s">
        <v>223</v>
      </c>
      <c r="C109" s="126">
        <v>6.72</v>
      </c>
      <c r="D109" s="127">
        <v>1106</v>
      </c>
      <c r="E109" s="128">
        <f t="shared" si="17"/>
        <v>6.07594936708861</v>
      </c>
      <c r="F109">
        <v>30</v>
      </c>
      <c r="G109" s="127">
        <v>28</v>
      </c>
      <c r="H109" s="127">
        <v>15</v>
      </c>
      <c r="I109" s="127">
        <v>14</v>
      </c>
      <c r="J109" s="148">
        <f t="shared" si="18"/>
        <v>0.027124773960217</v>
      </c>
      <c r="K109" s="148">
        <f t="shared" si="19"/>
        <v>0.5</v>
      </c>
      <c r="L109" s="128">
        <f t="shared" si="20"/>
        <v>0.224</v>
      </c>
      <c r="M109" s="128">
        <f t="shared" si="21"/>
        <v>0.448</v>
      </c>
      <c r="N109" s="127"/>
      <c r="AE109" s="161"/>
      <c r="AF109" s="69"/>
      <c r="AG109" s="161"/>
      <c r="AH109" s="161"/>
    </row>
    <row r="110" ht="15.75" spans="1:34">
      <c r="A110" s="29"/>
      <c r="B110" s="140" t="s">
        <v>224</v>
      </c>
      <c r="C110" s="126">
        <v>3.27</v>
      </c>
      <c r="D110" s="127">
        <v>544</v>
      </c>
      <c r="E110" s="128">
        <f t="shared" si="17"/>
        <v>6.01102941176471</v>
      </c>
      <c r="F110" s="127">
        <v>14</v>
      </c>
      <c r="G110" s="127">
        <v>12</v>
      </c>
      <c r="H110" s="127">
        <v>3</v>
      </c>
      <c r="I110" s="127">
        <v>2</v>
      </c>
      <c r="J110" s="148">
        <f t="shared" si="18"/>
        <v>0.025735294117647</v>
      </c>
      <c r="K110" s="148">
        <f t="shared" si="19"/>
        <v>0.214285714285714</v>
      </c>
      <c r="L110" s="128">
        <f t="shared" si="20"/>
        <v>0.233571428571429</v>
      </c>
      <c r="M110" s="128">
        <f t="shared" si="21"/>
        <v>1.09</v>
      </c>
      <c r="N110" s="127"/>
      <c r="AE110" s="161"/>
      <c r="AF110" s="162"/>
      <c r="AG110" s="161"/>
      <c r="AH110" s="161"/>
    </row>
    <row r="111" ht="15.75" spans="1:34">
      <c r="A111" s="29"/>
      <c r="B111" s="139" t="s">
        <v>225</v>
      </c>
      <c r="C111" s="126">
        <v>6.56</v>
      </c>
      <c r="D111" s="127">
        <v>1279</v>
      </c>
      <c r="E111" s="128">
        <f t="shared" si="17"/>
        <v>5.12900703674746</v>
      </c>
      <c r="F111" s="127">
        <v>33</v>
      </c>
      <c r="G111" s="127">
        <v>29</v>
      </c>
      <c r="H111" s="127">
        <v>11</v>
      </c>
      <c r="I111" s="127">
        <v>11</v>
      </c>
      <c r="J111" s="148">
        <f t="shared" si="18"/>
        <v>0.025801407349492</v>
      </c>
      <c r="K111" s="148">
        <f t="shared" si="19"/>
        <v>0.333333333333333</v>
      </c>
      <c r="L111" s="128">
        <f t="shared" si="20"/>
        <v>0.198787878787879</v>
      </c>
      <c r="M111" s="128">
        <f t="shared" si="21"/>
        <v>0.596363636363636</v>
      </c>
      <c r="N111" s="127"/>
      <c r="AE111" s="161"/>
      <c r="AF111" s="162"/>
      <c r="AG111" s="161"/>
      <c r="AH111" s="161"/>
    </row>
    <row r="112" ht="15.75" spans="1:34">
      <c r="A112" s="29"/>
      <c r="B112" s="140" t="s">
        <v>226</v>
      </c>
      <c r="C112" s="126">
        <v>0.76</v>
      </c>
      <c r="D112" s="127">
        <v>235</v>
      </c>
      <c r="E112" s="128">
        <f t="shared" si="17"/>
        <v>3.23404255319149</v>
      </c>
      <c r="F112" s="127">
        <v>1</v>
      </c>
      <c r="G112" s="127">
        <v>0</v>
      </c>
      <c r="H112" s="127">
        <v>0</v>
      </c>
      <c r="I112" s="127">
        <v>0</v>
      </c>
      <c r="J112" s="148">
        <f t="shared" si="18"/>
        <v>0.004255319148936</v>
      </c>
      <c r="K112" s="148">
        <f t="shared" si="19"/>
        <v>0</v>
      </c>
      <c r="L112" s="128">
        <f t="shared" si="20"/>
        <v>0.76</v>
      </c>
      <c r="M112" s="128" t="e">
        <f t="shared" si="21"/>
        <v>#DIV/0!</v>
      </c>
      <c r="N112" s="127"/>
      <c r="AE112" s="161"/>
      <c r="AF112" s="162"/>
      <c r="AG112" s="161"/>
      <c r="AH112" s="161"/>
    </row>
    <row r="113" ht="15.75" spans="1:34">
      <c r="A113" s="29"/>
      <c r="B113" s="140" t="s">
        <v>227</v>
      </c>
      <c r="C113" s="126">
        <v>0.44</v>
      </c>
      <c r="D113" s="127">
        <v>80</v>
      </c>
      <c r="E113" s="128">
        <f t="shared" si="17"/>
        <v>5.5</v>
      </c>
      <c r="F113" s="127">
        <v>2</v>
      </c>
      <c r="G113" s="127">
        <v>0</v>
      </c>
      <c r="H113" s="127">
        <v>0</v>
      </c>
      <c r="I113" s="127">
        <v>0</v>
      </c>
      <c r="J113" s="148">
        <f t="shared" si="18"/>
        <v>0.025</v>
      </c>
      <c r="K113" s="148">
        <f t="shared" si="19"/>
        <v>0</v>
      </c>
      <c r="L113" s="128">
        <f t="shared" si="20"/>
        <v>0.22</v>
      </c>
      <c r="M113" s="128" t="e">
        <f t="shared" si="21"/>
        <v>#DIV/0!</v>
      </c>
      <c r="N113" s="127"/>
      <c r="AE113" s="161"/>
      <c r="AF113" s="162"/>
      <c r="AG113" s="161"/>
      <c r="AH113" s="161"/>
    </row>
    <row r="114" ht="15.75" spans="1:34">
      <c r="A114" s="29"/>
      <c r="B114" s="140" t="s">
        <v>228</v>
      </c>
      <c r="C114" s="126">
        <v>20.68</v>
      </c>
      <c r="D114" s="127">
        <v>4043</v>
      </c>
      <c r="E114" s="128">
        <f t="shared" si="17"/>
        <v>5.11501360375959</v>
      </c>
      <c r="F114" s="127">
        <v>67</v>
      </c>
      <c r="G114" s="127">
        <v>65</v>
      </c>
      <c r="H114" s="127">
        <v>31</v>
      </c>
      <c r="I114" s="127">
        <v>26</v>
      </c>
      <c r="J114" s="148">
        <f t="shared" si="18"/>
        <v>0.016571852584714</v>
      </c>
      <c r="K114" s="148">
        <f t="shared" si="19"/>
        <v>0.462686567164179</v>
      </c>
      <c r="L114" s="128">
        <f t="shared" si="20"/>
        <v>0.308656716417911</v>
      </c>
      <c r="M114" s="128">
        <f t="shared" si="21"/>
        <v>0.667096774193549</v>
      </c>
      <c r="N114" s="127"/>
      <c r="AE114" s="161"/>
      <c r="AF114" s="162"/>
      <c r="AG114" s="161"/>
      <c r="AH114" s="161"/>
    </row>
    <row r="115" ht="15.75" spans="1:34">
      <c r="A115" s="29"/>
      <c r="B115" s="140" t="s">
        <v>229</v>
      </c>
      <c r="C115" s="126">
        <v>9.65</v>
      </c>
      <c r="D115" s="127">
        <v>1013</v>
      </c>
      <c r="E115" s="128">
        <f t="shared" si="17"/>
        <v>9.52615992102666</v>
      </c>
      <c r="F115" s="127">
        <v>24</v>
      </c>
      <c r="G115" s="127">
        <v>19</v>
      </c>
      <c r="H115" s="127">
        <v>5</v>
      </c>
      <c r="I115" s="127">
        <v>5</v>
      </c>
      <c r="J115" s="148">
        <f t="shared" si="18"/>
        <v>0.023692003948667</v>
      </c>
      <c r="K115" s="148">
        <f t="shared" si="19"/>
        <v>0.208333333333333</v>
      </c>
      <c r="L115" s="128">
        <f t="shared" si="20"/>
        <v>0.402083333333333</v>
      </c>
      <c r="M115" s="128">
        <f t="shared" si="21"/>
        <v>1.93</v>
      </c>
      <c r="N115" s="127"/>
      <c r="AE115" s="161"/>
      <c r="AF115" s="162"/>
      <c r="AG115" s="161"/>
      <c r="AH115" s="161"/>
    </row>
    <row r="116" ht="15.75" spans="1:34">
      <c r="A116" s="29"/>
      <c r="B116" s="140" t="s">
        <v>230</v>
      </c>
      <c r="C116" s="126">
        <v>2.2</v>
      </c>
      <c r="D116" s="127">
        <v>382</v>
      </c>
      <c r="E116" s="128">
        <f t="shared" si="17"/>
        <v>5.75916230366492</v>
      </c>
      <c r="F116" s="127">
        <v>3</v>
      </c>
      <c r="G116" s="127">
        <v>0</v>
      </c>
      <c r="H116" s="127">
        <v>0</v>
      </c>
      <c r="I116" s="127">
        <v>0</v>
      </c>
      <c r="J116" s="148">
        <f t="shared" si="18"/>
        <v>0.007853403141361</v>
      </c>
      <c r="K116" s="148">
        <f t="shared" si="19"/>
        <v>0</v>
      </c>
      <c r="L116" s="128">
        <f t="shared" si="20"/>
        <v>0.733333333333334</v>
      </c>
      <c r="M116" s="128" t="e">
        <f t="shared" si="21"/>
        <v>#DIV/0!</v>
      </c>
      <c r="N116" s="127"/>
      <c r="AE116" s="161"/>
      <c r="AF116" s="162"/>
      <c r="AG116" s="161"/>
      <c r="AH116" s="161"/>
    </row>
    <row r="117" ht="15.75" spans="1:34">
      <c r="A117" s="29"/>
      <c r="B117" s="140" t="s">
        <v>231</v>
      </c>
      <c r="C117" s="126">
        <v>0.24</v>
      </c>
      <c r="D117" s="127">
        <v>57</v>
      </c>
      <c r="E117" s="128">
        <f t="shared" si="17"/>
        <v>4.21052631578947</v>
      </c>
      <c r="F117" s="127">
        <v>0</v>
      </c>
      <c r="G117" s="127">
        <v>0</v>
      </c>
      <c r="H117" s="127">
        <v>0</v>
      </c>
      <c r="I117" s="127">
        <v>0</v>
      </c>
      <c r="J117" s="148">
        <f t="shared" si="18"/>
        <v>0</v>
      </c>
      <c r="K117" s="148" t="e">
        <f t="shared" si="19"/>
        <v>#DIV/0!</v>
      </c>
      <c r="L117" s="128" t="e">
        <f t="shared" si="20"/>
        <v>#DIV/0!</v>
      </c>
      <c r="M117" s="128" t="e">
        <f t="shared" si="21"/>
        <v>#DIV/0!</v>
      </c>
      <c r="N117" s="127"/>
      <c r="AE117" s="161"/>
      <c r="AF117" s="162"/>
      <c r="AG117" s="161"/>
      <c r="AH117" s="161"/>
    </row>
    <row r="118" ht="15.75" spans="1:34">
      <c r="A118" s="29"/>
      <c r="B118" s="140" t="s">
        <v>232</v>
      </c>
      <c r="C118" s="126">
        <v>1.13</v>
      </c>
      <c r="D118" s="127">
        <v>160</v>
      </c>
      <c r="E118" s="128">
        <f t="shared" si="17"/>
        <v>7.0625</v>
      </c>
      <c r="F118" s="127">
        <v>4</v>
      </c>
      <c r="G118" s="127">
        <v>2</v>
      </c>
      <c r="H118" s="127">
        <v>1</v>
      </c>
      <c r="I118" s="127">
        <v>1</v>
      </c>
      <c r="J118" s="148">
        <f t="shared" si="18"/>
        <v>0.025</v>
      </c>
      <c r="K118" s="148">
        <f t="shared" si="19"/>
        <v>0.25</v>
      </c>
      <c r="L118" s="128">
        <f t="shared" si="20"/>
        <v>0.2825</v>
      </c>
      <c r="M118" s="128">
        <f t="shared" si="21"/>
        <v>1.13</v>
      </c>
      <c r="N118" s="127"/>
      <c r="AE118" s="161"/>
      <c r="AF118" s="162"/>
      <c r="AG118" s="161"/>
      <c r="AH118" s="161"/>
    </row>
    <row r="119" ht="15.75" spans="1:34">
      <c r="A119" s="29"/>
      <c r="B119" s="140" t="s">
        <v>233</v>
      </c>
      <c r="C119" s="126">
        <v>16.25</v>
      </c>
      <c r="D119" s="127">
        <v>1514</v>
      </c>
      <c r="E119" s="128">
        <f t="shared" si="17"/>
        <v>10.7331571994716</v>
      </c>
      <c r="F119" s="127">
        <v>35</v>
      </c>
      <c r="G119" s="127">
        <v>30</v>
      </c>
      <c r="H119" s="127">
        <v>14</v>
      </c>
      <c r="I119" s="127">
        <v>11</v>
      </c>
      <c r="J119" s="148">
        <f t="shared" si="18"/>
        <v>0.023117569352708</v>
      </c>
      <c r="K119" s="148">
        <f t="shared" si="19"/>
        <v>0.4</v>
      </c>
      <c r="L119" s="128">
        <f t="shared" si="20"/>
        <v>0.464285714285714</v>
      </c>
      <c r="M119" s="128">
        <f t="shared" si="21"/>
        <v>1.16071428571429</v>
      </c>
      <c r="N119" s="127"/>
      <c r="AE119" s="161"/>
      <c r="AF119" s="162"/>
      <c r="AG119" s="161"/>
      <c r="AH119" s="161"/>
    </row>
    <row r="120" ht="15.75" spans="1:34">
      <c r="A120" s="29"/>
      <c r="B120" s="140" t="s">
        <v>234</v>
      </c>
      <c r="C120" s="126">
        <v>2.99</v>
      </c>
      <c r="D120" s="127">
        <v>552</v>
      </c>
      <c r="E120" s="128">
        <f t="shared" si="17"/>
        <v>5.41666666666667</v>
      </c>
      <c r="F120" s="127">
        <v>8</v>
      </c>
      <c r="G120" s="127">
        <v>7</v>
      </c>
      <c r="H120" s="127">
        <v>1</v>
      </c>
      <c r="I120" s="127">
        <v>4</v>
      </c>
      <c r="J120" s="148">
        <f t="shared" si="18"/>
        <v>0.014492753623188</v>
      </c>
      <c r="K120" s="148">
        <f t="shared" si="19"/>
        <v>0.125</v>
      </c>
      <c r="L120" s="128">
        <f t="shared" si="20"/>
        <v>0.37375</v>
      </c>
      <c r="M120" s="128">
        <f t="shared" si="21"/>
        <v>2.99</v>
      </c>
      <c r="N120" s="127"/>
      <c r="AE120" s="161"/>
      <c r="AF120" s="162"/>
      <c r="AG120" s="161"/>
      <c r="AH120" s="161"/>
    </row>
    <row r="121" ht="15.75" spans="1:34">
      <c r="A121" s="29"/>
      <c r="B121" s="140" t="s">
        <v>235</v>
      </c>
      <c r="C121" s="126">
        <v>1.58</v>
      </c>
      <c r="D121" s="127">
        <v>228</v>
      </c>
      <c r="E121" s="128">
        <f t="shared" si="17"/>
        <v>6.92982456140351</v>
      </c>
      <c r="F121" s="127">
        <v>7</v>
      </c>
      <c r="G121" s="127">
        <v>6</v>
      </c>
      <c r="H121" s="127">
        <v>0</v>
      </c>
      <c r="I121" s="127">
        <v>0</v>
      </c>
      <c r="J121" s="148">
        <f t="shared" si="18"/>
        <v>0.030701754385965</v>
      </c>
      <c r="K121" s="148">
        <f t="shared" si="19"/>
        <v>0</v>
      </c>
      <c r="L121" s="128">
        <f t="shared" si="20"/>
        <v>0.225714285714286</v>
      </c>
      <c r="M121" s="128" t="e">
        <f t="shared" si="21"/>
        <v>#DIV/0!</v>
      </c>
      <c r="N121" s="127"/>
      <c r="AE121" s="161"/>
      <c r="AF121" s="162"/>
      <c r="AG121" s="161"/>
      <c r="AH121" s="161"/>
    </row>
    <row r="122" ht="15.75" spans="1:34">
      <c r="A122" s="29"/>
      <c r="B122" s="140" t="s">
        <v>236</v>
      </c>
      <c r="C122" s="126">
        <v>1.2</v>
      </c>
      <c r="D122" s="127">
        <v>271</v>
      </c>
      <c r="E122" s="128">
        <f t="shared" si="17"/>
        <v>4.42804428044281</v>
      </c>
      <c r="F122" s="127">
        <v>5</v>
      </c>
      <c r="G122" s="127">
        <v>2</v>
      </c>
      <c r="H122" s="127">
        <v>1</v>
      </c>
      <c r="I122" s="127">
        <v>1</v>
      </c>
      <c r="J122" s="148">
        <f t="shared" si="18"/>
        <v>0.018450184501845</v>
      </c>
      <c r="K122" s="148">
        <f t="shared" si="19"/>
        <v>0.2</v>
      </c>
      <c r="L122" s="128">
        <f t="shared" si="20"/>
        <v>0.24</v>
      </c>
      <c r="M122" s="128">
        <f t="shared" si="21"/>
        <v>1.2</v>
      </c>
      <c r="N122" s="127"/>
      <c r="AE122" s="161"/>
      <c r="AF122" s="162"/>
      <c r="AG122" s="161"/>
      <c r="AH122" s="161"/>
    </row>
    <row r="123" ht="15.75" spans="1:34">
      <c r="A123" s="29"/>
      <c r="B123" s="140" t="s">
        <v>237</v>
      </c>
      <c r="C123" s="126">
        <v>10.44</v>
      </c>
      <c r="D123" s="127">
        <v>2274</v>
      </c>
      <c r="E123" s="128">
        <f t="shared" si="17"/>
        <v>4.5910290237467</v>
      </c>
      <c r="F123" s="127">
        <v>36</v>
      </c>
      <c r="G123" s="127">
        <v>21</v>
      </c>
      <c r="H123" s="127">
        <v>8</v>
      </c>
      <c r="I123" s="127">
        <v>4</v>
      </c>
      <c r="J123" s="148">
        <f t="shared" si="18"/>
        <v>0.015831134564644</v>
      </c>
      <c r="K123" s="148">
        <f t="shared" si="19"/>
        <v>0.222222222222222</v>
      </c>
      <c r="L123" s="128">
        <f t="shared" si="20"/>
        <v>0.29</v>
      </c>
      <c r="M123" s="128">
        <f t="shared" si="21"/>
        <v>1.305</v>
      </c>
      <c r="N123" s="127"/>
      <c r="AE123" s="161"/>
      <c r="AF123" s="162"/>
      <c r="AG123" s="161"/>
      <c r="AH123" s="161"/>
    </row>
    <row r="124" ht="15.75" spans="1:34">
      <c r="A124" s="29"/>
      <c r="B124" s="140" t="s">
        <v>238</v>
      </c>
      <c r="C124" s="126">
        <v>8.33</v>
      </c>
      <c r="D124" s="127">
        <v>1449</v>
      </c>
      <c r="E124" s="128">
        <f t="shared" si="17"/>
        <v>5.7487922705314</v>
      </c>
      <c r="F124" s="127">
        <v>19</v>
      </c>
      <c r="G124" s="127">
        <v>13</v>
      </c>
      <c r="H124" s="127">
        <v>4</v>
      </c>
      <c r="I124" s="127">
        <v>4</v>
      </c>
      <c r="J124" s="148">
        <f t="shared" si="18"/>
        <v>0.013112491373361</v>
      </c>
      <c r="K124" s="148">
        <f t="shared" si="19"/>
        <v>0.210526315789474</v>
      </c>
      <c r="L124" s="128">
        <f t="shared" si="20"/>
        <v>0.438421052631579</v>
      </c>
      <c r="M124" s="128">
        <f t="shared" si="21"/>
        <v>2.0825</v>
      </c>
      <c r="N124" s="127"/>
      <c r="AE124" s="161"/>
      <c r="AF124" s="162"/>
      <c r="AG124" s="161"/>
      <c r="AH124" s="161"/>
    </row>
    <row r="125" ht="15.75" spans="1:34">
      <c r="A125" s="166">
        <v>45556</v>
      </c>
      <c r="B125" s="167" t="s">
        <v>239</v>
      </c>
      <c r="C125" s="121">
        <v>780.51</v>
      </c>
      <c r="D125" s="122">
        <v>65404</v>
      </c>
      <c r="E125" s="123">
        <f t="shared" si="17"/>
        <v>11.9336737814201</v>
      </c>
      <c r="F125" s="122">
        <v>2232</v>
      </c>
      <c r="G125" s="122">
        <v>2021</v>
      </c>
      <c r="H125" s="122">
        <v>1185</v>
      </c>
      <c r="I125" s="122">
        <v>933</v>
      </c>
      <c r="J125" s="147">
        <f t="shared" si="18"/>
        <v>0.034126353128249</v>
      </c>
      <c r="K125" s="147">
        <f t="shared" si="19"/>
        <v>0.530913978494624</v>
      </c>
      <c r="L125" s="123">
        <f t="shared" si="20"/>
        <v>0.349690860215054</v>
      </c>
      <c r="M125" s="123">
        <f t="shared" si="21"/>
        <v>0.658658227848101</v>
      </c>
      <c r="N125" s="127"/>
      <c r="AE125" s="161"/>
      <c r="AF125" s="162"/>
      <c r="AG125" s="161"/>
      <c r="AH125" s="161"/>
    </row>
    <row r="126" ht="15.75" spans="1:34">
      <c r="A126" s="29"/>
      <c r="B126" s="138" t="s">
        <v>240</v>
      </c>
      <c r="C126" s="130">
        <v>87.32</v>
      </c>
      <c r="D126" s="131">
        <v>6726</v>
      </c>
      <c r="E126" s="132">
        <f t="shared" si="17"/>
        <v>12.9824561403509</v>
      </c>
      <c r="F126" s="131">
        <v>279</v>
      </c>
      <c r="G126" s="131">
        <v>246</v>
      </c>
      <c r="H126" s="131">
        <v>123</v>
      </c>
      <c r="I126" s="131">
        <v>83</v>
      </c>
      <c r="J126" s="149">
        <f t="shared" si="18"/>
        <v>0.041480820695807</v>
      </c>
      <c r="K126" s="149">
        <f t="shared" si="19"/>
        <v>0.440860215053764</v>
      </c>
      <c r="L126" s="132">
        <f t="shared" si="20"/>
        <v>0.312974910394265</v>
      </c>
      <c r="M126" s="132">
        <f t="shared" si="21"/>
        <v>0.709918699186992</v>
      </c>
      <c r="N126" s="127" t="s">
        <v>241</v>
      </c>
      <c r="AE126" s="161"/>
      <c r="AF126" s="162"/>
      <c r="AG126" s="161"/>
      <c r="AH126" s="161"/>
    </row>
    <row r="127" ht="15.75" spans="1:34">
      <c r="A127" s="29"/>
      <c r="B127" s="140" t="s">
        <v>242</v>
      </c>
      <c r="C127" s="126">
        <v>45.09</v>
      </c>
      <c r="D127" s="127">
        <v>6264</v>
      </c>
      <c r="E127" s="128">
        <f t="shared" si="17"/>
        <v>7.19827586206897</v>
      </c>
      <c r="F127" s="127">
        <v>123</v>
      </c>
      <c r="G127" s="127">
        <v>91</v>
      </c>
      <c r="H127" s="127">
        <v>47</v>
      </c>
      <c r="I127" s="127">
        <v>35</v>
      </c>
      <c r="J127" s="148">
        <f t="shared" si="18"/>
        <v>0.019636015325671</v>
      </c>
      <c r="K127" s="148">
        <f t="shared" si="19"/>
        <v>0.382113821138211</v>
      </c>
      <c r="L127" s="128">
        <f t="shared" si="20"/>
        <v>0.366585365853659</v>
      </c>
      <c r="M127" s="128">
        <f t="shared" si="21"/>
        <v>0.95936170212766</v>
      </c>
      <c r="N127" s="127"/>
      <c r="AE127" s="161"/>
      <c r="AF127" s="162"/>
      <c r="AG127" s="161"/>
      <c r="AH127" s="161"/>
    </row>
    <row r="128" ht="15.75" spans="1:34">
      <c r="A128" s="29"/>
      <c r="B128" s="139" t="s">
        <v>243</v>
      </c>
      <c r="C128" s="126">
        <v>2.74</v>
      </c>
      <c r="D128" s="127">
        <v>260</v>
      </c>
      <c r="E128" s="128">
        <f t="shared" si="17"/>
        <v>10.5384615384615</v>
      </c>
      <c r="F128" s="127">
        <v>8</v>
      </c>
      <c r="G128" s="127">
        <v>5</v>
      </c>
      <c r="H128" s="127">
        <v>1</v>
      </c>
      <c r="I128" s="127">
        <v>2</v>
      </c>
      <c r="J128" s="148">
        <f t="shared" si="18"/>
        <v>0.030769230769231</v>
      </c>
      <c r="K128" s="148">
        <f t="shared" si="19"/>
        <v>0.125</v>
      </c>
      <c r="L128" s="128">
        <f t="shared" si="20"/>
        <v>0.3425</v>
      </c>
      <c r="M128" s="128">
        <f t="shared" si="21"/>
        <v>2.74</v>
      </c>
      <c r="N128" s="127"/>
      <c r="AE128" s="161"/>
      <c r="AF128" s="162"/>
      <c r="AG128" s="161"/>
      <c r="AH128" s="161"/>
    </row>
    <row r="129" ht="15.75" spans="1:34">
      <c r="A129" s="29"/>
      <c r="B129" s="140" t="s">
        <v>244</v>
      </c>
      <c r="C129" s="126">
        <v>2.42</v>
      </c>
      <c r="D129" s="127">
        <v>269</v>
      </c>
      <c r="E129" s="128">
        <f t="shared" si="17"/>
        <v>8.99628252788104</v>
      </c>
      <c r="F129" s="127">
        <v>6</v>
      </c>
      <c r="G129" s="127">
        <v>4</v>
      </c>
      <c r="H129" s="127">
        <v>3</v>
      </c>
      <c r="I129" s="127">
        <v>1</v>
      </c>
      <c r="J129" s="148">
        <f t="shared" si="18"/>
        <v>0.022304832713755</v>
      </c>
      <c r="K129" s="148">
        <f t="shared" si="19"/>
        <v>0.5</v>
      </c>
      <c r="L129" s="128">
        <f t="shared" si="20"/>
        <v>0.403333333333333</v>
      </c>
      <c r="M129" s="128">
        <f t="shared" si="21"/>
        <v>0.806666666666667</v>
      </c>
      <c r="N129" s="127"/>
      <c r="AE129" s="161"/>
      <c r="AF129" s="162"/>
      <c r="AG129" s="161"/>
      <c r="AH129" s="161"/>
    </row>
    <row r="130" ht="15.75" spans="1:34">
      <c r="A130" s="29"/>
      <c r="B130" s="139" t="s">
        <v>245</v>
      </c>
      <c r="C130" s="126">
        <v>9.98</v>
      </c>
      <c r="D130" s="127">
        <v>1441</v>
      </c>
      <c r="E130" s="128">
        <f t="shared" si="17"/>
        <v>6.92574600971548</v>
      </c>
      <c r="F130" s="127">
        <v>25</v>
      </c>
      <c r="G130" s="127">
        <v>16</v>
      </c>
      <c r="H130" s="127">
        <v>8</v>
      </c>
      <c r="I130" s="127">
        <v>11</v>
      </c>
      <c r="J130" s="148">
        <f t="shared" si="18"/>
        <v>0.01734906315059</v>
      </c>
      <c r="K130" s="148">
        <f t="shared" si="19"/>
        <v>0.32</v>
      </c>
      <c r="L130" s="128">
        <f t="shared" si="20"/>
        <v>0.3992</v>
      </c>
      <c r="M130" s="128">
        <f t="shared" si="21"/>
        <v>1.2475</v>
      </c>
      <c r="N130" s="127"/>
      <c r="AE130" s="161"/>
      <c r="AF130" s="162"/>
      <c r="AG130" s="161"/>
      <c r="AH130" s="161"/>
    </row>
    <row r="131" ht="15.75" spans="1:34">
      <c r="A131" s="29"/>
      <c r="B131" s="140" t="s">
        <v>246</v>
      </c>
      <c r="C131" s="126">
        <v>1.39</v>
      </c>
      <c r="D131" s="127">
        <v>218</v>
      </c>
      <c r="E131" s="128">
        <f t="shared" ref="E131:E168" si="22">C131/D131*1000</f>
        <v>6.37614678899083</v>
      </c>
      <c r="F131" s="127">
        <v>4</v>
      </c>
      <c r="G131" s="127">
        <v>4</v>
      </c>
      <c r="H131" s="127">
        <v>2</v>
      </c>
      <c r="I131" s="127">
        <v>1</v>
      </c>
      <c r="J131" s="148">
        <f t="shared" ref="J131:J168" si="23">F131/D131</f>
        <v>0.018348623853211</v>
      </c>
      <c r="K131" s="148">
        <f t="shared" ref="K131:K168" si="24">H131/F131</f>
        <v>0.5</v>
      </c>
      <c r="L131" s="128">
        <f t="shared" ref="L131:L168" si="25">C131/F131</f>
        <v>0.3475</v>
      </c>
      <c r="M131" s="128">
        <f t="shared" ref="M131:M168" si="26">C131/H131</f>
        <v>0.695</v>
      </c>
      <c r="N131" s="127"/>
      <c r="AE131" s="161"/>
      <c r="AF131" s="162"/>
      <c r="AG131" s="161"/>
      <c r="AH131" s="161"/>
    </row>
    <row r="132" ht="15.75" spans="1:34">
      <c r="A132" s="29"/>
      <c r="B132" s="140" t="s">
        <v>247</v>
      </c>
      <c r="C132" s="126">
        <v>1.6</v>
      </c>
      <c r="D132" s="127">
        <v>350</v>
      </c>
      <c r="E132" s="128">
        <f t="shared" si="22"/>
        <v>4.57142857142857</v>
      </c>
      <c r="F132" s="127">
        <v>0</v>
      </c>
      <c r="G132" s="127">
        <v>0</v>
      </c>
      <c r="H132" s="127">
        <v>0</v>
      </c>
      <c r="I132" s="127">
        <v>0</v>
      </c>
      <c r="J132" s="148">
        <f t="shared" si="23"/>
        <v>0</v>
      </c>
      <c r="K132" s="148" t="e">
        <f t="shared" si="24"/>
        <v>#DIV/0!</v>
      </c>
      <c r="L132" s="128" t="e">
        <f t="shared" si="25"/>
        <v>#DIV/0!</v>
      </c>
      <c r="M132" s="128" t="e">
        <f t="shared" si="26"/>
        <v>#DIV/0!</v>
      </c>
      <c r="N132" s="127"/>
      <c r="AE132" s="161"/>
      <c r="AF132" s="162"/>
      <c r="AG132" s="161"/>
      <c r="AH132" s="161"/>
    </row>
    <row r="133" ht="15.75" spans="1:34">
      <c r="A133" s="29"/>
      <c r="B133" s="140" t="s">
        <v>248</v>
      </c>
      <c r="C133" s="126">
        <v>2.29</v>
      </c>
      <c r="D133" s="127">
        <v>230</v>
      </c>
      <c r="E133" s="128">
        <f t="shared" si="22"/>
        <v>9.95652173913044</v>
      </c>
      <c r="F133" s="127">
        <v>6</v>
      </c>
      <c r="G133" s="127">
        <v>5</v>
      </c>
      <c r="H133" s="127">
        <v>2</v>
      </c>
      <c r="I133" s="127">
        <v>1</v>
      </c>
      <c r="J133" s="148">
        <f t="shared" si="23"/>
        <v>0.026086956521739</v>
      </c>
      <c r="K133" s="148">
        <f t="shared" si="24"/>
        <v>0.333333333333333</v>
      </c>
      <c r="L133" s="128">
        <f t="shared" si="25"/>
        <v>0.381666666666667</v>
      </c>
      <c r="M133" s="128">
        <f t="shared" si="26"/>
        <v>1.145</v>
      </c>
      <c r="N133" s="127"/>
      <c r="AE133" s="161"/>
      <c r="AF133" s="162"/>
      <c r="AG133" s="161"/>
      <c r="AH133" s="161"/>
    </row>
    <row r="134" ht="15.75" spans="1:34">
      <c r="A134" s="29"/>
      <c r="B134" s="140" t="s">
        <v>249</v>
      </c>
      <c r="C134" s="126">
        <v>9.73</v>
      </c>
      <c r="D134" s="127">
        <v>1428</v>
      </c>
      <c r="E134" s="128">
        <f t="shared" si="22"/>
        <v>6.81372549019608</v>
      </c>
      <c r="F134" s="127">
        <v>22</v>
      </c>
      <c r="G134" s="127">
        <v>15</v>
      </c>
      <c r="H134" s="127">
        <v>9</v>
      </c>
      <c r="I134" s="127">
        <v>9</v>
      </c>
      <c r="J134" s="148">
        <f t="shared" si="23"/>
        <v>0.015406162464986</v>
      </c>
      <c r="K134" s="148">
        <f t="shared" si="24"/>
        <v>0.409090909090909</v>
      </c>
      <c r="L134" s="128">
        <f t="shared" si="25"/>
        <v>0.442272727272727</v>
      </c>
      <c r="M134" s="128">
        <f t="shared" si="26"/>
        <v>1.08111111111111</v>
      </c>
      <c r="N134" s="127"/>
      <c r="AE134" s="161"/>
      <c r="AF134" s="162"/>
      <c r="AG134" s="161"/>
      <c r="AH134" s="161"/>
    </row>
    <row r="135" ht="15.75" spans="1:34">
      <c r="A135" s="29"/>
      <c r="B135" s="140" t="s">
        <v>250</v>
      </c>
      <c r="C135" s="126">
        <v>0.96</v>
      </c>
      <c r="D135" s="127">
        <v>117</v>
      </c>
      <c r="E135" s="128">
        <f t="shared" si="22"/>
        <v>8.20512820512821</v>
      </c>
      <c r="F135" s="127">
        <v>1</v>
      </c>
      <c r="G135" s="127">
        <v>0</v>
      </c>
      <c r="H135" s="127">
        <v>0</v>
      </c>
      <c r="I135" s="127">
        <v>0</v>
      </c>
      <c r="J135" s="148">
        <f t="shared" si="23"/>
        <v>0.008547008547009</v>
      </c>
      <c r="K135" s="148">
        <f t="shared" si="24"/>
        <v>0</v>
      </c>
      <c r="L135" s="128">
        <f t="shared" si="25"/>
        <v>0.96</v>
      </c>
      <c r="M135" s="128" t="e">
        <f t="shared" si="26"/>
        <v>#DIV/0!</v>
      </c>
      <c r="N135" s="127"/>
      <c r="AE135" s="161"/>
      <c r="AF135" s="162"/>
      <c r="AG135" s="161"/>
      <c r="AH135" s="161"/>
    </row>
    <row r="136" ht="15.75" spans="1:34">
      <c r="A136" s="29"/>
      <c r="B136" s="140" t="s">
        <v>251</v>
      </c>
      <c r="C136" s="126">
        <v>3.4</v>
      </c>
      <c r="D136" s="127">
        <v>367</v>
      </c>
      <c r="E136" s="128">
        <f t="shared" si="22"/>
        <v>9.26430517711172</v>
      </c>
      <c r="F136" s="127">
        <v>7</v>
      </c>
      <c r="G136" s="127">
        <v>6</v>
      </c>
      <c r="H136" s="127">
        <v>3</v>
      </c>
      <c r="I136" s="127">
        <v>2</v>
      </c>
      <c r="J136" s="148">
        <f t="shared" si="23"/>
        <v>0.019073569482289</v>
      </c>
      <c r="K136" s="148">
        <f t="shared" si="24"/>
        <v>0.428571428571429</v>
      </c>
      <c r="L136" s="128">
        <f t="shared" si="25"/>
        <v>0.485714285714286</v>
      </c>
      <c r="M136" s="128">
        <f t="shared" si="26"/>
        <v>1.13333333333333</v>
      </c>
      <c r="N136" s="127"/>
      <c r="AE136" s="161"/>
      <c r="AF136" s="162"/>
      <c r="AG136" s="161"/>
      <c r="AH136" s="161"/>
    </row>
    <row r="137" ht="15.75" spans="1:34">
      <c r="A137" s="29"/>
      <c r="B137" s="140" t="s">
        <v>252</v>
      </c>
      <c r="C137" s="126">
        <v>0.86</v>
      </c>
      <c r="D137" s="127">
        <v>98</v>
      </c>
      <c r="E137" s="128">
        <f t="shared" si="22"/>
        <v>8.77551020408163</v>
      </c>
      <c r="F137" s="127">
        <v>2</v>
      </c>
      <c r="G137" s="127">
        <v>2</v>
      </c>
      <c r="H137" s="127">
        <v>2</v>
      </c>
      <c r="I137" s="127">
        <v>2</v>
      </c>
      <c r="J137" s="148">
        <f t="shared" si="23"/>
        <v>0.020408163265306</v>
      </c>
      <c r="K137" s="148">
        <f t="shared" si="24"/>
        <v>1</v>
      </c>
      <c r="L137" s="128">
        <f t="shared" si="25"/>
        <v>0.43</v>
      </c>
      <c r="M137" s="128">
        <f t="shared" si="26"/>
        <v>0.43</v>
      </c>
      <c r="N137" s="127"/>
      <c r="AE137" s="161"/>
      <c r="AF137" s="162"/>
      <c r="AG137" s="161"/>
      <c r="AH137" s="161"/>
    </row>
    <row r="138" ht="15.75" spans="1:34">
      <c r="A138" s="29"/>
      <c r="B138" s="140" t="s">
        <v>253</v>
      </c>
      <c r="C138" s="126">
        <v>0.52</v>
      </c>
      <c r="D138" s="127">
        <v>100</v>
      </c>
      <c r="E138" s="128">
        <f t="shared" si="22"/>
        <v>5.2</v>
      </c>
      <c r="F138" s="127">
        <v>0</v>
      </c>
      <c r="G138" s="127">
        <v>0</v>
      </c>
      <c r="H138" s="127">
        <v>0</v>
      </c>
      <c r="I138" s="127">
        <v>0</v>
      </c>
      <c r="J138" s="148">
        <f t="shared" si="23"/>
        <v>0</v>
      </c>
      <c r="K138" s="148" t="e">
        <f t="shared" si="24"/>
        <v>#DIV/0!</v>
      </c>
      <c r="L138" s="128" t="e">
        <f t="shared" si="25"/>
        <v>#DIV/0!</v>
      </c>
      <c r="M138" s="128" t="e">
        <f t="shared" si="26"/>
        <v>#DIV/0!</v>
      </c>
      <c r="N138" s="127"/>
      <c r="AE138" s="161"/>
      <c r="AF138" s="162"/>
      <c r="AG138" s="161"/>
      <c r="AH138" s="161"/>
    </row>
    <row r="139" ht="15.75" spans="1:34">
      <c r="A139" s="29"/>
      <c r="B139" s="140" t="s">
        <v>254</v>
      </c>
      <c r="C139" s="126">
        <v>3.56</v>
      </c>
      <c r="D139" s="127">
        <v>365</v>
      </c>
      <c r="E139" s="128">
        <f t="shared" si="22"/>
        <v>9.75342465753425</v>
      </c>
      <c r="F139" s="127">
        <v>9</v>
      </c>
      <c r="G139" s="127">
        <v>9</v>
      </c>
      <c r="H139" s="127">
        <v>2</v>
      </c>
      <c r="I139" s="127">
        <v>1</v>
      </c>
      <c r="J139" s="148">
        <f t="shared" si="23"/>
        <v>0.024657534246575</v>
      </c>
      <c r="K139" s="148">
        <f t="shared" si="24"/>
        <v>0.222222222222222</v>
      </c>
      <c r="L139" s="128">
        <f t="shared" si="25"/>
        <v>0.395555555555556</v>
      </c>
      <c r="M139" s="128">
        <f t="shared" si="26"/>
        <v>1.78</v>
      </c>
      <c r="N139" s="127"/>
      <c r="AE139" s="161"/>
      <c r="AF139" s="162"/>
      <c r="AG139" s="161"/>
      <c r="AH139" s="161"/>
    </row>
    <row r="140" ht="15.75" spans="1:34">
      <c r="A140" s="29"/>
      <c r="B140" s="140" t="s">
        <v>255</v>
      </c>
      <c r="C140" s="126">
        <v>0.63</v>
      </c>
      <c r="D140" s="127">
        <v>67</v>
      </c>
      <c r="E140" s="128">
        <f t="shared" si="22"/>
        <v>9.40298507462687</v>
      </c>
      <c r="F140" s="127">
        <v>1</v>
      </c>
      <c r="G140" s="127">
        <v>0</v>
      </c>
      <c r="H140" s="127">
        <v>0</v>
      </c>
      <c r="I140" s="127">
        <v>0</v>
      </c>
      <c r="J140" s="148">
        <f t="shared" si="23"/>
        <v>0.014925373134328</v>
      </c>
      <c r="K140" s="148">
        <f t="shared" si="24"/>
        <v>0</v>
      </c>
      <c r="L140" s="128">
        <f t="shared" si="25"/>
        <v>0.63</v>
      </c>
      <c r="M140" s="128" t="e">
        <f t="shared" si="26"/>
        <v>#DIV/0!</v>
      </c>
      <c r="N140" s="127"/>
      <c r="AE140" s="161"/>
      <c r="AF140" s="162"/>
      <c r="AG140" s="161"/>
      <c r="AH140" s="161"/>
    </row>
    <row r="141" ht="15.75" spans="1:34">
      <c r="A141" s="29"/>
      <c r="B141" s="140" t="s">
        <v>256</v>
      </c>
      <c r="C141" s="126">
        <v>0.6</v>
      </c>
      <c r="D141" s="127">
        <v>80</v>
      </c>
      <c r="E141" s="128">
        <f t="shared" si="22"/>
        <v>7.5</v>
      </c>
      <c r="F141" s="127">
        <v>2</v>
      </c>
      <c r="G141" s="127">
        <v>1</v>
      </c>
      <c r="H141" s="127">
        <v>1</v>
      </c>
      <c r="I141" s="127">
        <v>1</v>
      </c>
      <c r="J141" s="148">
        <f t="shared" si="23"/>
        <v>0.025</v>
      </c>
      <c r="K141" s="148">
        <f t="shared" si="24"/>
        <v>0.5</v>
      </c>
      <c r="L141" s="128">
        <f t="shared" si="25"/>
        <v>0.3</v>
      </c>
      <c r="M141" s="128">
        <f t="shared" si="26"/>
        <v>0.6</v>
      </c>
      <c r="N141" s="127"/>
      <c r="AE141" s="161"/>
      <c r="AF141" s="162"/>
      <c r="AG141" s="161"/>
      <c r="AH141" s="161"/>
    </row>
    <row r="142" ht="15.75" spans="1:34">
      <c r="A142" s="29"/>
      <c r="B142" s="140" t="s">
        <v>257</v>
      </c>
      <c r="C142" s="126">
        <v>1.59</v>
      </c>
      <c r="D142" s="127">
        <v>129</v>
      </c>
      <c r="E142" s="128">
        <f t="shared" si="22"/>
        <v>12.3255813953488</v>
      </c>
      <c r="F142" s="127">
        <v>6</v>
      </c>
      <c r="G142" s="127">
        <v>2</v>
      </c>
      <c r="H142" s="127">
        <v>1</v>
      </c>
      <c r="I142" s="127">
        <v>1</v>
      </c>
      <c r="J142" s="148">
        <f t="shared" si="23"/>
        <v>0.046511627906977</v>
      </c>
      <c r="K142" s="148">
        <f t="shared" si="24"/>
        <v>0.166666666666667</v>
      </c>
      <c r="L142" s="128">
        <f t="shared" si="25"/>
        <v>0.265</v>
      </c>
      <c r="M142" s="128">
        <f t="shared" si="26"/>
        <v>1.59</v>
      </c>
      <c r="N142" s="127"/>
      <c r="AE142" s="161"/>
      <c r="AF142" s="162"/>
      <c r="AG142" s="161"/>
      <c r="AH142" s="161"/>
    </row>
    <row r="143" ht="15.75" spans="1:34">
      <c r="A143" s="29"/>
      <c r="B143" s="140" t="s">
        <v>258</v>
      </c>
      <c r="C143" s="126">
        <v>0.56</v>
      </c>
      <c r="D143" s="127">
        <v>95</v>
      </c>
      <c r="E143" s="128">
        <f t="shared" si="22"/>
        <v>5.89473684210527</v>
      </c>
      <c r="F143" s="127">
        <v>0</v>
      </c>
      <c r="G143" s="127">
        <v>0</v>
      </c>
      <c r="H143" s="127">
        <v>0</v>
      </c>
      <c r="I143" s="127">
        <v>0</v>
      </c>
      <c r="J143" s="148">
        <f t="shared" si="23"/>
        <v>0</v>
      </c>
      <c r="K143" s="148" t="e">
        <f t="shared" si="24"/>
        <v>#DIV/0!</v>
      </c>
      <c r="L143" s="128" t="e">
        <f t="shared" si="25"/>
        <v>#DIV/0!</v>
      </c>
      <c r="M143" s="128" t="e">
        <f t="shared" si="26"/>
        <v>#DIV/0!</v>
      </c>
      <c r="N143" s="127"/>
      <c r="AE143" s="161"/>
      <c r="AF143" s="162"/>
      <c r="AG143" s="161"/>
      <c r="AH143" s="161"/>
    </row>
    <row r="144" ht="15.75" spans="1:34">
      <c r="A144" s="29"/>
      <c r="B144" s="140" t="s">
        <v>259</v>
      </c>
      <c r="C144" s="126">
        <v>0.96</v>
      </c>
      <c r="D144" s="127">
        <v>110</v>
      </c>
      <c r="E144" s="128">
        <f t="shared" si="22"/>
        <v>8.72727272727273</v>
      </c>
      <c r="F144" s="127">
        <v>2</v>
      </c>
      <c r="G144" s="127">
        <v>2</v>
      </c>
      <c r="H144" s="127">
        <v>0</v>
      </c>
      <c r="I144" s="127">
        <v>0</v>
      </c>
      <c r="J144" s="148">
        <f t="shared" si="23"/>
        <v>0.018181818181818</v>
      </c>
      <c r="K144" s="148">
        <f t="shared" si="24"/>
        <v>0</v>
      </c>
      <c r="L144" s="128">
        <f t="shared" si="25"/>
        <v>0.48</v>
      </c>
      <c r="M144" s="128" t="e">
        <f t="shared" si="26"/>
        <v>#DIV/0!</v>
      </c>
      <c r="N144" s="127"/>
      <c r="AE144" s="161"/>
      <c r="AF144" s="162"/>
      <c r="AG144" s="161"/>
      <c r="AH144" s="161"/>
    </row>
    <row r="145" ht="15.75" spans="1:34">
      <c r="A145" s="29"/>
      <c r="B145" s="140" t="s">
        <v>260</v>
      </c>
      <c r="C145" s="126">
        <v>0.78</v>
      </c>
      <c r="D145" s="127">
        <v>113</v>
      </c>
      <c r="E145" s="128">
        <f t="shared" si="22"/>
        <v>6.90265486725664</v>
      </c>
      <c r="F145" s="127">
        <v>0</v>
      </c>
      <c r="G145" s="127">
        <v>0</v>
      </c>
      <c r="H145" s="127">
        <v>0</v>
      </c>
      <c r="I145" s="127">
        <v>0</v>
      </c>
      <c r="J145" s="148">
        <f t="shared" si="23"/>
        <v>0</v>
      </c>
      <c r="K145" s="148" t="e">
        <f t="shared" si="24"/>
        <v>#DIV/0!</v>
      </c>
      <c r="L145" s="128" t="e">
        <f t="shared" si="25"/>
        <v>#DIV/0!</v>
      </c>
      <c r="M145" s="128" t="e">
        <f t="shared" si="26"/>
        <v>#DIV/0!</v>
      </c>
      <c r="N145" s="127"/>
      <c r="AE145" s="161"/>
      <c r="AF145" s="161"/>
      <c r="AG145" s="161"/>
      <c r="AH145" s="161"/>
    </row>
    <row r="146" ht="15.75" spans="1:34">
      <c r="A146" s="29"/>
      <c r="B146" s="140" t="s">
        <v>261</v>
      </c>
      <c r="C146" s="126">
        <v>1.17</v>
      </c>
      <c r="D146" s="127">
        <v>226</v>
      </c>
      <c r="E146" s="128">
        <f t="shared" si="22"/>
        <v>5.17699115044248</v>
      </c>
      <c r="F146" s="127">
        <v>4</v>
      </c>
      <c r="G146" s="127">
        <v>3</v>
      </c>
      <c r="H146" s="127">
        <v>1</v>
      </c>
      <c r="I146" s="127">
        <v>1</v>
      </c>
      <c r="J146" s="148">
        <f t="shared" si="23"/>
        <v>0.017699115044248</v>
      </c>
      <c r="K146" s="148">
        <f t="shared" si="24"/>
        <v>0.25</v>
      </c>
      <c r="L146" s="128">
        <f t="shared" si="25"/>
        <v>0.2925</v>
      </c>
      <c r="M146" s="128">
        <f t="shared" si="26"/>
        <v>1.17</v>
      </c>
      <c r="N146" s="127"/>
      <c r="AE146" s="161"/>
      <c r="AF146" s="161"/>
      <c r="AG146" s="161"/>
      <c r="AH146" s="161"/>
    </row>
    <row r="147" ht="15.75" spans="1:34">
      <c r="A147" s="91">
        <v>45556</v>
      </c>
      <c r="B147" s="172" t="s">
        <v>262</v>
      </c>
      <c r="C147" s="127">
        <v>2.85</v>
      </c>
      <c r="D147" s="127">
        <v>399</v>
      </c>
      <c r="E147" s="173">
        <f t="shared" si="22"/>
        <v>7.14285714285714</v>
      </c>
      <c r="F147" s="127">
        <v>16</v>
      </c>
      <c r="G147" s="127"/>
      <c r="H147" s="174">
        <v>6</v>
      </c>
      <c r="I147" s="174">
        <v>5</v>
      </c>
      <c r="J147" s="148">
        <f t="shared" si="23"/>
        <v>0.040100250626566</v>
      </c>
      <c r="K147" s="148">
        <f t="shared" si="24"/>
        <v>0.375</v>
      </c>
      <c r="L147" s="128">
        <f t="shared" si="25"/>
        <v>0.178125</v>
      </c>
      <c r="M147" s="128">
        <f t="shared" si="26"/>
        <v>0.475</v>
      </c>
      <c r="N147" s="184"/>
      <c r="AE147" s="161"/>
      <c r="AF147" s="161"/>
      <c r="AG147" s="161"/>
      <c r="AH147" s="161"/>
    </row>
    <row r="148" ht="15.75" spans="1:14">
      <c r="A148" s="175"/>
      <c r="B148" s="8" t="s">
        <v>263</v>
      </c>
      <c r="C148" s="127">
        <v>7</v>
      </c>
      <c r="D148" s="127">
        <v>2892</v>
      </c>
      <c r="E148" s="173">
        <f t="shared" si="22"/>
        <v>2.42047026279392</v>
      </c>
      <c r="F148" s="127">
        <v>33</v>
      </c>
      <c r="G148" s="127"/>
      <c r="H148" s="174">
        <v>4</v>
      </c>
      <c r="I148" s="174">
        <v>2</v>
      </c>
      <c r="J148" s="148">
        <f t="shared" si="23"/>
        <v>0.011410788381743</v>
      </c>
      <c r="K148" s="148">
        <f t="shared" si="24"/>
        <v>0.121212121212121</v>
      </c>
      <c r="L148" s="128">
        <f t="shared" si="25"/>
        <v>0.212121212121212</v>
      </c>
      <c r="M148" s="128">
        <f t="shared" si="26"/>
        <v>1.75</v>
      </c>
      <c r="N148" s="184"/>
    </row>
    <row r="149" ht="15.75" spans="1:14">
      <c r="A149" s="175"/>
      <c r="B149" s="176" t="s">
        <v>264</v>
      </c>
      <c r="C149" s="152">
        <v>9.03</v>
      </c>
      <c r="D149" s="127">
        <v>1929</v>
      </c>
      <c r="E149" s="173">
        <f t="shared" si="22"/>
        <v>4.68118195956454</v>
      </c>
      <c r="F149" s="127">
        <v>24</v>
      </c>
      <c r="G149" s="127"/>
      <c r="H149" s="174">
        <v>7</v>
      </c>
      <c r="I149" s="174">
        <v>7</v>
      </c>
      <c r="J149" s="148">
        <f t="shared" si="23"/>
        <v>0.01244167962675</v>
      </c>
      <c r="K149" s="148">
        <f t="shared" si="24"/>
        <v>0.291666666666667</v>
      </c>
      <c r="L149" s="128">
        <f t="shared" si="25"/>
        <v>0.37625</v>
      </c>
      <c r="M149" s="128">
        <f t="shared" si="26"/>
        <v>1.29</v>
      </c>
      <c r="N149" s="184"/>
    </row>
    <row r="150" ht="15.75" spans="1:14">
      <c r="A150" s="175"/>
      <c r="B150" s="177" t="s">
        <v>265</v>
      </c>
      <c r="C150" s="152">
        <v>10.72</v>
      </c>
      <c r="D150" s="178">
        <v>1115</v>
      </c>
      <c r="E150" s="173">
        <f t="shared" si="22"/>
        <v>9.61434977578476</v>
      </c>
      <c r="F150" s="127">
        <v>32</v>
      </c>
      <c r="G150" s="127"/>
      <c r="H150" s="174">
        <v>9</v>
      </c>
      <c r="I150" s="174">
        <v>8</v>
      </c>
      <c r="J150" s="148">
        <f t="shared" si="23"/>
        <v>0.028699551569507</v>
      </c>
      <c r="K150" s="148">
        <f t="shared" si="24"/>
        <v>0.28125</v>
      </c>
      <c r="L150" s="128">
        <f t="shared" si="25"/>
        <v>0.335</v>
      </c>
      <c r="M150" s="128">
        <f t="shared" si="26"/>
        <v>1.19111111111111</v>
      </c>
      <c r="N150" s="184"/>
    </row>
    <row r="151" ht="15.75" spans="1:14">
      <c r="A151" s="175"/>
      <c r="B151" s="176" t="s">
        <v>266</v>
      </c>
      <c r="C151" s="152">
        <v>9.4</v>
      </c>
      <c r="D151" s="127">
        <v>2454</v>
      </c>
      <c r="E151" s="173">
        <f t="shared" si="22"/>
        <v>3.83048084759576</v>
      </c>
      <c r="F151" s="127">
        <v>40</v>
      </c>
      <c r="G151" s="127"/>
      <c r="H151" s="174">
        <v>5</v>
      </c>
      <c r="I151" s="174">
        <v>3</v>
      </c>
      <c r="J151" s="148">
        <f t="shared" si="23"/>
        <v>0.016299918500408</v>
      </c>
      <c r="K151" s="148">
        <f t="shared" si="24"/>
        <v>0.125</v>
      </c>
      <c r="L151" s="128">
        <f t="shared" si="25"/>
        <v>0.235</v>
      </c>
      <c r="M151" s="128">
        <f t="shared" si="26"/>
        <v>1.88</v>
      </c>
      <c r="N151" s="184"/>
    </row>
    <row r="152" ht="15.75" spans="1:14">
      <c r="A152" s="175"/>
      <c r="B152" s="179" t="s">
        <v>267</v>
      </c>
      <c r="C152" s="152">
        <v>11.05</v>
      </c>
      <c r="D152" s="127">
        <v>2407</v>
      </c>
      <c r="E152" s="173">
        <f t="shared" si="22"/>
        <v>4.59077690070628</v>
      </c>
      <c r="F152" s="127">
        <v>41</v>
      </c>
      <c r="G152" s="127"/>
      <c r="H152" s="174">
        <v>12</v>
      </c>
      <c r="I152" s="174">
        <v>8</v>
      </c>
      <c r="J152" s="148">
        <f t="shared" si="23"/>
        <v>0.017033651848774</v>
      </c>
      <c r="K152" s="148">
        <f t="shared" si="24"/>
        <v>0.292682926829268</v>
      </c>
      <c r="L152" s="128">
        <f t="shared" si="25"/>
        <v>0.269512195121951</v>
      </c>
      <c r="M152" s="128">
        <f t="shared" si="26"/>
        <v>0.920833333333334</v>
      </c>
      <c r="N152" s="184"/>
    </row>
    <row r="153" ht="15.75" spans="1:14">
      <c r="A153" s="175"/>
      <c r="B153" s="8" t="s">
        <v>268</v>
      </c>
      <c r="C153" s="127">
        <v>6.15</v>
      </c>
      <c r="D153" s="178">
        <v>1882</v>
      </c>
      <c r="E153" s="173">
        <f t="shared" si="22"/>
        <v>3.26780021253985</v>
      </c>
      <c r="F153" s="127">
        <v>23</v>
      </c>
      <c r="G153" s="127"/>
      <c r="H153" s="174">
        <v>2</v>
      </c>
      <c r="I153" s="174">
        <v>5</v>
      </c>
      <c r="J153" s="148">
        <f t="shared" si="23"/>
        <v>0.012221041445271</v>
      </c>
      <c r="K153" s="148">
        <f t="shared" si="24"/>
        <v>0.08695652173913</v>
      </c>
      <c r="L153" s="128">
        <f t="shared" si="25"/>
        <v>0.267391304347826</v>
      </c>
      <c r="M153" s="128">
        <f t="shared" si="26"/>
        <v>3.075</v>
      </c>
      <c r="N153" s="184"/>
    </row>
    <row r="154" ht="15.75" spans="1:14">
      <c r="A154" s="175"/>
      <c r="B154" s="8" t="s">
        <v>269</v>
      </c>
      <c r="C154" s="127">
        <v>5.9</v>
      </c>
      <c r="D154" s="178">
        <v>2021</v>
      </c>
      <c r="E154" s="173">
        <f t="shared" si="22"/>
        <v>2.91934685799109</v>
      </c>
      <c r="F154" s="127">
        <v>36</v>
      </c>
      <c r="G154" s="127"/>
      <c r="H154" s="174">
        <v>9</v>
      </c>
      <c r="I154" s="174">
        <v>9</v>
      </c>
      <c r="J154" s="148">
        <f t="shared" si="23"/>
        <v>0.017812963879268</v>
      </c>
      <c r="K154" s="148">
        <f t="shared" si="24"/>
        <v>0.25</v>
      </c>
      <c r="L154" s="128">
        <f t="shared" si="25"/>
        <v>0.163888888888889</v>
      </c>
      <c r="M154" s="128">
        <f t="shared" si="26"/>
        <v>0.655555555555556</v>
      </c>
      <c r="N154" s="184"/>
    </row>
    <row r="155" ht="15.75" spans="1:14">
      <c r="A155" s="175"/>
      <c r="B155" s="8" t="s">
        <v>266</v>
      </c>
      <c r="C155" s="127">
        <v>9.59</v>
      </c>
      <c r="D155" s="127">
        <v>4685</v>
      </c>
      <c r="E155" s="173">
        <f t="shared" si="22"/>
        <v>2.04695837780149</v>
      </c>
      <c r="F155" s="127">
        <v>58</v>
      </c>
      <c r="G155" s="127"/>
      <c r="H155" s="174">
        <v>9</v>
      </c>
      <c r="I155" s="174">
        <v>8</v>
      </c>
      <c r="J155" s="148">
        <f t="shared" si="23"/>
        <v>0.012379935965848</v>
      </c>
      <c r="K155" s="148">
        <f t="shared" si="24"/>
        <v>0.155172413793103</v>
      </c>
      <c r="L155" s="128">
        <f t="shared" si="25"/>
        <v>0.165344827586207</v>
      </c>
      <c r="M155" s="128">
        <f t="shared" si="26"/>
        <v>1.06555555555556</v>
      </c>
      <c r="N155" s="184"/>
    </row>
    <row r="156" ht="15.75" spans="1:14">
      <c r="A156" s="175"/>
      <c r="B156" s="8" t="s">
        <v>270</v>
      </c>
      <c r="C156" s="127">
        <v>59.32</v>
      </c>
      <c r="D156" s="178">
        <v>20781</v>
      </c>
      <c r="E156" s="173">
        <f t="shared" si="22"/>
        <v>2.85453058081902</v>
      </c>
      <c r="F156" s="127">
        <v>237</v>
      </c>
      <c r="G156" s="127"/>
      <c r="H156" s="174">
        <v>59</v>
      </c>
      <c r="I156" s="174">
        <v>56</v>
      </c>
      <c r="J156" s="148">
        <f t="shared" si="23"/>
        <v>0.011404648476974</v>
      </c>
      <c r="K156" s="148">
        <f t="shared" si="24"/>
        <v>0.248945147679325</v>
      </c>
      <c r="L156" s="128">
        <f t="shared" si="25"/>
        <v>0.250295358649789</v>
      </c>
      <c r="M156" s="128">
        <f t="shared" si="26"/>
        <v>1.00542372881356</v>
      </c>
      <c r="N156" s="184"/>
    </row>
    <row r="157" ht="15.75" spans="1:14">
      <c r="A157" s="175"/>
      <c r="B157" s="8" t="s">
        <v>271</v>
      </c>
      <c r="C157" s="127">
        <v>4.04</v>
      </c>
      <c r="D157" s="127">
        <v>866</v>
      </c>
      <c r="E157" s="173">
        <f t="shared" si="22"/>
        <v>4.66512702078522</v>
      </c>
      <c r="F157" s="127">
        <v>10</v>
      </c>
      <c r="G157" s="127"/>
      <c r="H157" s="174">
        <v>4</v>
      </c>
      <c r="I157" s="174">
        <v>2</v>
      </c>
      <c r="J157" s="148">
        <f t="shared" si="23"/>
        <v>0.011547344110855</v>
      </c>
      <c r="K157" s="148">
        <f t="shared" si="24"/>
        <v>0.4</v>
      </c>
      <c r="L157" s="128">
        <f t="shared" si="25"/>
        <v>0.404</v>
      </c>
      <c r="M157" s="128">
        <f t="shared" si="26"/>
        <v>1.01</v>
      </c>
      <c r="N157" s="184"/>
    </row>
    <row r="158" ht="15.75" spans="1:14">
      <c r="A158" s="175"/>
      <c r="B158" s="8" t="s">
        <v>272</v>
      </c>
      <c r="C158" s="127">
        <v>6.2</v>
      </c>
      <c r="D158" s="178">
        <v>1960</v>
      </c>
      <c r="E158" s="173">
        <f t="shared" si="22"/>
        <v>3.16326530612245</v>
      </c>
      <c r="F158" s="127">
        <v>21</v>
      </c>
      <c r="G158" s="127"/>
      <c r="H158" s="174">
        <v>3</v>
      </c>
      <c r="I158" s="174">
        <v>2</v>
      </c>
      <c r="J158" s="148">
        <f t="shared" si="23"/>
        <v>0.010714285714286</v>
      </c>
      <c r="K158" s="148">
        <f t="shared" si="24"/>
        <v>0.142857142857143</v>
      </c>
      <c r="L158" s="128">
        <f t="shared" si="25"/>
        <v>0.295238095238095</v>
      </c>
      <c r="M158" s="128">
        <f t="shared" si="26"/>
        <v>2.06666666666667</v>
      </c>
      <c r="N158" s="184"/>
    </row>
    <row r="159" ht="15.75" spans="1:14">
      <c r="A159" s="175"/>
      <c r="B159" s="8" t="s">
        <v>273</v>
      </c>
      <c r="C159" s="127">
        <v>5.52</v>
      </c>
      <c r="D159" s="127">
        <v>1710</v>
      </c>
      <c r="E159" s="173">
        <f t="shared" si="22"/>
        <v>3.2280701754386</v>
      </c>
      <c r="F159" s="127">
        <v>15</v>
      </c>
      <c r="G159" s="127"/>
      <c r="H159" s="174">
        <v>4</v>
      </c>
      <c r="I159" s="174">
        <v>6</v>
      </c>
      <c r="J159" s="148">
        <f t="shared" si="23"/>
        <v>0.008771929824561</v>
      </c>
      <c r="K159" s="148">
        <f t="shared" si="24"/>
        <v>0.266666666666667</v>
      </c>
      <c r="L159" s="128">
        <f t="shared" si="25"/>
        <v>0.368</v>
      </c>
      <c r="M159" s="128">
        <f t="shared" si="26"/>
        <v>1.38</v>
      </c>
      <c r="N159" s="184"/>
    </row>
    <row r="160" ht="15.75" spans="1:14">
      <c r="A160" s="175"/>
      <c r="B160" s="8" t="s">
        <v>274</v>
      </c>
      <c r="C160" s="127">
        <v>10.4</v>
      </c>
      <c r="D160" s="178">
        <v>5306</v>
      </c>
      <c r="E160" s="173">
        <f t="shared" si="22"/>
        <v>1.96004523181304</v>
      </c>
      <c r="F160" s="127">
        <v>80</v>
      </c>
      <c r="G160" s="127"/>
      <c r="H160" s="174">
        <v>12</v>
      </c>
      <c r="I160" s="174">
        <v>11</v>
      </c>
      <c r="J160" s="148">
        <f t="shared" si="23"/>
        <v>0.015077271013946</v>
      </c>
      <c r="K160" s="148">
        <f t="shared" si="24"/>
        <v>0.15</v>
      </c>
      <c r="L160" s="128">
        <f t="shared" si="25"/>
        <v>0.13</v>
      </c>
      <c r="M160" s="128">
        <f t="shared" si="26"/>
        <v>0.866666666666667</v>
      </c>
      <c r="N160" s="184"/>
    </row>
    <row r="161" ht="15.75" spans="1:14">
      <c r="A161" s="175"/>
      <c r="B161" s="8" t="s">
        <v>275</v>
      </c>
      <c r="C161" s="127">
        <v>2.36</v>
      </c>
      <c r="D161" s="127">
        <v>654</v>
      </c>
      <c r="E161" s="173">
        <f t="shared" si="22"/>
        <v>3.6085626911315</v>
      </c>
      <c r="F161" s="127">
        <v>11</v>
      </c>
      <c r="G161" s="127"/>
      <c r="H161" s="174">
        <v>0</v>
      </c>
      <c r="I161" s="174">
        <v>0</v>
      </c>
      <c r="J161" s="148">
        <f t="shared" si="23"/>
        <v>0.016819571865443</v>
      </c>
      <c r="K161" s="148">
        <f t="shared" si="24"/>
        <v>0</v>
      </c>
      <c r="L161" s="128">
        <f t="shared" si="25"/>
        <v>0.214545454545455</v>
      </c>
      <c r="M161" s="128" t="e">
        <f t="shared" si="26"/>
        <v>#DIV/0!</v>
      </c>
      <c r="N161" s="184"/>
    </row>
    <row r="162" ht="15.75" spans="1:14">
      <c r="A162" s="175"/>
      <c r="B162" s="8" t="s">
        <v>276</v>
      </c>
      <c r="C162" s="127">
        <v>1.47</v>
      </c>
      <c r="D162" s="127">
        <v>650</v>
      </c>
      <c r="E162" s="173">
        <f t="shared" si="22"/>
        <v>2.26153846153846</v>
      </c>
      <c r="F162" s="127">
        <v>2</v>
      </c>
      <c r="G162" s="127"/>
      <c r="H162" s="174">
        <v>0</v>
      </c>
      <c r="I162" s="174">
        <v>0</v>
      </c>
      <c r="J162" s="148">
        <f t="shared" si="23"/>
        <v>0.003076923076923</v>
      </c>
      <c r="K162" s="148">
        <f t="shared" si="24"/>
        <v>0</v>
      </c>
      <c r="L162" s="128">
        <f t="shared" si="25"/>
        <v>0.735</v>
      </c>
      <c r="M162" s="128" t="e">
        <f t="shared" si="26"/>
        <v>#DIV/0!</v>
      </c>
      <c r="N162" s="184"/>
    </row>
    <row r="163" ht="15.75" spans="1:14">
      <c r="A163" s="175"/>
      <c r="B163" s="8" t="s">
        <v>277</v>
      </c>
      <c r="C163" s="127">
        <v>10.21</v>
      </c>
      <c r="D163" s="178">
        <v>3930</v>
      </c>
      <c r="E163" s="173">
        <f t="shared" si="22"/>
        <v>2.59796437659033</v>
      </c>
      <c r="F163" s="127">
        <v>59</v>
      </c>
      <c r="G163" s="127"/>
      <c r="H163" s="174">
        <v>10</v>
      </c>
      <c r="I163" s="174">
        <v>10</v>
      </c>
      <c r="J163" s="148">
        <f t="shared" si="23"/>
        <v>0.01501272264631</v>
      </c>
      <c r="K163" s="148">
        <f t="shared" si="24"/>
        <v>0.169491525423729</v>
      </c>
      <c r="L163" s="128">
        <f t="shared" si="25"/>
        <v>0.173050847457627</v>
      </c>
      <c r="M163" s="128">
        <f t="shared" si="26"/>
        <v>1.021</v>
      </c>
      <c r="N163" s="184"/>
    </row>
    <row r="164" ht="15.75" spans="1:14">
      <c r="A164" s="175"/>
      <c r="B164" s="8" t="s">
        <v>278</v>
      </c>
      <c r="C164" s="127">
        <v>4.99</v>
      </c>
      <c r="D164" s="127">
        <v>519</v>
      </c>
      <c r="E164" s="173">
        <f t="shared" si="22"/>
        <v>9.61464354527939</v>
      </c>
      <c r="F164" s="127">
        <v>6</v>
      </c>
      <c r="G164" s="127"/>
      <c r="H164" s="174">
        <v>0</v>
      </c>
      <c r="I164" s="174">
        <v>1</v>
      </c>
      <c r="J164" s="148">
        <f t="shared" si="23"/>
        <v>0.011560693641618</v>
      </c>
      <c r="K164" s="148">
        <f t="shared" si="24"/>
        <v>0</v>
      </c>
      <c r="L164" s="128">
        <f t="shared" si="25"/>
        <v>0.831666666666667</v>
      </c>
      <c r="M164" s="128" t="e">
        <f t="shared" si="26"/>
        <v>#DIV/0!</v>
      </c>
      <c r="N164" s="184"/>
    </row>
    <row r="165" ht="15.75" spans="1:14">
      <c r="A165" s="175"/>
      <c r="B165" s="8" t="s">
        <v>279</v>
      </c>
      <c r="C165" s="127">
        <v>29.17</v>
      </c>
      <c r="D165" s="178">
        <v>5598</v>
      </c>
      <c r="E165" s="173">
        <f t="shared" si="22"/>
        <v>5.21078956770275</v>
      </c>
      <c r="F165" s="127">
        <v>72</v>
      </c>
      <c r="G165" s="127"/>
      <c r="H165" s="174">
        <v>25</v>
      </c>
      <c r="I165" s="174">
        <v>22</v>
      </c>
      <c r="J165" s="148">
        <f t="shared" si="23"/>
        <v>0.012861736334405</v>
      </c>
      <c r="K165" s="148">
        <f t="shared" si="24"/>
        <v>0.347222222222222</v>
      </c>
      <c r="L165" s="128">
        <f t="shared" si="25"/>
        <v>0.405138888888889</v>
      </c>
      <c r="M165" s="128">
        <f t="shared" si="26"/>
        <v>1.1668</v>
      </c>
      <c r="N165" s="184"/>
    </row>
    <row r="166" ht="15.75" spans="1:14">
      <c r="A166" s="175"/>
      <c r="B166" s="8" t="s">
        <v>280</v>
      </c>
      <c r="C166" s="127">
        <v>3.01</v>
      </c>
      <c r="D166" s="178">
        <v>1406</v>
      </c>
      <c r="E166" s="173">
        <f t="shared" si="22"/>
        <v>2.14082503556188</v>
      </c>
      <c r="F166" s="127">
        <v>25</v>
      </c>
      <c r="G166" s="127"/>
      <c r="H166" s="174">
        <v>4</v>
      </c>
      <c r="I166" s="174">
        <v>3</v>
      </c>
      <c r="J166" s="148">
        <f t="shared" si="23"/>
        <v>0.01778093883357</v>
      </c>
      <c r="K166" s="148">
        <f t="shared" si="24"/>
        <v>0.16</v>
      </c>
      <c r="L166" s="128">
        <f t="shared" si="25"/>
        <v>0.1204</v>
      </c>
      <c r="M166" s="128">
        <f t="shared" si="26"/>
        <v>0.7525</v>
      </c>
      <c r="N166" s="184"/>
    </row>
    <row r="167" ht="15.75" spans="1:14">
      <c r="A167" s="175"/>
      <c r="B167" s="8" t="s">
        <v>281</v>
      </c>
      <c r="C167" s="127">
        <v>12.91</v>
      </c>
      <c r="D167" s="178">
        <v>2683</v>
      </c>
      <c r="E167" s="173">
        <f t="shared" si="22"/>
        <v>4.8117778606038</v>
      </c>
      <c r="F167" s="127">
        <v>52</v>
      </c>
      <c r="G167" s="127"/>
      <c r="H167" s="174">
        <v>16</v>
      </c>
      <c r="I167" s="174">
        <v>15</v>
      </c>
      <c r="J167" s="148">
        <f t="shared" si="23"/>
        <v>0.019381289601193</v>
      </c>
      <c r="K167" s="148">
        <f t="shared" si="24"/>
        <v>0.307692307692308</v>
      </c>
      <c r="L167" s="128">
        <f t="shared" si="25"/>
        <v>0.248269230769231</v>
      </c>
      <c r="M167" s="128">
        <f t="shared" si="26"/>
        <v>0.806875</v>
      </c>
      <c r="N167" s="184"/>
    </row>
    <row r="168" ht="15.75" spans="1:14">
      <c r="A168" s="180"/>
      <c r="B168" s="8" t="s">
        <v>275</v>
      </c>
      <c r="C168" s="127">
        <v>1.65</v>
      </c>
      <c r="D168" s="127">
        <v>939</v>
      </c>
      <c r="E168" s="173">
        <f t="shared" si="22"/>
        <v>1.75718849840256</v>
      </c>
      <c r="F168" s="127">
        <v>11</v>
      </c>
      <c r="G168" s="127"/>
      <c r="H168" s="174">
        <v>1</v>
      </c>
      <c r="I168" s="174">
        <v>2</v>
      </c>
      <c r="J168" s="148">
        <f t="shared" si="23"/>
        <v>0.01171458998935</v>
      </c>
      <c r="K168" s="148">
        <f t="shared" si="24"/>
        <v>0.090909090909091</v>
      </c>
      <c r="L168" s="128">
        <f t="shared" si="25"/>
        <v>0.15</v>
      </c>
      <c r="M168" s="128">
        <f t="shared" si="26"/>
        <v>1.65</v>
      </c>
      <c r="N168" s="184"/>
    </row>
    <row r="169" spans="1:14">
      <c r="A169" s="166" t="s">
        <v>282</v>
      </c>
      <c r="B169" s="181" t="s">
        <v>283</v>
      </c>
      <c r="C169" s="8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</row>
    <row r="170" spans="1:14">
      <c r="A170" s="29"/>
      <c r="B170" s="181" t="s">
        <v>284</v>
      </c>
      <c r="C170" s="8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</row>
    <row r="171" spans="1:14">
      <c r="A171" s="29"/>
      <c r="B171" s="181" t="s">
        <v>285</v>
      </c>
      <c r="C171" s="8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</row>
    <row r="172" spans="1:14">
      <c r="A172" s="29"/>
      <c r="B172" s="182" t="s">
        <v>286</v>
      </c>
      <c r="C172" s="8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</row>
    <row r="173" spans="1:14">
      <c r="A173" s="29"/>
      <c r="B173" s="183" t="s">
        <v>287</v>
      </c>
      <c r="C173" s="8"/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</row>
    <row r="174" spans="1:14">
      <c r="A174" s="29"/>
      <c r="B174" s="183" t="s">
        <v>288</v>
      </c>
      <c r="C174" s="8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</row>
    <row r="175" spans="1:14">
      <c r="A175" s="29"/>
      <c r="B175" s="182" t="s">
        <v>289</v>
      </c>
      <c r="C175" s="8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</row>
    <row r="176" spans="1:14">
      <c r="A176" s="29"/>
      <c r="B176" s="183" t="s">
        <v>290</v>
      </c>
      <c r="C176" s="8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</row>
    <row r="177" spans="1:14">
      <c r="A177" s="29"/>
      <c r="B177" s="183" t="s">
        <v>291</v>
      </c>
      <c r="C177" s="8"/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</row>
    <row r="178" spans="1:14">
      <c r="A178" s="29"/>
      <c r="B178" s="182" t="s">
        <v>292</v>
      </c>
      <c r="C178" s="8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</row>
    <row r="179" spans="1:14">
      <c r="A179" s="29"/>
      <c r="B179" s="183" t="s">
        <v>293</v>
      </c>
      <c r="C179" s="8"/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</row>
    <row r="180" spans="1:14">
      <c r="A180" s="29"/>
      <c r="B180" s="183" t="s">
        <v>294</v>
      </c>
      <c r="C180" s="8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</row>
    <row r="181" spans="1:14">
      <c r="A181" s="29"/>
      <c r="B181" s="181" t="s">
        <v>295</v>
      </c>
      <c r="C181" s="8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</row>
    <row r="182" spans="1:14">
      <c r="A182" s="29"/>
      <c r="B182" s="182" t="s">
        <v>296</v>
      </c>
      <c r="C182" s="8"/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</row>
    <row r="183" spans="1:2">
      <c r="A183" s="29"/>
      <c r="B183" s="183" t="s">
        <v>297</v>
      </c>
    </row>
    <row r="184" spans="1:2">
      <c r="A184" s="29"/>
      <c r="B184" s="183" t="s">
        <v>298</v>
      </c>
    </row>
    <row r="185" spans="1:2">
      <c r="A185" s="29"/>
      <c r="B185" s="181" t="s">
        <v>299</v>
      </c>
    </row>
    <row r="186" spans="1:2">
      <c r="A186" s="29"/>
      <c r="B186" s="181" t="s">
        <v>300</v>
      </c>
    </row>
    <row r="187" spans="1:2">
      <c r="A187" s="29"/>
      <c r="B187" s="181" t="s">
        <v>301</v>
      </c>
    </row>
    <row r="188" spans="1:2">
      <c r="A188" s="29"/>
      <c r="B188" s="181" t="s">
        <v>302</v>
      </c>
    </row>
    <row r="189" spans="1:2">
      <c r="A189" s="29"/>
      <c r="B189" s="181" t="s">
        <v>303</v>
      </c>
    </row>
    <row r="190" spans="1:2">
      <c r="A190" s="29"/>
      <c r="B190" s="181" t="s">
        <v>304</v>
      </c>
    </row>
    <row r="191" spans="2:2">
      <c r="B191" s="127"/>
    </row>
    <row r="192" spans="2:2">
      <c r="B192" s="127"/>
    </row>
    <row r="193" spans="2:2">
      <c r="B193" s="127"/>
    </row>
    <row r="194" spans="2:2">
      <c r="B194" s="127"/>
    </row>
    <row r="195" spans="2:2">
      <c r="B195" s="127"/>
    </row>
    <row r="196" spans="2:2">
      <c r="B196" s="127"/>
    </row>
    <row r="197" spans="2:2">
      <c r="B197" s="127"/>
    </row>
    <row r="198" spans="2:2">
      <c r="B198" s="127"/>
    </row>
    <row r="199" spans="2:2">
      <c r="B199" s="127"/>
    </row>
    <row r="200" spans="2:2">
      <c r="B200" s="127"/>
    </row>
  </sheetData>
  <mergeCells count="46">
    <mergeCell ref="A1:A2"/>
    <mergeCell ref="A3:A30"/>
    <mergeCell ref="A31:A54"/>
    <mergeCell ref="A55:A78"/>
    <mergeCell ref="A79:A102"/>
    <mergeCell ref="A103:A124"/>
    <mergeCell ref="A125:A146"/>
    <mergeCell ref="A147:A168"/>
    <mergeCell ref="A169:A190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O55:O56"/>
    <mergeCell ref="O57:O58"/>
    <mergeCell ref="O59:O60"/>
    <mergeCell ref="O61:O62"/>
    <mergeCell ref="O63:O64"/>
    <mergeCell ref="O65:O66"/>
    <mergeCell ref="O67:O68"/>
    <mergeCell ref="O69:O70"/>
    <mergeCell ref="O71:O72"/>
    <mergeCell ref="O73:O74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素材表">
    <tabColor rgb="FFFFFFFF"/>
  </sheetPr>
  <dimension ref="A1:Z81"/>
  <sheetViews>
    <sheetView workbookViewId="0">
      <selection activeCell="R1" sqref="R1:R2"/>
    </sheetView>
  </sheetViews>
  <sheetFormatPr defaultColWidth="9" defaultRowHeight="14.25"/>
  <cols>
    <col min="1" max="1" width="8.83333333333333" customWidth="1"/>
    <col min="2" max="2" width="17.05" customWidth="1"/>
    <col min="3" max="10" width="9.70833333333333" customWidth="1"/>
    <col min="11" max="12" width="8.83333333333333" customWidth="1"/>
    <col min="14" max="14" width="9.70833333333333" customWidth="1"/>
    <col min="15" max="16" width="12.7083333333333" customWidth="1"/>
    <col min="17" max="26" width="9.70833333333333" customWidth="1"/>
  </cols>
  <sheetData>
    <row r="1" ht="17.25" customHeight="1" spans="1:26">
      <c r="A1" s="85" t="s">
        <v>0</v>
      </c>
      <c r="B1" s="86" t="s">
        <v>95</v>
      </c>
      <c r="C1" s="87" t="s">
        <v>96</v>
      </c>
      <c r="D1" s="87" t="s">
        <v>5</v>
      </c>
      <c r="E1" s="87" t="s">
        <v>6</v>
      </c>
      <c r="F1" s="87" t="s">
        <v>7</v>
      </c>
      <c r="G1" s="87" t="s">
        <v>98</v>
      </c>
      <c r="H1" s="88" t="s">
        <v>99</v>
      </c>
      <c r="I1" s="87" t="s">
        <v>10</v>
      </c>
      <c r="J1" s="106" t="s">
        <v>11</v>
      </c>
      <c r="K1" s="106" t="s">
        <v>12</v>
      </c>
      <c r="L1" s="106" t="s">
        <v>13</v>
      </c>
      <c r="M1" s="106" t="s">
        <v>74</v>
      </c>
      <c r="N1" s="107" t="s">
        <v>0</v>
      </c>
      <c r="O1" s="107" t="s">
        <v>95</v>
      </c>
      <c r="P1" s="107" t="s">
        <v>96</v>
      </c>
      <c r="Q1" s="107" t="s">
        <v>5</v>
      </c>
      <c r="R1" s="107" t="s">
        <v>6</v>
      </c>
      <c r="S1" s="107" t="s">
        <v>7</v>
      </c>
      <c r="T1" s="107" t="s">
        <v>97</v>
      </c>
      <c r="U1" s="107" t="s">
        <v>98</v>
      </c>
      <c r="V1" s="107" t="s">
        <v>99</v>
      </c>
      <c r="W1" s="107" t="s">
        <v>10</v>
      </c>
      <c r="X1" s="111" t="s">
        <v>11</v>
      </c>
      <c r="Y1" s="111" t="s">
        <v>12</v>
      </c>
      <c r="Z1" s="111" t="s">
        <v>13</v>
      </c>
    </row>
    <row r="2" spans="1:26">
      <c r="A2" s="29"/>
      <c r="B2" s="89"/>
      <c r="C2" s="45"/>
      <c r="D2" s="45"/>
      <c r="E2" s="45"/>
      <c r="F2" s="45"/>
      <c r="G2" s="45"/>
      <c r="H2" s="90"/>
      <c r="I2" s="45"/>
      <c r="J2" s="45"/>
      <c r="K2" s="45"/>
      <c r="L2" s="45"/>
      <c r="M2" s="4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13">
      <c r="A3" s="91">
        <v>45556</v>
      </c>
      <c r="B3" s="92" t="s">
        <v>262</v>
      </c>
      <c r="C3" s="4">
        <v>2.85</v>
      </c>
      <c r="D3" s="4">
        <v>399</v>
      </c>
      <c r="E3" s="93">
        <f t="shared" ref="E3:E58" si="0">C3/D3*1000</f>
        <v>7.14285714285714</v>
      </c>
      <c r="F3" s="4">
        <v>16</v>
      </c>
      <c r="G3" s="4">
        <v>6</v>
      </c>
      <c r="H3" s="4">
        <v>5</v>
      </c>
      <c r="I3" s="108">
        <f t="shared" ref="I3:I58" si="1">F3/D3</f>
        <v>0.040100250626566</v>
      </c>
      <c r="J3" s="108">
        <f t="shared" ref="J3:J58" si="2">G3/F3</f>
        <v>0.375</v>
      </c>
      <c r="K3" s="109">
        <f t="shared" ref="K3:K58" si="3">C3/F3</f>
        <v>0.178125</v>
      </c>
      <c r="L3" s="109">
        <f t="shared" ref="L3:L58" si="4">C3/G3</f>
        <v>0.475</v>
      </c>
      <c r="M3" t="s">
        <v>305</v>
      </c>
    </row>
    <row r="4" spans="1:12">
      <c r="A4" s="94"/>
      <c r="B4" s="95" t="s">
        <v>263</v>
      </c>
      <c r="C4" s="4">
        <v>7</v>
      </c>
      <c r="D4" s="4">
        <v>2892</v>
      </c>
      <c r="E4" s="93">
        <f t="shared" si="0"/>
        <v>2.42047026279392</v>
      </c>
      <c r="F4" s="4">
        <v>33</v>
      </c>
      <c r="G4" s="4">
        <v>4</v>
      </c>
      <c r="H4" s="4">
        <v>2</v>
      </c>
      <c r="I4" s="108">
        <f t="shared" si="1"/>
        <v>0.011410788381743</v>
      </c>
      <c r="J4" s="108">
        <f t="shared" si="2"/>
        <v>0.121212121212121</v>
      </c>
      <c r="K4" s="109">
        <f t="shared" si="3"/>
        <v>0.212121212121212</v>
      </c>
      <c r="L4" s="109">
        <f t="shared" si="4"/>
        <v>1.75</v>
      </c>
    </row>
    <row r="5" spans="1:12">
      <c r="A5" s="94"/>
      <c r="B5" s="96" t="s">
        <v>264</v>
      </c>
      <c r="C5" s="4">
        <v>9.03</v>
      </c>
      <c r="D5" s="4">
        <v>1929</v>
      </c>
      <c r="E5" s="93">
        <f t="shared" si="0"/>
        <v>4.68118195956454</v>
      </c>
      <c r="F5" s="4">
        <v>24</v>
      </c>
      <c r="G5" s="4">
        <v>7</v>
      </c>
      <c r="H5" s="4">
        <v>7</v>
      </c>
      <c r="I5" s="108">
        <f t="shared" si="1"/>
        <v>0.01244167962675</v>
      </c>
      <c r="J5" s="108">
        <f t="shared" si="2"/>
        <v>0.291666666666667</v>
      </c>
      <c r="K5" s="109">
        <f t="shared" si="3"/>
        <v>0.37625</v>
      </c>
      <c r="L5" s="109">
        <f t="shared" si="4"/>
        <v>1.29</v>
      </c>
    </row>
    <row r="6" spans="1:12">
      <c r="A6" s="94"/>
      <c r="B6" s="97" t="s">
        <v>265</v>
      </c>
      <c r="C6" s="4">
        <v>10.72</v>
      </c>
      <c r="D6" s="98">
        <v>1115</v>
      </c>
      <c r="E6" s="93">
        <f t="shared" si="0"/>
        <v>9.61434977578476</v>
      </c>
      <c r="F6" s="4">
        <v>32</v>
      </c>
      <c r="G6" s="4">
        <v>9</v>
      </c>
      <c r="H6" s="4">
        <v>8</v>
      </c>
      <c r="I6" s="108">
        <f t="shared" si="1"/>
        <v>0.028699551569507</v>
      </c>
      <c r="J6" s="108">
        <f t="shared" si="2"/>
        <v>0.28125</v>
      </c>
      <c r="K6" s="109">
        <f t="shared" si="3"/>
        <v>0.335</v>
      </c>
      <c r="L6" s="109">
        <f t="shared" si="4"/>
        <v>1.19111111111111</v>
      </c>
    </row>
    <row r="7" spans="1:12">
      <c r="A7" s="94"/>
      <c r="B7" s="96" t="s">
        <v>266</v>
      </c>
      <c r="C7" s="4">
        <v>9.4</v>
      </c>
      <c r="D7" s="4">
        <v>2454</v>
      </c>
      <c r="E7" s="93">
        <f t="shared" si="0"/>
        <v>3.83048084759576</v>
      </c>
      <c r="F7" s="4">
        <v>40</v>
      </c>
      <c r="G7" s="4">
        <v>5</v>
      </c>
      <c r="H7" s="4">
        <v>3</v>
      </c>
      <c r="I7" s="108">
        <f t="shared" si="1"/>
        <v>0.016299918500408</v>
      </c>
      <c r="J7" s="108">
        <f t="shared" si="2"/>
        <v>0.125</v>
      </c>
      <c r="K7" s="109">
        <f t="shared" si="3"/>
        <v>0.235</v>
      </c>
      <c r="L7" s="109">
        <f t="shared" si="4"/>
        <v>1.88</v>
      </c>
    </row>
    <row r="8" spans="1:12">
      <c r="A8" s="94"/>
      <c r="B8" s="99" t="s">
        <v>267</v>
      </c>
      <c r="C8" s="4">
        <v>11.05</v>
      </c>
      <c r="D8" s="4">
        <v>2407</v>
      </c>
      <c r="E8" s="93">
        <f t="shared" si="0"/>
        <v>4.59077690070628</v>
      </c>
      <c r="F8" s="4">
        <v>41</v>
      </c>
      <c r="G8" s="4">
        <v>12</v>
      </c>
      <c r="H8" s="4">
        <v>8</v>
      </c>
      <c r="I8" s="108">
        <f t="shared" si="1"/>
        <v>0.017033651848774</v>
      </c>
      <c r="J8" s="108">
        <f t="shared" si="2"/>
        <v>0.292682926829268</v>
      </c>
      <c r="K8" s="109">
        <f t="shared" si="3"/>
        <v>0.269512195121951</v>
      </c>
      <c r="L8" s="109">
        <f t="shared" si="4"/>
        <v>0.920833333333334</v>
      </c>
    </row>
    <row r="9" spans="1:12">
      <c r="A9" s="94"/>
      <c r="B9" s="95" t="s">
        <v>268</v>
      </c>
      <c r="C9" s="4">
        <v>6.15</v>
      </c>
      <c r="D9" s="98">
        <v>1882</v>
      </c>
      <c r="E9" s="93">
        <f t="shared" si="0"/>
        <v>3.26780021253985</v>
      </c>
      <c r="F9" s="4">
        <v>23</v>
      </c>
      <c r="G9" s="4">
        <v>2</v>
      </c>
      <c r="H9" s="4">
        <v>5</v>
      </c>
      <c r="I9" s="108">
        <f t="shared" si="1"/>
        <v>0.012221041445271</v>
      </c>
      <c r="J9" s="108">
        <f t="shared" si="2"/>
        <v>0.08695652173913</v>
      </c>
      <c r="K9" s="109">
        <f t="shared" si="3"/>
        <v>0.267391304347826</v>
      </c>
      <c r="L9" s="109">
        <f t="shared" si="4"/>
        <v>3.075</v>
      </c>
    </row>
    <row r="10" spans="1:12">
      <c r="A10" s="94"/>
      <c r="B10" s="95" t="s">
        <v>269</v>
      </c>
      <c r="C10" s="4">
        <v>5.9</v>
      </c>
      <c r="D10" s="98">
        <v>2021</v>
      </c>
      <c r="E10" s="93">
        <f t="shared" si="0"/>
        <v>2.91934685799109</v>
      </c>
      <c r="F10" s="4">
        <v>36</v>
      </c>
      <c r="G10" s="4">
        <v>9</v>
      </c>
      <c r="H10" s="4">
        <v>9</v>
      </c>
      <c r="I10" s="108">
        <f t="shared" si="1"/>
        <v>0.017812963879268</v>
      </c>
      <c r="J10" s="108">
        <f t="shared" si="2"/>
        <v>0.25</v>
      </c>
      <c r="K10" s="109">
        <f t="shared" si="3"/>
        <v>0.163888888888889</v>
      </c>
      <c r="L10" s="109">
        <f t="shared" si="4"/>
        <v>0.655555555555556</v>
      </c>
    </row>
    <row r="11" spans="1:12">
      <c r="A11" s="94"/>
      <c r="B11" s="95" t="s">
        <v>266</v>
      </c>
      <c r="C11" s="4">
        <v>9.59</v>
      </c>
      <c r="D11" s="4">
        <v>4685</v>
      </c>
      <c r="E11" s="93">
        <f t="shared" si="0"/>
        <v>2.04695837780149</v>
      </c>
      <c r="F11" s="4">
        <v>58</v>
      </c>
      <c r="G11" s="4">
        <v>9</v>
      </c>
      <c r="H11" s="4">
        <v>8</v>
      </c>
      <c r="I11" s="108">
        <f t="shared" si="1"/>
        <v>0.012379935965848</v>
      </c>
      <c r="J11" s="108">
        <f t="shared" si="2"/>
        <v>0.155172413793103</v>
      </c>
      <c r="K11" s="109">
        <f t="shared" si="3"/>
        <v>0.165344827586207</v>
      </c>
      <c r="L11" s="109">
        <f t="shared" si="4"/>
        <v>1.06555555555556</v>
      </c>
    </row>
    <row r="12" spans="1:12">
      <c r="A12" s="94"/>
      <c r="B12" s="95" t="s">
        <v>270</v>
      </c>
      <c r="C12" s="4">
        <v>59.32</v>
      </c>
      <c r="D12" s="98">
        <v>20781</v>
      </c>
      <c r="E12" s="93">
        <f t="shared" si="0"/>
        <v>2.85453058081902</v>
      </c>
      <c r="F12" s="4">
        <v>237</v>
      </c>
      <c r="G12" s="4">
        <v>59</v>
      </c>
      <c r="H12" s="4">
        <v>56</v>
      </c>
      <c r="I12" s="108">
        <f t="shared" si="1"/>
        <v>0.011404648476974</v>
      </c>
      <c r="J12" s="108">
        <f t="shared" si="2"/>
        <v>0.248945147679325</v>
      </c>
      <c r="K12" s="109">
        <f t="shared" si="3"/>
        <v>0.250295358649789</v>
      </c>
      <c r="L12" s="109">
        <f t="shared" si="4"/>
        <v>1.00542372881356</v>
      </c>
    </row>
    <row r="13" spans="1:12">
      <c r="A13" s="94"/>
      <c r="B13" s="95" t="s">
        <v>271</v>
      </c>
      <c r="C13" s="4">
        <v>4.04</v>
      </c>
      <c r="D13" s="4">
        <v>866</v>
      </c>
      <c r="E13" s="93">
        <f t="shared" si="0"/>
        <v>4.66512702078522</v>
      </c>
      <c r="F13" s="4">
        <v>10</v>
      </c>
      <c r="G13" s="4">
        <v>4</v>
      </c>
      <c r="H13" s="4">
        <v>2</v>
      </c>
      <c r="I13" s="108">
        <f t="shared" si="1"/>
        <v>0.011547344110855</v>
      </c>
      <c r="J13" s="108">
        <f t="shared" si="2"/>
        <v>0.4</v>
      </c>
      <c r="K13" s="109">
        <f t="shared" si="3"/>
        <v>0.404</v>
      </c>
      <c r="L13" s="109">
        <f t="shared" si="4"/>
        <v>1.01</v>
      </c>
    </row>
    <row r="14" spans="1:12">
      <c r="A14" s="94"/>
      <c r="B14" s="95" t="s">
        <v>272</v>
      </c>
      <c r="C14" s="4">
        <v>6.2</v>
      </c>
      <c r="D14" s="98">
        <v>1960</v>
      </c>
      <c r="E14" s="93">
        <f t="shared" si="0"/>
        <v>3.16326530612245</v>
      </c>
      <c r="F14" s="4">
        <v>21</v>
      </c>
      <c r="G14" s="4">
        <v>3</v>
      </c>
      <c r="H14" s="4">
        <v>2</v>
      </c>
      <c r="I14" s="108">
        <f t="shared" si="1"/>
        <v>0.010714285714286</v>
      </c>
      <c r="J14" s="108">
        <f t="shared" si="2"/>
        <v>0.142857142857143</v>
      </c>
      <c r="K14" s="109">
        <f t="shared" si="3"/>
        <v>0.295238095238095</v>
      </c>
      <c r="L14" s="109">
        <f t="shared" si="4"/>
        <v>2.06666666666667</v>
      </c>
    </row>
    <row r="15" spans="1:12">
      <c r="A15" s="94"/>
      <c r="B15" s="95" t="s">
        <v>273</v>
      </c>
      <c r="C15" s="4">
        <v>5.52</v>
      </c>
      <c r="D15" s="4">
        <v>1710</v>
      </c>
      <c r="E15" s="93">
        <f t="shared" si="0"/>
        <v>3.2280701754386</v>
      </c>
      <c r="F15" s="4">
        <v>15</v>
      </c>
      <c r="G15" s="4">
        <v>4</v>
      </c>
      <c r="H15" s="4">
        <v>6</v>
      </c>
      <c r="I15" s="108">
        <f t="shared" si="1"/>
        <v>0.008771929824561</v>
      </c>
      <c r="J15" s="108">
        <f t="shared" si="2"/>
        <v>0.266666666666667</v>
      </c>
      <c r="K15" s="109">
        <f t="shared" si="3"/>
        <v>0.368</v>
      </c>
      <c r="L15" s="109">
        <f t="shared" si="4"/>
        <v>1.38</v>
      </c>
    </row>
    <row r="16" spans="1:12">
      <c r="A16" s="94"/>
      <c r="B16" s="95" t="s">
        <v>274</v>
      </c>
      <c r="C16" s="4">
        <v>10.4</v>
      </c>
      <c r="D16" s="98">
        <v>5306</v>
      </c>
      <c r="E16" s="93">
        <f t="shared" si="0"/>
        <v>1.96004523181304</v>
      </c>
      <c r="F16" s="4">
        <v>80</v>
      </c>
      <c r="G16" s="4">
        <v>12</v>
      </c>
      <c r="H16" s="4">
        <v>11</v>
      </c>
      <c r="I16" s="108">
        <f t="shared" si="1"/>
        <v>0.015077271013946</v>
      </c>
      <c r="J16" s="108">
        <f t="shared" si="2"/>
        <v>0.15</v>
      </c>
      <c r="K16" s="109">
        <f t="shared" si="3"/>
        <v>0.13</v>
      </c>
      <c r="L16" s="109">
        <f t="shared" si="4"/>
        <v>0.866666666666667</v>
      </c>
    </row>
    <row r="17" spans="1:12">
      <c r="A17" s="94"/>
      <c r="B17" s="95" t="s">
        <v>275</v>
      </c>
      <c r="C17" s="4">
        <v>2.36</v>
      </c>
      <c r="D17" s="4">
        <v>654</v>
      </c>
      <c r="E17" s="93">
        <f t="shared" si="0"/>
        <v>3.6085626911315</v>
      </c>
      <c r="F17" s="4">
        <v>11</v>
      </c>
      <c r="G17" s="4">
        <v>0</v>
      </c>
      <c r="H17" s="4">
        <v>0</v>
      </c>
      <c r="I17" s="108">
        <f t="shared" si="1"/>
        <v>0.016819571865443</v>
      </c>
      <c r="J17" s="108">
        <f t="shared" si="2"/>
        <v>0</v>
      </c>
      <c r="K17" s="109">
        <f t="shared" si="3"/>
        <v>0.214545454545455</v>
      </c>
      <c r="L17" s="109" t="e">
        <f t="shared" si="4"/>
        <v>#DIV/0!</v>
      </c>
    </row>
    <row r="18" spans="1:12">
      <c r="A18" s="94"/>
      <c r="B18" s="95" t="s">
        <v>276</v>
      </c>
      <c r="C18" s="4">
        <v>1.47</v>
      </c>
      <c r="D18" s="4">
        <v>650</v>
      </c>
      <c r="E18" s="93">
        <f t="shared" si="0"/>
        <v>2.26153846153846</v>
      </c>
      <c r="F18" s="4">
        <v>2</v>
      </c>
      <c r="G18" s="4">
        <v>0</v>
      </c>
      <c r="H18" s="4">
        <v>0</v>
      </c>
      <c r="I18" s="108">
        <f t="shared" si="1"/>
        <v>0.003076923076923</v>
      </c>
      <c r="J18" s="108">
        <f t="shared" si="2"/>
        <v>0</v>
      </c>
      <c r="K18" s="109">
        <f t="shared" si="3"/>
        <v>0.735</v>
      </c>
      <c r="L18" s="109" t="e">
        <f t="shared" si="4"/>
        <v>#DIV/0!</v>
      </c>
    </row>
    <row r="19" spans="1:12">
      <c r="A19" s="94"/>
      <c r="B19" s="95" t="s">
        <v>277</v>
      </c>
      <c r="C19" s="4">
        <v>10.21</v>
      </c>
      <c r="D19" s="98">
        <v>3930</v>
      </c>
      <c r="E19" s="93">
        <f t="shared" si="0"/>
        <v>2.59796437659033</v>
      </c>
      <c r="F19" s="4">
        <v>59</v>
      </c>
      <c r="G19" s="4">
        <v>10</v>
      </c>
      <c r="H19" s="4">
        <v>10</v>
      </c>
      <c r="I19" s="108">
        <f t="shared" si="1"/>
        <v>0.01501272264631</v>
      </c>
      <c r="J19" s="108">
        <f t="shared" si="2"/>
        <v>0.169491525423729</v>
      </c>
      <c r="K19" s="109">
        <f t="shared" si="3"/>
        <v>0.173050847457627</v>
      </c>
      <c r="L19" s="109">
        <f t="shared" si="4"/>
        <v>1.021</v>
      </c>
    </row>
    <row r="20" spans="1:12">
      <c r="A20" s="94"/>
      <c r="B20" s="95" t="s">
        <v>278</v>
      </c>
      <c r="C20" s="4">
        <v>4.99</v>
      </c>
      <c r="D20" s="4">
        <v>519</v>
      </c>
      <c r="E20" s="93">
        <f t="shared" si="0"/>
        <v>9.61464354527939</v>
      </c>
      <c r="F20" s="4">
        <v>6</v>
      </c>
      <c r="G20" s="4">
        <v>0</v>
      </c>
      <c r="H20" s="4">
        <v>1</v>
      </c>
      <c r="I20" s="108">
        <f t="shared" si="1"/>
        <v>0.011560693641618</v>
      </c>
      <c r="J20" s="108">
        <f t="shared" si="2"/>
        <v>0</v>
      </c>
      <c r="K20" s="109">
        <f t="shared" si="3"/>
        <v>0.831666666666667</v>
      </c>
      <c r="L20" s="109" t="e">
        <f t="shared" si="4"/>
        <v>#DIV/0!</v>
      </c>
    </row>
    <row r="21" spans="1:12">
      <c r="A21" s="94"/>
      <c r="B21" s="95" t="s">
        <v>279</v>
      </c>
      <c r="C21" s="4">
        <v>29.17</v>
      </c>
      <c r="D21" s="98">
        <v>5598</v>
      </c>
      <c r="E21" s="93">
        <f t="shared" si="0"/>
        <v>5.21078956770275</v>
      </c>
      <c r="F21" s="4">
        <v>72</v>
      </c>
      <c r="G21" s="4">
        <v>25</v>
      </c>
      <c r="H21" s="4">
        <v>22</v>
      </c>
      <c r="I21" s="108">
        <f t="shared" si="1"/>
        <v>0.012861736334405</v>
      </c>
      <c r="J21" s="108">
        <f t="shared" si="2"/>
        <v>0.347222222222222</v>
      </c>
      <c r="K21" s="109">
        <f t="shared" si="3"/>
        <v>0.405138888888889</v>
      </c>
      <c r="L21" s="109">
        <f t="shared" si="4"/>
        <v>1.1668</v>
      </c>
    </row>
    <row r="22" spans="1:12">
      <c r="A22" s="94"/>
      <c r="B22" s="95" t="s">
        <v>280</v>
      </c>
      <c r="C22" s="4">
        <v>3.01</v>
      </c>
      <c r="D22" s="98">
        <v>1406</v>
      </c>
      <c r="E22" s="93">
        <f t="shared" si="0"/>
        <v>2.14082503556188</v>
      </c>
      <c r="F22" s="4">
        <v>25</v>
      </c>
      <c r="G22" s="4">
        <v>4</v>
      </c>
      <c r="H22" s="4">
        <v>3</v>
      </c>
      <c r="I22" s="108">
        <f t="shared" si="1"/>
        <v>0.01778093883357</v>
      </c>
      <c r="J22" s="108">
        <f t="shared" si="2"/>
        <v>0.16</v>
      </c>
      <c r="K22" s="109">
        <f t="shared" si="3"/>
        <v>0.1204</v>
      </c>
      <c r="L22" s="109">
        <f t="shared" si="4"/>
        <v>0.7525</v>
      </c>
    </row>
    <row r="23" spans="1:12">
      <c r="A23" s="94"/>
      <c r="B23" s="95" t="s">
        <v>281</v>
      </c>
      <c r="C23" s="4">
        <v>12.91</v>
      </c>
      <c r="D23" s="98">
        <v>2683</v>
      </c>
      <c r="E23" s="93">
        <f t="shared" si="0"/>
        <v>4.8117778606038</v>
      </c>
      <c r="F23" s="4">
        <v>52</v>
      </c>
      <c r="G23" s="4">
        <v>16</v>
      </c>
      <c r="H23" s="4">
        <v>15</v>
      </c>
      <c r="I23" s="108">
        <f t="shared" si="1"/>
        <v>0.019381289601193</v>
      </c>
      <c r="J23" s="108">
        <f t="shared" si="2"/>
        <v>0.307692307692308</v>
      </c>
      <c r="K23" s="109">
        <f t="shared" si="3"/>
        <v>0.248269230769231</v>
      </c>
      <c r="L23" s="109">
        <f t="shared" si="4"/>
        <v>0.806875</v>
      </c>
    </row>
    <row r="24" spans="1:12">
      <c r="A24" s="100"/>
      <c r="B24" s="95" t="s">
        <v>275</v>
      </c>
      <c r="C24" s="4">
        <v>1.65</v>
      </c>
      <c r="D24" s="4">
        <v>939</v>
      </c>
      <c r="E24" s="93">
        <f t="shared" si="0"/>
        <v>1.75718849840256</v>
      </c>
      <c r="F24" s="4">
        <v>11</v>
      </c>
      <c r="G24" s="4">
        <v>1</v>
      </c>
      <c r="H24" s="4">
        <v>2</v>
      </c>
      <c r="I24" s="108">
        <f t="shared" si="1"/>
        <v>0.01171458998935</v>
      </c>
      <c r="J24" s="108">
        <f t="shared" si="2"/>
        <v>0.090909090909091</v>
      </c>
      <c r="K24" s="109">
        <f t="shared" si="3"/>
        <v>0.15</v>
      </c>
      <c r="L24" s="109">
        <f t="shared" si="4"/>
        <v>1.65</v>
      </c>
    </row>
    <row r="25" spans="1:13">
      <c r="A25" s="101" t="s">
        <v>306</v>
      </c>
      <c r="B25" s="92" t="s">
        <v>236</v>
      </c>
      <c r="C25" s="4">
        <v>24.06</v>
      </c>
      <c r="D25" s="4">
        <v>34296</v>
      </c>
      <c r="E25" s="93">
        <f t="shared" si="0"/>
        <v>0.701539538138559</v>
      </c>
      <c r="F25" s="4">
        <v>2475</v>
      </c>
      <c r="G25" s="4">
        <v>17</v>
      </c>
      <c r="H25" s="4">
        <v>13</v>
      </c>
      <c r="I25" s="108">
        <f t="shared" si="1"/>
        <v>0.072165850244927</v>
      </c>
      <c r="J25" s="108">
        <f t="shared" si="2"/>
        <v>0.006868686868687</v>
      </c>
      <c r="K25" s="109">
        <f t="shared" si="3"/>
        <v>0.009721212121212</v>
      </c>
      <c r="L25" s="109">
        <f t="shared" si="4"/>
        <v>1.41529411764706</v>
      </c>
      <c r="M25" t="s">
        <v>307</v>
      </c>
    </row>
    <row r="26" spans="1:12">
      <c r="A26" s="90"/>
      <c r="B26" s="92" t="s">
        <v>226</v>
      </c>
      <c r="C26" s="4">
        <v>108.57</v>
      </c>
      <c r="D26" s="4">
        <v>77685</v>
      </c>
      <c r="E26" s="93">
        <f t="shared" si="0"/>
        <v>1.39756709789535</v>
      </c>
      <c r="F26" s="4">
        <v>5884</v>
      </c>
      <c r="G26" s="4">
        <v>117</v>
      </c>
      <c r="H26" s="4">
        <v>88</v>
      </c>
      <c r="I26" s="108">
        <f t="shared" si="1"/>
        <v>0.075741777691961</v>
      </c>
      <c r="J26" s="108">
        <f t="shared" si="2"/>
        <v>0.01988443235894</v>
      </c>
      <c r="K26" s="109">
        <f t="shared" si="3"/>
        <v>0.018451733514616</v>
      </c>
      <c r="L26" s="109">
        <f t="shared" si="4"/>
        <v>0.927948717948718</v>
      </c>
    </row>
    <row r="27" spans="1:12">
      <c r="A27" s="90"/>
      <c r="B27" s="102" t="s">
        <v>227</v>
      </c>
      <c r="C27" s="4">
        <v>19.59</v>
      </c>
      <c r="D27" s="4">
        <v>29671</v>
      </c>
      <c r="E27" s="93">
        <f t="shared" si="0"/>
        <v>0.660240639007786</v>
      </c>
      <c r="F27" s="4">
        <v>748</v>
      </c>
      <c r="G27" s="4">
        <v>15</v>
      </c>
      <c r="H27" s="4">
        <v>7</v>
      </c>
      <c r="I27" s="108">
        <f t="shared" si="1"/>
        <v>0.025209800815611</v>
      </c>
      <c r="J27" s="108">
        <f t="shared" si="2"/>
        <v>0.020053475935829</v>
      </c>
      <c r="K27" s="109">
        <f t="shared" si="3"/>
        <v>0.026189839572193</v>
      </c>
      <c r="L27" s="109">
        <f t="shared" si="4"/>
        <v>1.306</v>
      </c>
    </row>
    <row r="28" spans="1:12">
      <c r="A28" s="90"/>
      <c r="B28" s="102" t="s">
        <v>308</v>
      </c>
      <c r="C28" s="4">
        <v>28.68</v>
      </c>
      <c r="D28" s="98">
        <v>23369</v>
      </c>
      <c r="E28" s="93">
        <f t="shared" si="0"/>
        <v>1.22726689203646</v>
      </c>
      <c r="F28" s="4">
        <v>236</v>
      </c>
      <c r="G28" s="4">
        <v>28</v>
      </c>
      <c r="H28" s="4">
        <v>21</v>
      </c>
      <c r="I28" s="108">
        <f t="shared" si="1"/>
        <v>0.010098848902392</v>
      </c>
      <c r="J28" s="108">
        <f t="shared" si="2"/>
        <v>0.11864406779661</v>
      </c>
      <c r="K28" s="109">
        <f t="shared" si="3"/>
        <v>0.121525423728814</v>
      </c>
      <c r="L28" s="109">
        <f t="shared" si="4"/>
        <v>1.02428571428571</v>
      </c>
    </row>
    <row r="29" spans="1:12">
      <c r="A29" s="90"/>
      <c r="B29" s="102" t="s">
        <v>309</v>
      </c>
      <c r="C29" s="4">
        <v>51.03</v>
      </c>
      <c r="D29" s="4">
        <v>29974</v>
      </c>
      <c r="E29" s="93">
        <f t="shared" si="0"/>
        <v>1.70247547874825</v>
      </c>
      <c r="F29" s="4">
        <v>2304</v>
      </c>
      <c r="G29" s="4">
        <v>76</v>
      </c>
      <c r="H29" s="4">
        <v>58</v>
      </c>
      <c r="I29" s="108">
        <f t="shared" si="1"/>
        <v>0.076866617735371</v>
      </c>
      <c r="J29" s="108">
        <f t="shared" si="2"/>
        <v>0.032986111111111</v>
      </c>
      <c r="K29" s="109">
        <f t="shared" si="3"/>
        <v>0.0221484375</v>
      </c>
      <c r="L29" s="109">
        <f t="shared" si="4"/>
        <v>0.671447368421053</v>
      </c>
    </row>
    <row r="30" spans="1:12">
      <c r="A30" s="90"/>
      <c r="B30" s="102" t="s">
        <v>310</v>
      </c>
      <c r="C30" s="4">
        <v>38.16</v>
      </c>
      <c r="D30" s="4">
        <v>11820</v>
      </c>
      <c r="E30" s="93">
        <f t="shared" si="0"/>
        <v>3.22842639593909</v>
      </c>
      <c r="F30" s="4">
        <v>3662</v>
      </c>
      <c r="G30" s="4">
        <v>48</v>
      </c>
      <c r="H30" s="4">
        <v>23</v>
      </c>
      <c r="I30" s="108">
        <f t="shared" si="1"/>
        <v>0.309813874788494</v>
      </c>
      <c r="J30" s="108">
        <f t="shared" si="2"/>
        <v>0.013107591480066</v>
      </c>
      <c r="K30" s="109">
        <f t="shared" si="3"/>
        <v>0.010420535226652</v>
      </c>
      <c r="L30" s="109">
        <f t="shared" si="4"/>
        <v>0.795</v>
      </c>
    </row>
    <row r="31" spans="1:12">
      <c r="A31" s="90"/>
      <c r="B31" s="92" t="s">
        <v>311</v>
      </c>
      <c r="C31" s="4">
        <v>16.21</v>
      </c>
      <c r="D31" s="98">
        <v>17011</v>
      </c>
      <c r="E31" s="93">
        <f t="shared" si="0"/>
        <v>0.952912821115749</v>
      </c>
      <c r="F31" s="4">
        <v>237</v>
      </c>
      <c r="G31" s="4">
        <v>8</v>
      </c>
      <c r="H31" s="4">
        <v>5</v>
      </c>
      <c r="I31" s="108">
        <f t="shared" si="1"/>
        <v>0.013932161542531</v>
      </c>
      <c r="J31" s="108">
        <f t="shared" si="2"/>
        <v>0.033755274261603</v>
      </c>
      <c r="K31" s="109">
        <f t="shared" si="3"/>
        <v>0.068396624472574</v>
      </c>
      <c r="L31" s="109">
        <f t="shared" si="4"/>
        <v>2.02625</v>
      </c>
    </row>
    <row r="32" spans="1:12">
      <c r="A32" s="90"/>
      <c r="B32" s="92" t="s">
        <v>312</v>
      </c>
      <c r="C32" s="4">
        <v>176.77</v>
      </c>
      <c r="D32" s="98">
        <v>83542</v>
      </c>
      <c r="E32" s="93">
        <f t="shared" si="0"/>
        <v>2.1159416820282</v>
      </c>
      <c r="F32" s="4">
        <v>5674</v>
      </c>
      <c r="G32" s="4">
        <v>245</v>
      </c>
      <c r="H32" s="4">
        <v>88</v>
      </c>
      <c r="I32" s="108">
        <f t="shared" si="1"/>
        <v>0.06791793349453</v>
      </c>
      <c r="J32" s="108">
        <f t="shared" si="2"/>
        <v>0.043179414874868</v>
      </c>
      <c r="K32" s="109">
        <f t="shared" si="3"/>
        <v>0.031154388438491</v>
      </c>
      <c r="L32" s="109">
        <f t="shared" si="4"/>
        <v>0.721510204081633</v>
      </c>
    </row>
    <row r="33" spans="1:12">
      <c r="A33" s="90"/>
      <c r="B33" s="92" t="s">
        <v>313</v>
      </c>
      <c r="C33" s="4">
        <v>119.95</v>
      </c>
      <c r="D33" s="4">
        <v>24124</v>
      </c>
      <c r="E33" s="93">
        <f t="shared" si="0"/>
        <v>4.97222682805505</v>
      </c>
      <c r="F33" s="4">
        <v>1345</v>
      </c>
      <c r="G33" s="4">
        <v>120</v>
      </c>
      <c r="H33" s="4">
        <v>61</v>
      </c>
      <c r="I33" s="108">
        <f t="shared" si="1"/>
        <v>0.055753606367103</v>
      </c>
      <c r="J33" s="108">
        <f t="shared" si="2"/>
        <v>0.089219330855019</v>
      </c>
      <c r="K33" s="109">
        <f t="shared" si="3"/>
        <v>0.089182156133829</v>
      </c>
      <c r="L33" s="109">
        <f t="shared" si="4"/>
        <v>0.999583333333334</v>
      </c>
    </row>
    <row r="34" spans="1:12">
      <c r="A34" s="90"/>
      <c r="B34" s="92" t="s">
        <v>314</v>
      </c>
      <c r="C34" s="4">
        <v>30.92</v>
      </c>
      <c r="D34" s="98">
        <v>18471</v>
      </c>
      <c r="E34" s="93">
        <f t="shared" si="0"/>
        <v>1.67397542093011</v>
      </c>
      <c r="F34" s="4">
        <v>604</v>
      </c>
      <c r="G34" s="4">
        <v>56</v>
      </c>
      <c r="H34" s="4">
        <v>31</v>
      </c>
      <c r="I34" s="108">
        <f t="shared" si="1"/>
        <v>0.032699907963835</v>
      </c>
      <c r="J34" s="108">
        <f t="shared" si="2"/>
        <v>0.092715231788079</v>
      </c>
      <c r="K34" s="109">
        <f t="shared" si="3"/>
        <v>0.051192052980132</v>
      </c>
      <c r="L34" s="109">
        <f t="shared" si="4"/>
        <v>0.552142857142857</v>
      </c>
    </row>
    <row r="35" spans="1:12">
      <c r="A35" s="90"/>
      <c r="B35" s="102" t="s">
        <v>315</v>
      </c>
      <c r="C35" s="4">
        <v>25.03</v>
      </c>
      <c r="D35" s="4">
        <v>18639</v>
      </c>
      <c r="E35" s="93">
        <f t="shared" si="0"/>
        <v>1.34288320188851</v>
      </c>
      <c r="F35" s="4">
        <v>167</v>
      </c>
      <c r="G35" s="4">
        <v>42</v>
      </c>
      <c r="H35" s="4">
        <v>23</v>
      </c>
      <c r="I35" s="108">
        <f t="shared" si="1"/>
        <v>0.008959708138849</v>
      </c>
      <c r="J35" s="108">
        <f t="shared" si="2"/>
        <v>0.251497005988024</v>
      </c>
      <c r="K35" s="109">
        <f t="shared" si="3"/>
        <v>0.149880239520958</v>
      </c>
      <c r="L35" s="109">
        <f t="shared" si="4"/>
        <v>0.595952380952381</v>
      </c>
    </row>
    <row r="36" spans="1:12">
      <c r="A36" s="90"/>
      <c r="B36" s="102" t="s">
        <v>316</v>
      </c>
      <c r="C36" s="4">
        <v>35.38</v>
      </c>
      <c r="D36" s="98">
        <v>16028</v>
      </c>
      <c r="E36" s="93">
        <f t="shared" si="0"/>
        <v>2.20738707262291</v>
      </c>
      <c r="F36" s="92">
        <v>768</v>
      </c>
      <c r="G36" s="4">
        <v>16</v>
      </c>
      <c r="H36" s="4">
        <v>7</v>
      </c>
      <c r="I36" s="108">
        <f t="shared" si="1"/>
        <v>0.047916146743199</v>
      </c>
      <c r="J36" s="108">
        <f t="shared" si="2"/>
        <v>0.020833333333333</v>
      </c>
      <c r="K36" s="109">
        <f t="shared" si="3"/>
        <v>0.046067708333333</v>
      </c>
      <c r="L36" s="109">
        <f t="shared" si="4"/>
        <v>2.21125</v>
      </c>
    </row>
    <row r="37" spans="1:13">
      <c r="A37" s="103" t="s">
        <v>317</v>
      </c>
      <c r="B37" s="92" t="s">
        <v>318</v>
      </c>
      <c r="C37" s="104">
        <v>1.02653602447259</v>
      </c>
      <c r="D37" s="98">
        <v>371</v>
      </c>
      <c r="E37" s="93">
        <f t="shared" si="0"/>
        <v>2.76694346219028</v>
      </c>
      <c r="F37" s="92">
        <v>2</v>
      </c>
      <c r="G37" s="4">
        <v>1</v>
      </c>
      <c r="H37" s="4"/>
      <c r="I37" s="108">
        <f t="shared" si="1"/>
        <v>0.005390835579515</v>
      </c>
      <c r="J37" s="108">
        <f t="shared" si="2"/>
        <v>0.5</v>
      </c>
      <c r="K37" s="109">
        <f t="shared" si="3"/>
        <v>0.513268012236296</v>
      </c>
      <c r="L37" s="109">
        <f t="shared" si="4"/>
        <v>1.02653602447259</v>
      </c>
      <c r="M37" s="110" t="s">
        <v>319</v>
      </c>
    </row>
    <row r="38" spans="1:12">
      <c r="A38" s="4"/>
      <c r="B38" s="92" t="s">
        <v>320</v>
      </c>
      <c r="C38" s="104">
        <v>0.98204562810152</v>
      </c>
      <c r="D38" s="98">
        <v>110</v>
      </c>
      <c r="E38" s="93">
        <f t="shared" si="0"/>
        <v>8.92768752819564</v>
      </c>
      <c r="F38" s="92">
        <v>0</v>
      </c>
      <c r="G38" s="4">
        <v>0</v>
      </c>
      <c r="H38" s="4"/>
      <c r="I38" s="108">
        <f t="shared" si="1"/>
        <v>0</v>
      </c>
      <c r="J38" s="108" t="e">
        <f t="shared" si="2"/>
        <v>#DIV/0!</v>
      </c>
      <c r="K38" s="109" t="e">
        <f t="shared" si="3"/>
        <v>#DIV/0!</v>
      </c>
      <c r="L38" s="109" t="e">
        <f t="shared" si="4"/>
        <v>#DIV/0!</v>
      </c>
    </row>
    <row r="39" spans="1:12">
      <c r="A39" s="4"/>
      <c r="B39" s="92" t="s">
        <v>321</v>
      </c>
      <c r="C39" s="104">
        <v>0.983048548958595</v>
      </c>
      <c r="D39" s="98">
        <v>170</v>
      </c>
      <c r="E39" s="93">
        <f t="shared" si="0"/>
        <v>5.78263852328585</v>
      </c>
      <c r="F39" s="92">
        <v>4</v>
      </c>
      <c r="G39" s="4">
        <v>0</v>
      </c>
      <c r="H39" s="4"/>
      <c r="I39" s="108">
        <f t="shared" si="1"/>
        <v>0.023529411764706</v>
      </c>
      <c r="J39" s="108">
        <f t="shared" si="2"/>
        <v>0</v>
      </c>
      <c r="K39" s="109">
        <f t="shared" si="3"/>
        <v>0.245762137239649</v>
      </c>
      <c r="L39" s="109" t="e">
        <f t="shared" si="4"/>
        <v>#DIV/0!</v>
      </c>
    </row>
    <row r="40" spans="1:12">
      <c r="A40" s="4"/>
      <c r="B40" s="92" t="s">
        <v>322</v>
      </c>
      <c r="C40" s="104">
        <v>3.4711711226785</v>
      </c>
      <c r="D40" s="98">
        <v>154</v>
      </c>
      <c r="E40" s="93">
        <f t="shared" si="0"/>
        <v>22.5400722251851</v>
      </c>
      <c r="F40" s="92">
        <v>7</v>
      </c>
      <c r="G40" s="4">
        <v>3</v>
      </c>
      <c r="H40" s="4"/>
      <c r="I40" s="108">
        <f t="shared" si="1"/>
        <v>0.045454545454545</v>
      </c>
      <c r="J40" s="108">
        <f t="shared" si="2"/>
        <v>0.428571428571429</v>
      </c>
      <c r="K40" s="109">
        <f t="shared" si="3"/>
        <v>0.495881588954071</v>
      </c>
      <c r="L40" s="109">
        <f t="shared" si="4"/>
        <v>1.15705704089283</v>
      </c>
    </row>
    <row r="41" spans="1:12">
      <c r="A41" s="4"/>
      <c r="B41" s="92" t="s">
        <v>320</v>
      </c>
      <c r="C41" s="104">
        <v>0.98204562810152</v>
      </c>
      <c r="D41" s="98">
        <v>110</v>
      </c>
      <c r="E41" s="93">
        <f t="shared" si="0"/>
        <v>8.92768752819564</v>
      </c>
      <c r="F41" s="92">
        <v>0</v>
      </c>
      <c r="G41" s="4">
        <v>0</v>
      </c>
      <c r="H41" s="4"/>
      <c r="I41" s="108">
        <f t="shared" si="1"/>
        <v>0</v>
      </c>
      <c r="J41" s="108" t="e">
        <f t="shared" si="2"/>
        <v>#DIV/0!</v>
      </c>
      <c r="K41" s="109" t="e">
        <f t="shared" si="3"/>
        <v>#DIV/0!</v>
      </c>
      <c r="L41" s="109" t="e">
        <f t="shared" si="4"/>
        <v>#DIV/0!</v>
      </c>
    </row>
    <row r="42" spans="1:12">
      <c r="A42" s="4"/>
      <c r="B42" s="92" t="s">
        <v>323</v>
      </c>
      <c r="C42" s="104">
        <v>12.980484132024</v>
      </c>
      <c r="D42" s="98">
        <v>1324</v>
      </c>
      <c r="E42" s="93">
        <f t="shared" si="0"/>
        <v>9.80399103627191</v>
      </c>
      <c r="F42" s="92">
        <v>22</v>
      </c>
      <c r="G42" s="4">
        <v>10</v>
      </c>
      <c r="H42" s="4"/>
      <c r="I42" s="108">
        <f t="shared" si="1"/>
        <v>0.016616314199396</v>
      </c>
      <c r="J42" s="108">
        <f t="shared" si="2"/>
        <v>0.454545454545455</v>
      </c>
      <c r="K42" s="109">
        <f t="shared" si="3"/>
        <v>0.590022006001091</v>
      </c>
      <c r="L42" s="109">
        <f t="shared" si="4"/>
        <v>1.2980484132024</v>
      </c>
    </row>
    <row r="43" spans="1:12">
      <c r="A43" s="4"/>
      <c r="B43" s="92" t="s">
        <v>324</v>
      </c>
      <c r="C43" s="104">
        <v>147.607358593691</v>
      </c>
      <c r="D43" s="98">
        <v>23354</v>
      </c>
      <c r="E43" s="93">
        <f t="shared" si="0"/>
        <v>6.32043155749297</v>
      </c>
      <c r="F43" s="92">
        <v>848</v>
      </c>
      <c r="G43" s="4">
        <v>120</v>
      </c>
      <c r="H43" s="4"/>
      <c r="I43" s="108">
        <f t="shared" si="1"/>
        <v>0.036310696240473</v>
      </c>
      <c r="J43" s="108">
        <f t="shared" si="2"/>
        <v>0.141509433962264</v>
      </c>
      <c r="K43" s="109">
        <f t="shared" si="3"/>
        <v>0.174065281360484</v>
      </c>
      <c r="L43" s="109">
        <f t="shared" si="4"/>
        <v>1.23006132161409</v>
      </c>
    </row>
    <row r="44" spans="1:12">
      <c r="A44" s="4"/>
      <c r="B44" s="92" t="s">
        <v>325</v>
      </c>
      <c r="C44" s="104">
        <v>16.3781215110374</v>
      </c>
      <c r="D44" s="98">
        <v>1269</v>
      </c>
      <c r="E44" s="93">
        <f t="shared" si="0"/>
        <v>12.906321127689</v>
      </c>
      <c r="F44" s="92">
        <v>43</v>
      </c>
      <c r="G44" s="4">
        <v>17</v>
      </c>
      <c r="H44" s="4"/>
      <c r="I44" s="108">
        <f t="shared" si="1"/>
        <v>0.033884948778566</v>
      </c>
      <c r="J44" s="108">
        <f t="shared" si="2"/>
        <v>0.395348837209302</v>
      </c>
      <c r="K44" s="109">
        <f t="shared" si="3"/>
        <v>0.380886546768311</v>
      </c>
      <c r="L44" s="109">
        <f t="shared" si="4"/>
        <v>0.963418912413963</v>
      </c>
    </row>
    <row r="45" spans="1:12">
      <c r="A45" s="4"/>
      <c r="B45" s="92" t="s">
        <v>326</v>
      </c>
      <c r="C45" s="104">
        <v>11.7558453898034</v>
      </c>
      <c r="D45" s="98">
        <v>845</v>
      </c>
      <c r="E45" s="93">
        <f t="shared" si="0"/>
        <v>13.9122430648561</v>
      </c>
      <c r="F45" s="92">
        <v>17</v>
      </c>
      <c r="G45" s="4">
        <v>15</v>
      </c>
      <c r="H45" s="4"/>
      <c r="I45" s="108">
        <f t="shared" si="1"/>
        <v>0.020118343195266</v>
      </c>
      <c r="J45" s="108">
        <f t="shared" si="2"/>
        <v>0.882352941176471</v>
      </c>
      <c r="K45" s="109">
        <f t="shared" si="3"/>
        <v>0.691520317047258</v>
      </c>
      <c r="L45" s="109">
        <f t="shared" si="4"/>
        <v>0.783723025986893</v>
      </c>
    </row>
    <row r="46" spans="1:12">
      <c r="A46" s="4"/>
      <c r="B46" s="92" t="s">
        <v>327</v>
      </c>
      <c r="C46" s="104">
        <v>0.227962876874136</v>
      </c>
      <c r="D46" s="98">
        <v>23</v>
      </c>
      <c r="E46" s="93">
        <f t="shared" si="0"/>
        <v>9.91142942931026</v>
      </c>
      <c r="F46" s="92">
        <v>0</v>
      </c>
      <c r="G46" s="4">
        <v>0</v>
      </c>
      <c r="H46" s="4"/>
      <c r="I46" s="108">
        <f t="shared" si="1"/>
        <v>0</v>
      </c>
      <c r="J46" s="108" t="e">
        <f t="shared" si="2"/>
        <v>#DIV/0!</v>
      </c>
      <c r="K46" s="109" t="e">
        <f t="shared" si="3"/>
        <v>#DIV/0!</v>
      </c>
      <c r="L46" s="109" t="e">
        <f t="shared" si="4"/>
        <v>#DIV/0!</v>
      </c>
    </row>
    <row r="47" spans="1:12">
      <c r="A47" s="4"/>
      <c r="B47" s="92" t="s">
        <v>328</v>
      </c>
      <c r="C47" s="104">
        <v>1.7600537284348</v>
      </c>
      <c r="D47" s="98">
        <v>325</v>
      </c>
      <c r="E47" s="93">
        <f t="shared" si="0"/>
        <v>5.41554993364553</v>
      </c>
      <c r="F47" s="92">
        <v>13</v>
      </c>
      <c r="G47" s="4">
        <v>0</v>
      </c>
      <c r="H47" s="4"/>
      <c r="I47" s="108">
        <f t="shared" si="1"/>
        <v>0.04</v>
      </c>
      <c r="J47" s="108">
        <f t="shared" si="2"/>
        <v>0</v>
      </c>
      <c r="K47" s="109">
        <f t="shared" si="3"/>
        <v>0.135388748341138</v>
      </c>
      <c r="L47" s="109" t="e">
        <f t="shared" si="4"/>
        <v>#DIV/0!</v>
      </c>
    </row>
    <row r="48" spans="1:12">
      <c r="A48" s="4"/>
      <c r="B48" s="92" t="s">
        <v>329</v>
      </c>
      <c r="C48" s="104">
        <v>0.966350433657809</v>
      </c>
      <c r="D48" s="98">
        <v>226</v>
      </c>
      <c r="E48" s="93">
        <f t="shared" si="0"/>
        <v>4.27588687459208</v>
      </c>
      <c r="F48" s="92">
        <v>1</v>
      </c>
      <c r="G48" s="4">
        <v>0</v>
      </c>
      <c r="H48" s="4"/>
      <c r="I48" s="108">
        <f t="shared" si="1"/>
        <v>0.004424778761062</v>
      </c>
      <c r="J48" s="108">
        <f t="shared" si="2"/>
        <v>0</v>
      </c>
      <c r="K48" s="109">
        <f t="shared" si="3"/>
        <v>0.966350433657809</v>
      </c>
      <c r="L48" s="109" t="e">
        <f t="shared" si="4"/>
        <v>#DIV/0!</v>
      </c>
    </row>
    <row r="49" spans="1:12">
      <c r="A49" s="4"/>
      <c r="B49" s="92" t="s">
        <v>330</v>
      </c>
      <c r="C49" s="104">
        <v>16.286131955724</v>
      </c>
      <c r="D49" s="98">
        <v>3746</v>
      </c>
      <c r="E49" s="93">
        <f t="shared" si="0"/>
        <v>4.34760596789215</v>
      </c>
      <c r="F49" s="92">
        <v>110</v>
      </c>
      <c r="G49" s="4">
        <v>23</v>
      </c>
      <c r="H49" s="4"/>
      <c r="I49" s="108">
        <f t="shared" si="1"/>
        <v>0.029364655632675</v>
      </c>
      <c r="J49" s="108">
        <f t="shared" si="2"/>
        <v>0.209090909090909</v>
      </c>
      <c r="K49" s="109">
        <f t="shared" si="3"/>
        <v>0.148055745052036</v>
      </c>
      <c r="L49" s="109">
        <f t="shared" si="4"/>
        <v>0.708092693727131</v>
      </c>
    </row>
    <row r="50" spans="1:12">
      <c r="A50" s="4"/>
      <c r="B50" s="92" t="s">
        <v>331</v>
      </c>
      <c r="C50" s="104">
        <v>17.9227850611775</v>
      </c>
      <c r="D50" s="98">
        <v>2416</v>
      </c>
      <c r="E50" s="93">
        <f t="shared" si="0"/>
        <v>7.41837130015623</v>
      </c>
      <c r="F50" s="92">
        <v>60</v>
      </c>
      <c r="G50" s="4">
        <v>22</v>
      </c>
      <c r="H50" s="4"/>
      <c r="I50" s="108">
        <f t="shared" si="1"/>
        <v>0.024834437086093</v>
      </c>
      <c r="J50" s="108">
        <f t="shared" si="2"/>
        <v>0.366666666666667</v>
      </c>
      <c r="K50" s="109">
        <f t="shared" si="3"/>
        <v>0.298713084352958</v>
      </c>
      <c r="L50" s="109">
        <f t="shared" si="4"/>
        <v>0.814672048235339</v>
      </c>
    </row>
    <row r="51" spans="1:12">
      <c r="A51" s="4"/>
      <c r="B51" s="92" t="s">
        <v>332</v>
      </c>
      <c r="C51" s="104">
        <v>2.83792482564324</v>
      </c>
      <c r="D51" s="98">
        <v>224</v>
      </c>
      <c r="E51" s="93">
        <f t="shared" si="0"/>
        <v>12.6693072573359</v>
      </c>
      <c r="F51" s="92">
        <v>5</v>
      </c>
      <c r="G51" s="4">
        <v>1</v>
      </c>
      <c r="H51" s="4"/>
      <c r="I51" s="108">
        <f t="shared" si="1"/>
        <v>0.022321428571429</v>
      </c>
      <c r="J51" s="108">
        <f t="shared" si="2"/>
        <v>0.2</v>
      </c>
      <c r="K51" s="109">
        <f t="shared" si="3"/>
        <v>0.567584965128649</v>
      </c>
      <c r="L51" s="109">
        <f t="shared" si="4"/>
        <v>2.83792482564324</v>
      </c>
    </row>
    <row r="52" ht="18" customHeight="1" spans="1:12">
      <c r="A52" s="4"/>
      <c r="B52" s="92" t="s">
        <v>333</v>
      </c>
      <c r="C52" s="104">
        <v>4.25018214386885</v>
      </c>
      <c r="D52" s="98">
        <v>505</v>
      </c>
      <c r="E52" s="93">
        <f t="shared" si="0"/>
        <v>8.41620226508684</v>
      </c>
      <c r="F52" s="92">
        <v>12</v>
      </c>
      <c r="G52" s="4">
        <v>4</v>
      </c>
      <c r="H52" s="4"/>
      <c r="I52" s="108">
        <f t="shared" si="1"/>
        <v>0.023762376237624</v>
      </c>
      <c r="J52" s="108">
        <f t="shared" si="2"/>
        <v>0.333333333333333</v>
      </c>
      <c r="K52" s="109">
        <f t="shared" si="3"/>
        <v>0.354181845322404</v>
      </c>
      <c r="L52" s="109">
        <f t="shared" si="4"/>
        <v>1.06254553596721</v>
      </c>
    </row>
    <row r="53" spans="1:12">
      <c r="A53" s="4"/>
      <c r="B53" s="92" t="s">
        <v>334</v>
      </c>
      <c r="C53" s="104">
        <v>1.59325868445196</v>
      </c>
      <c r="D53" s="98">
        <v>226</v>
      </c>
      <c r="E53" s="93">
        <f t="shared" si="0"/>
        <v>7.04981718784054</v>
      </c>
      <c r="F53" s="92">
        <v>1</v>
      </c>
      <c r="G53" s="4">
        <v>0</v>
      </c>
      <c r="H53" s="4"/>
      <c r="I53" s="108">
        <f t="shared" si="1"/>
        <v>0.004424778761062</v>
      </c>
      <c r="J53" s="108">
        <f t="shared" si="2"/>
        <v>0</v>
      </c>
      <c r="K53" s="109">
        <f t="shared" si="3"/>
        <v>1.59325868445196</v>
      </c>
      <c r="L53" s="109" t="e">
        <f t="shared" si="4"/>
        <v>#DIV/0!</v>
      </c>
    </row>
    <row r="54" spans="1:12">
      <c r="A54" s="4"/>
      <c r="B54" s="92" t="s">
        <v>335</v>
      </c>
      <c r="C54" s="104">
        <v>3.28244623191364</v>
      </c>
      <c r="D54" s="98">
        <v>308</v>
      </c>
      <c r="E54" s="93">
        <f t="shared" si="0"/>
        <v>10.6572929607586</v>
      </c>
      <c r="F54" s="92">
        <v>3</v>
      </c>
      <c r="G54" s="4">
        <v>0</v>
      </c>
      <c r="H54" s="4"/>
      <c r="I54" s="108">
        <f t="shared" si="1"/>
        <v>0.00974025974026</v>
      </c>
      <c r="J54" s="108">
        <f t="shared" si="2"/>
        <v>0</v>
      </c>
      <c r="K54" s="109">
        <f t="shared" si="3"/>
        <v>1.09414874397121</v>
      </c>
      <c r="L54" s="109" t="e">
        <f t="shared" si="4"/>
        <v>#DIV/0!</v>
      </c>
    </row>
    <row r="55" spans="1:12">
      <c r="A55" s="4"/>
      <c r="B55" s="92" t="s">
        <v>336</v>
      </c>
      <c r="C55" s="104">
        <v>1.72717446734718</v>
      </c>
      <c r="D55" s="98">
        <v>298</v>
      </c>
      <c r="E55" s="93">
        <f t="shared" si="0"/>
        <v>5.7958874743194</v>
      </c>
      <c r="F55" s="92">
        <v>6</v>
      </c>
      <c r="G55" s="4">
        <v>1</v>
      </c>
      <c r="H55" s="4"/>
      <c r="I55" s="108">
        <f t="shared" si="1"/>
        <v>0.020134228187919</v>
      </c>
      <c r="J55" s="108">
        <f t="shared" si="2"/>
        <v>0.166666666666667</v>
      </c>
      <c r="K55" s="109">
        <f t="shared" si="3"/>
        <v>0.28786241122453</v>
      </c>
      <c r="L55" s="109">
        <f t="shared" si="4"/>
        <v>1.72717446734718</v>
      </c>
    </row>
    <row r="56" spans="1:12">
      <c r="A56" s="4"/>
      <c r="B56" s="92" t="s">
        <v>337</v>
      </c>
      <c r="C56" s="104">
        <v>0.847385409106203</v>
      </c>
      <c r="D56" s="98">
        <v>53</v>
      </c>
      <c r="E56" s="93">
        <f t="shared" si="0"/>
        <v>15.9884039454001</v>
      </c>
      <c r="F56" s="92">
        <v>0</v>
      </c>
      <c r="G56" s="4">
        <v>0</v>
      </c>
      <c r="H56" s="4"/>
      <c r="I56" s="108">
        <f t="shared" si="1"/>
        <v>0</v>
      </c>
      <c r="J56" s="108" t="e">
        <f t="shared" si="2"/>
        <v>#DIV/0!</v>
      </c>
      <c r="K56" s="109" t="e">
        <f t="shared" si="3"/>
        <v>#DIV/0!</v>
      </c>
      <c r="L56" s="109" t="e">
        <f t="shared" si="4"/>
        <v>#DIV/0!</v>
      </c>
    </row>
    <row r="57" spans="1:12">
      <c r="A57" s="4"/>
      <c r="B57" s="92" t="s">
        <v>338</v>
      </c>
      <c r="C57" s="104">
        <v>0.98</v>
      </c>
      <c r="D57" s="98">
        <v>55</v>
      </c>
      <c r="E57" s="93">
        <f t="shared" si="0"/>
        <v>17.8181818181818</v>
      </c>
      <c r="F57" s="92">
        <v>0</v>
      </c>
      <c r="G57" s="4">
        <v>0</v>
      </c>
      <c r="H57" s="4"/>
      <c r="I57" s="108">
        <f t="shared" si="1"/>
        <v>0</v>
      </c>
      <c r="J57" s="108" t="e">
        <f t="shared" si="2"/>
        <v>#DIV/0!</v>
      </c>
      <c r="K57" s="109" t="e">
        <f t="shared" si="3"/>
        <v>#DIV/0!</v>
      </c>
      <c r="L57" s="109" t="e">
        <f t="shared" si="4"/>
        <v>#DIV/0!</v>
      </c>
    </row>
    <row r="58" spans="1:12">
      <c r="A58" s="4"/>
      <c r="B58" s="102" t="s">
        <v>339</v>
      </c>
      <c r="C58" s="104">
        <v>3.51</v>
      </c>
      <c r="D58" s="98">
        <v>332</v>
      </c>
      <c r="E58" s="93">
        <f t="shared" si="0"/>
        <v>10.5722891566265</v>
      </c>
      <c r="F58" s="92">
        <v>10</v>
      </c>
      <c r="G58" s="4">
        <v>3</v>
      </c>
      <c r="H58" s="4"/>
      <c r="I58" s="108">
        <f t="shared" si="1"/>
        <v>0.030120481927711</v>
      </c>
      <c r="J58" s="108">
        <f t="shared" si="2"/>
        <v>0.3</v>
      </c>
      <c r="K58" s="109">
        <f t="shared" si="3"/>
        <v>0.351</v>
      </c>
      <c r="L58" s="109">
        <f t="shared" si="4"/>
        <v>1.17</v>
      </c>
    </row>
    <row r="59" spans="3:3">
      <c r="C59" s="105"/>
    </row>
    <row r="60" spans="3:3">
      <c r="C60" s="105"/>
    </row>
    <row r="61" spans="3:3">
      <c r="C61" s="105"/>
    </row>
    <row r="62" spans="3:3">
      <c r="C62" s="105"/>
    </row>
    <row r="63" spans="3:3">
      <c r="C63" s="105"/>
    </row>
    <row r="64" spans="3:3">
      <c r="C64" s="105"/>
    </row>
    <row r="65" spans="3:3">
      <c r="C65" s="105"/>
    </row>
    <row r="66" spans="3:3">
      <c r="C66" s="105"/>
    </row>
    <row r="67" spans="3:3">
      <c r="C67" s="105"/>
    </row>
    <row r="68" spans="3:3">
      <c r="C68" s="105"/>
    </row>
    <row r="69" spans="3:3">
      <c r="C69" s="105"/>
    </row>
    <row r="70" spans="3:3">
      <c r="C70" s="105"/>
    </row>
    <row r="71" spans="3:3">
      <c r="C71" s="105"/>
    </row>
    <row r="72" spans="3:3">
      <c r="C72" s="105"/>
    </row>
    <row r="73" spans="3:3">
      <c r="C73" s="105"/>
    </row>
    <row r="74" spans="3:3">
      <c r="C74" s="105"/>
    </row>
    <row r="75" spans="3:3">
      <c r="C75" s="105"/>
    </row>
    <row r="76" spans="3:3">
      <c r="C76" s="105"/>
    </row>
    <row r="77" spans="3:3">
      <c r="C77" s="105"/>
    </row>
    <row r="78" spans="3:3">
      <c r="C78" s="105"/>
    </row>
    <row r="79" spans="3:3">
      <c r="C79" s="105"/>
    </row>
    <row r="80" spans="3:3">
      <c r="C80" s="105"/>
    </row>
    <row r="81" spans="3:3">
      <c r="C81" s="105"/>
    </row>
  </sheetData>
  <mergeCells count="32">
    <mergeCell ref="A1:A2"/>
    <mergeCell ref="A3:A24"/>
    <mergeCell ref="A25:A36"/>
    <mergeCell ref="A37:A58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M3:M24"/>
    <mergeCell ref="M25:M36"/>
    <mergeCell ref="M37:M58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余额表">
    <tabColor rgb="FFFFFFFF"/>
  </sheetPr>
  <dimension ref="A1:F11"/>
  <sheetViews>
    <sheetView workbookViewId="0">
      <selection activeCell="R1" sqref="R1:R2"/>
    </sheetView>
  </sheetViews>
  <sheetFormatPr defaultColWidth="9" defaultRowHeight="14.25" outlineLevelCol="5"/>
  <cols>
    <col min="1" max="2" width="9.70833333333333" customWidth="1"/>
    <col min="3" max="3" width="33.1083333333333" customWidth="1"/>
    <col min="4" max="4" width="40.7083333333333" customWidth="1"/>
    <col min="5" max="5" width="17.7833333333333" customWidth="1"/>
    <col min="6" max="6" width="20.2333333333333" customWidth="1"/>
  </cols>
  <sheetData>
    <row r="1" spans="1:6">
      <c r="A1" s="69" t="s">
        <v>67</v>
      </c>
      <c r="B1" s="69" t="s">
        <v>1</v>
      </c>
      <c r="C1" s="69" t="s">
        <v>68</v>
      </c>
      <c r="D1" s="69" t="s">
        <v>340</v>
      </c>
      <c r="E1" s="70" t="s">
        <v>341</v>
      </c>
      <c r="F1" s="69" t="s">
        <v>74</v>
      </c>
    </row>
    <row r="2" spans="1:6">
      <c r="A2" s="71">
        <v>45561</v>
      </c>
      <c r="B2" s="72" t="s">
        <v>342</v>
      </c>
      <c r="C2" s="73" t="s">
        <v>343</v>
      </c>
      <c r="D2" s="74" t="s">
        <v>344</v>
      </c>
      <c r="E2" s="75">
        <v>17103.33</v>
      </c>
      <c r="F2" s="4"/>
    </row>
    <row r="3" spans="1:6">
      <c r="A3" s="4"/>
      <c r="B3" s="76"/>
      <c r="C3" s="15"/>
      <c r="D3" s="77" t="s">
        <v>345</v>
      </c>
      <c r="E3" s="78">
        <v>17595.73</v>
      </c>
      <c r="F3" s="4"/>
    </row>
    <row r="4" spans="1:6">
      <c r="A4" s="4"/>
      <c r="B4" s="79" t="s">
        <v>346</v>
      </c>
      <c r="C4" s="80" t="s">
        <v>347</v>
      </c>
      <c r="D4" s="77" t="s">
        <v>348</v>
      </c>
      <c r="E4" s="78">
        <v>18290.5</v>
      </c>
      <c r="F4" s="4"/>
    </row>
    <row r="5" spans="1:6">
      <c r="A5" s="4"/>
      <c r="B5" s="72" t="s">
        <v>342</v>
      </c>
      <c r="C5" s="80" t="s">
        <v>349</v>
      </c>
      <c r="D5" s="77" t="s">
        <v>350</v>
      </c>
      <c r="E5" s="78">
        <v>9253.25</v>
      </c>
      <c r="F5" s="4"/>
    </row>
    <row r="6" spans="1:6">
      <c r="A6" s="4"/>
      <c r="B6" s="81"/>
      <c r="C6" s="80" t="s">
        <v>75</v>
      </c>
      <c r="D6" s="77" t="s">
        <v>351</v>
      </c>
      <c r="E6" s="78">
        <v>9680.11</v>
      </c>
      <c r="F6" s="4"/>
    </row>
    <row r="7" spans="1:6">
      <c r="A7" s="71">
        <v>45562</v>
      </c>
      <c r="B7" s="72" t="s">
        <v>342</v>
      </c>
      <c r="C7" s="73" t="s">
        <v>343</v>
      </c>
      <c r="D7" s="74" t="s">
        <v>344</v>
      </c>
      <c r="E7" s="82">
        <v>16754.32</v>
      </c>
      <c r="F7" s="4"/>
    </row>
    <row r="8" spans="1:6">
      <c r="A8" s="4"/>
      <c r="B8" s="76"/>
      <c r="C8" s="15"/>
      <c r="D8" s="77" t="s">
        <v>345</v>
      </c>
      <c r="E8" s="83">
        <v>17479.68</v>
      </c>
      <c r="F8" s="4"/>
    </row>
    <row r="9" spans="1:6">
      <c r="A9" s="4"/>
      <c r="B9" s="79" t="s">
        <v>346</v>
      </c>
      <c r="C9" s="80" t="s">
        <v>347</v>
      </c>
      <c r="D9" s="77" t="s">
        <v>348</v>
      </c>
      <c r="E9" s="78">
        <v>18290.5</v>
      </c>
      <c r="F9" s="4" t="s">
        <v>352</v>
      </c>
    </row>
    <row r="10" spans="1:6">
      <c r="A10" s="4"/>
      <c r="B10" s="79" t="s">
        <v>342</v>
      </c>
      <c r="C10" s="84" t="s">
        <v>349</v>
      </c>
      <c r="D10" s="77" t="s">
        <v>350</v>
      </c>
      <c r="E10" s="83">
        <v>8939.15</v>
      </c>
      <c r="F10" s="4" t="s">
        <v>353</v>
      </c>
    </row>
    <row r="11" spans="1:6">
      <c r="A11" s="4"/>
      <c r="B11" s="79" t="s">
        <v>342</v>
      </c>
      <c r="C11" s="84" t="s">
        <v>75</v>
      </c>
      <c r="D11" s="77" t="s">
        <v>351</v>
      </c>
      <c r="E11" s="78">
        <v>7942.37</v>
      </c>
      <c r="F11" s="4"/>
    </row>
  </sheetData>
  <mergeCells count="6">
    <mergeCell ref="A2:A6"/>
    <mergeCell ref="A7:A11"/>
    <mergeCell ref="B2:B3"/>
    <mergeCell ref="B7:B8"/>
    <mergeCell ref="C2:C3"/>
    <mergeCell ref="C7:C8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国家数据拆分">
    <tabColor rgb="FFFFFFFF"/>
  </sheetPr>
  <dimension ref="A1:AG49"/>
  <sheetViews>
    <sheetView tabSelected="1" topLeftCell="O1" workbookViewId="0">
      <selection activeCell="R1" sqref="R1:R2"/>
    </sheetView>
  </sheetViews>
  <sheetFormatPr defaultColWidth="9" defaultRowHeight="14.25"/>
  <cols>
    <col min="1" max="3" width="9.70833333333333" customWidth="1"/>
    <col min="4" max="4" width="10.7083333333333" customWidth="1"/>
    <col min="5" max="5" width="16.7083333333333" customWidth="1"/>
    <col min="6" max="6" width="12.7083333333333" customWidth="1"/>
    <col min="7" max="18" width="9.70833333333333" customWidth="1"/>
  </cols>
  <sheetData>
    <row r="1" customHeight="1" spans="1:33">
      <c r="A1" s="1" t="s">
        <v>0</v>
      </c>
      <c r="B1" s="1" t="s">
        <v>354</v>
      </c>
      <c r="C1" s="1" t="s">
        <v>355</v>
      </c>
      <c r="D1" s="2" t="s">
        <v>4</v>
      </c>
      <c r="E1" s="3" t="s">
        <v>5</v>
      </c>
      <c r="F1" s="1" t="s">
        <v>6</v>
      </c>
      <c r="G1" s="1" t="s">
        <v>7</v>
      </c>
      <c r="H1" s="1" t="s">
        <v>9</v>
      </c>
      <c r="I1" s="1" t="s">
        <v>10</v>
      </c>
      <c r="J1" s="26" t="s">
        <v>11</v>
      </c>
      <c r="K1" s="26" t="s">
        <v>12</v>
      </c>
      <c r="L1" s="26" t="s">
        <v>13</v>
      </c>
      <c r="M1" s="26" t="s">
        <v>356</v>
      </c>
      <c r="N1" s="27" t="s">
        <v>357</v>
      </c>
      <c r="O1" s="26" t="s">
        <v>16</v>
      </c>
      <c r="P1" s="28" t="s">
        <v>358</v>
      </c>
      <c r="Q1" s="43" t="s">
        <v>359</v>
      </c>
      <c r="R1" s="43" t="s">
        <v>360</v>
      </c>
      <c r="T1" s="1" t="s">
        <v>76</v>
      </c>
      <c r="U1" s="1" t="s">
        <v>77</v>
      </c>
      <c r="V1" s="1" t="s">
        <v>78</v>
      </c>
      <c r="W1" s="1" t="s">
        <v>79</v>
      </c>
      <c r="X1" s="1" t="s">
        <v>80</v>
      </c>
      <c r="Y1" s="61" t="s">
        <v>361</v>
      </c>
      <c r="Z1" s="62" t="s">
        <v>362</v>
      </c>
      <c r="AA1" s="62"/>
      <c r="AB1" s="62"/>
      <c r="AC1" s="62"/>
      <c r="AD1" s="63"/>
      <c r="AE1" s="63"/>
      <c r="AF1" s="63"/>
      <c r="AG1" s="47"/>
    </row>
    <row r="2" customHeight="1" spans="1:3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29"/>
      <c r="Q2" s="44"/>
      <c r="R2" s="44"/>
      <c r="T2" s="45"/>
      <c r="U2" s="45"/>
      <c r="V2" s="45"/>
      <c r="W2" s="45"/>
      <c r="X2" s="45"/>
      <c r="Y2" s="29"/>
      <c r="Z2" s="62"/>
      <c r="AA2" s="62"/>
      <c r="AB2" s="62"/>
      <c r="AC2" s="62"/>
      <c r="AD2" s="64"/>
      <c r="AE2" s="64"/>
      <c r="AF2" s="64"/>
    </row>
    <row r="3" ht="15.75" spans="1:29">
      <c r="A3" s="5" t="s">
        <v>18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43"/>
      <c r="T3" s="46" t="s">
        <v>363</v>
      </c>
      <c r="U3" s="47" t="s">
        <v>364</v>
      </c>
      <c r="V3" s="47" t="s">
        <v>365</v>
      </c>
      <c r="W3" s="48" t="s">
        <v>366</v>
      </c>
      <c r="X3" s="49"/>
      <c r="Y3" s="65" t="s">
        <v>364</v>
      </c>
      <c r="Z3" s="48" t="s">
        <v>366</v>
      </c>
      <c r="AA3" s="47" t="s">
        <v>77</v>
      </c>
      <c r="AB3" s="47" t="s">
        <v>367</v>
      </c>
      <c r="AC3" s="47" t="s">
        <v>79</v>
      </c>
    </row>
    <row r="4" ht="15.75" spans="1:29">
      <c r="A4" s="7" t="s">
        <v>368</v>
      </c>
      <c r="B4" s="8" t="s">
        <v>363</v>
      </c>
      <c r="C4" s="8" t="s">
        <v>363</v>
      </c>
      <c r="D4" s="9">
        <v>5541.88</v>
      </c>
      <c r="E4" s="10">
        <v>211096</v>
      </c>
      <c r="F4" s="9">
        <v>26.25</v>
      </c>
      <c r="G4" s="10">
        <v>7064</v>
      </c>
      <c r="H4" s="10">
        <v>4172</v>
      </c>
      <c r="I4" s="30">
        <v>0.0335</v>
      </c>
      <c r="J4" s="30">
        <v>0.5906</v>
      </c>
      <c r="K4" s="31">
        <v>0.78</v>
      </c>
      <c r="L4" s="31">
        <v>1.33</v>
      </c>
      <c r="M4" s="10">
        <v>1926</v>
      </c>
      <c r="N4" s="32">
        <v>0.4616</v>
      </c>
      <c r="O4" s="9">
        <v>2.88</v>
      </c>
      <c r="P4" s="9">
        <f t="shared" ref="P4:P49" si="0">O4/0.8</f>
        <v>3.6</v>
      </c>
      <c r="Q4" s="50">
        <v>14.43</v>
      </c>
      <c r="R4" s="50">
        <v>13.12</v>
      </c>
      <c r="T4" s="46"/>
      <c r="U4" s="47" t="s">
        <v>369</v>
      </c>
      <c r="V4" s="47" t="s">
        <v>370</v>
      </c>
      <c r="W4" s="48" t="s">
        <v>371</v>
      </c>
      <c r="X4" s="49"/>
      <c r="Y4" s="65" t="s">
        <v>369</v>
      </c>
      <c r="Z4" s="47" t="s">
        <v>365</v>
      </c>
      <c r="AA4" s="47" t="s">
        <v>77</v>
      </c>
      <c r="AB4" s="47" t="s">
        <v>367</v>
      </c>
      <c r="AC4" s="47" t="s">
        <v>78</v>
      </c>
    </row>
    <row r="5" ht="15.75" spans="1:29">
      <c r="A5" s="4"/>
      <c r="B5" s="11" t="s">
        <v>77</v>
      </c>
      <c r="C5" s="12" t="s">
        <v>366</v>
      </c>
      <c r="D5" s="13">
        <v>1048.05</v>
      </c>
      <c r="E5" s="14">
        <v>169927</v>
      </c>
      <c r="F5" s="13">
        <v>6.17</v>
      </c>
      <c r="G5" s="14">
        <v>2544</v>
      </c>
      <c r="H5" s="14">
        <v>1010</v>
      </c>
      <c r="I5" s="33">
        <v>0.015</v>
      </c>
      <c r="J5" s="33">
        <v>0.397</v>
      </c>
      <c r="K5" s="34">
        <v>0.41</v>
      </c>
      <c r="L5" s="34">
        <v>1.04</v>
      </c>
      <c r="M5" s="14">
        <v>216</v>
      </c>
      <c r="N5" s="35">
        <v>0.2139</v>
      </c>
      <c r="O5" s="13">
        <v>4.85</v>
      </c>
      <c r="P5" s="13">
        <f t="shared" si="0"/>
        <v>6.0625</v>
      </c>
      <c r="Q5" s="51">
        <v>0.95</v>
      </c>
      <c r="R5" s="51">
        <v>2.94</v>
      </c>
      <c r="T5" s="46"/>
      <c r="U5" s="47"/>
      <c r="V5" s="48" t="s">
        <v>372</v>
      </c>
      <c r="W5" s="48" t="s">
        <v>373</v>
      </c>
      <c r="X5" s="49"/>
      <c r="Y5" s="66" t="s">
        <v>365</v>
      </c>
      <c r="Z5" s="47" t="s">
        <v>370</v>
      </c>
      <c r="AA5" s="47" t="s">
        <v>77</v>
      </c>
      <c r="AB5" s="47" t="s">
        <v>367</v>
      </c>
      <c r="AC5" s="47" t="s">
        <v>78</v>
      </c>
    </row>
    <row r="6" ht="15.75" spans="1:29">
      <c r="A6" s="4"/>
      <c r="B6" s="15"/>
      <c r="C6" s="16" t="s">
        <v>369</v>
      </c>
      <c r="D6" s="17">
        <v>960.83</v>
      </c>
      <c r="E6" s="18">
        <v>57446</v>
      </c>
      <c r="F6" s="17">
        <v>16.73</v>
      </c>
      <c r="G6" s="18">
        <v>1808</v>
      </c>
      <c r="H6" s="18">
        <v>897</v>
      </c>
      <c r="I6" s="36">
        <v>0.0315</v>
      </c>
      <c r="J6" s="36">
        <v>0.4961</v>
      </c>
      <c r="K6" s="37">
        <v>0.53</v>
      </c>
      <c r="L6" s="37">
        <v>1.07</v>
      </c>
      <c r="M6" s="18">
        <v>214</v>
      </c>
      <c r="N6" s="38">
        <v>0.2386</v>
      </c>
      <c r="O6" s="17">
        <v>4.49</v>
      </c>
      <c r="P6" s="9">
        <f t="shared" si="0"/>
        <v>5.6125</v>
      </c>
      <c r="Q6" s="52">
        <v>12.34</v>
      </c>
      <c r="R6" s="52">
        <v>10.14</v>
      </c>
      <c r="T6" s="46"/>
      <c r="U6" s="47"/>
      <c r="V6" s="48" t="s">
        <v>374</v>
      </c>
      <c r="W6" s="48" t="s">
        <v>375</v>
      </c>
      <c r="X6" s="49"/>
      <c r="Y6" s="66" t="s">
        <v>370</v>
      </c>
      <c r="Z6" s="47" t="s">
        <v>371</v>
      </c>
      <c r="AA6" s="67" t="s">
        <v>77</v>
      </c>
      <c r="AB6" s="47" t="s">
        <v>367</v>
      </c>
      <c r="AC6" s="47" t="s">
        <v>79</v>
      </c>
    </row>
    <row r="7" ht="15.75" spans="1:29">
      <c r="A7" s="4"/>
      <c r="B7" s="15"/>
      <c r="C7" s="16" t="s">
        <v>365</v>
      </c>
      <c r="D7" s="17">
        <v>972.56</v>
      </c>
      <c r="E7" s="18">
        <v>60953</v>
      </c>
      <c r="F7" s="17">
        <v>15.96</v>
      </c>
      <c r="G7" s="18">
        <v>1744</v>
      </c>
      <c r="H7" s="18">
        <v>917</v>
      </c>
      <c r="I7" s="36">
        <v>0.0286</v>
      </c>
      <c r="J7" s="36">
        <v>0.5258</v>
      </c>
      <c r="K7" s="37">
        <v>0.56</v>
      </c>
      <c r="L7" s="37">
        <v>1.06</v>
      </c>
      <c r="M7" s="18">
        <v>208</v>
      </c>
      <c r="N7" s="38">
        <v>0.2268</v>
      </c>
      <c r="O7" s="17">
        <v>4.68</v>
      </c>
      <c r="P7" s="9">
        <f t="shared" si="0"/>
        <v>5.85</v>
      </c>
      <c r="Q7" s="52">
        <v>7.47</v>
      </c>
      <c r="R7" s="52">
        <v>10.89</v>
      </c>
      <c r="T7" s="46"/>
      <c r="U7" s="46"/>
      <c r="V7" s="48" t="s">
        <v>376</v>
      </c>
      <c r="W7" s="48" t="s">
        <v>377</v>
      </c>
      <c r="X7" s="49"/>
      <c r="Y7" s="66" t="s">
        <v>378</v>
      </c>
      <c r="Z7" s="48" t="s">
        <v>373</v>
      </c>
      <c r="AA7" s="47" t="s">
        <v>78</v>
      </c>
      <c r="AB7" s="47" t="s">
        <v>367</v>
      </c>
      <c r="AC7" s="47" t="s">
        <v>79</v>
      </c>
    </row>
    <row r="8" ht="15.75" spans="1:29">
      <c r="A8" s="4"/>
      <c r="B8" s="15"/>
      <c r="C8" s="16" t="s">
        <v>370</v>
      </c>
      <c r="D8" s="17">
        <v>820.52</v>
      </c>
      <c r="E8" s="18">
        <v>52260</v>
      </c>
      <c r="F8" s="17">
        <v>15.7</v>
      </c>
      <c r="G8" s="18">
        <v>1488</v>
      </c>
      <c r="H8" s="18">
        <v>764</v>
      </c>
      <c r="I8" s="36">
        <v>0.0285</v>
      </c>
      <c r="J8" s="36">
        <v>0.5134</v>
      </c>
      <c r="K8" s="37">
        <v>0.55</v>
      </c>
      <c r="L8" s="37">
        <v>1.07</v>
      </c>
      <c r="M8" s="18">
        <v>226</v>
      </c>
      <c r="N8" s="38">
        <v>0.2958</v>
      </c>
      <c r="O8" s="17">
        <v>3.63</v>
      </c>
      <c r="P8" s="9">
        <f t="shared" si="0"/>
        <v>4.5375</v>
      </c>
      <c r="Q8" s="52">
        <v>3.36</v>
      </c>
      <c r="R8" s="52">
        <v>12.24</v>
      </c>
      <c r="T8" s="46"/>
      <c r="U8" s="46"/>
      <c r="V8" s="48" t="s">
        <v>379</v>
      </c>
      <c r="W8" s="48" t="s">
        <v>380</v>
      </c>
      <c r="X8" s="49"/>
      <c r="Y8" s="68" t="s">
        <v>371</v>
      </c>
      <c r="Z8" s="48" t="s">
        <v>375</v>
      </c>
      <c r="AA8" s="47" t="s">
        <v>78</v>
      </c>
      <c r="AB8" s="47" t="s">
        <v>367</v>
      </c>
      <c r="AC8" s="47" t="s">
        <v>79</v>
      </c>
    </row>
    <row r="9" ht="15.75" spans="1:29">
      <c r="A9" s="4"/>
      <c r="B9" s="15"/>
      <c r="C9" s="16" t="s">
        <v>371</v>
      </c>
      <c r="D9" s="17">
        <v>779.87</v>
      </c>
      <c r="E9" s="18">
        <v>74746</v>
      </c>
      <c r="F9" s="17">
        <v>10.43</v>
      </c>
      <c r="G9" s="18">
        <v>1440</v>
      </c>
      <c r="H9" s="18">
        <v>705</v>
      </c>
      <c r="I9" s="36">
        <v>0.0193</v>
      </c>
      <c r="J9" s="36">
        <v>0.4896</v>
      </c>
      <c r="K9" s="37">
        <v>0.54</v>
      </c>
      <c r="L9" s="37">
        <v>1.11</v>
      </c>
      <c r="M9" s="18">
        <v>203</v>
      </c>
      <c r="N9" s="38">
        <v>0.2879</v>
      </c>
      <c r="O9" s="17">
        <v>3.84</v>
      </c>
      <c r="P9" s="9">
        <f t="shared" si="0"/>
        <v>4.8</v>
      </c>
      <c r="Q9" s="52">
        <v>4.02</v>
      </c>
      <c r="R9" s="52">
        <v>3.68</v>
      </c>
      <c r="T9" s="46"/>
      <c r="U9" s="53"/>
      <c r="V9" s="48" t="s">
        <v>381</v>
      </c>
      <c r="W9" s="48" t="s">
        <v>382</v>
      </c>
      <c r="X9" s="49"/>
      <c r="Y9" s="68" t="s">
        <v>383</v>
      </c>
      <c r="Z9" s="48" t="s">
        <v>377</v>
      </c>
      <c r="AA9" s="47" t="s">
        <v>78</v>
      </c>
      <c r="AB9" s="47" t="s">
        <v>367</v>
      </c>
      <c r="AC9" s="47" t="s">
        <v>79</v>
      </c>
    </row>
    <row r="10" ht="15.75" spans="1:29">
      <c r="A10" s="4"/>
      <c r="B10" s="15"/>
      <c r="C10" s="16" t="s">
        <v>364</v>
      </c>
      <c r="D10" s="17">
        <v>460.01</v>
      </c>
      <c r="E10" s="18">
        <v>25837</v>
      </c>
      <c r="F10" s="17">
        <v>17.8</v>
      </c>
      <c r="G10" s="18">
        <v>920</v>
      </c>
      <c r="H10" s="18">
        <v>459</v>
      </c>
      <c r="I10" s="36">
        <v>0.0356</v>
      </c>
      <c r="J10" s="36">
        <v>0.4989</v>
      </c>
      <c r="K10" s="37">
        <v>0.5</v>
      </c>
      <c r="L10" s="37">
        <v>1</v>
      </c>
      <c r="M10" s="18">
        <v>111</v>
      </c>
      <c r="N10" s="38">
        <v>0.2418</v>
      </c>
      <c r="O10" s="17">
        <v>4.14</v>
      </c>
      <c r="P10" s="9">
        <f t="shared" si="0"/>
        <v>5.175</v>
      </c>
      <c r="Q10" s="52">
        <v>8.28</v>
      </c>
      <c r="R10" s="52">
        <v>18.46</v>
      </c>
      <c r="T10" s="46"/>
      <c r="U10" s="49"/>
      <c r="V10" s="48" t="s">
        <v>384</v>
      </c>
      <c r="W10" s="48" t="s">
        <v>385</v>
      </c>
      <c r="X10" s="49"/>
      <c r="Y10" s="68" t="s">
        <v>373</v>
      </c>
      <c r="Z10" s="48" t="s">
        <v>378</v>
      </c>
      <c r="AA10" s="47" t="s">
        <v>79</v>
      </c>
      <c r="AB10" s="47" t="s">
        <v>367</v>
      </c>
      <c r="AC10" s="47" t="s">
        <v>78</v>
      </c>
    </row>
    <row r="11" ht="15.75" spans="1:29">
      <c r="A11" s="4"/>
      <c r="B11" s="11" t="s">
        <v>78</v>
      </c>
      <c r="C11" s="16" t="s">
        <v>372</v>
      </c>
      <c r="D11" s="17">
        <v>117.21</v>
      </c>
      <c r="E11" s="18">
        <v>11049</v>
      </c>
      <c r="F11" s="17">
        <v>10.61</v>
      </c>
      <c r="G11" s="18">
        <v>160</v>
      </c>
      <c r="H11" s="18">
        <v>80</v>
      </c>
      <c r="I11" s="36">
        <v>0.0145</v>
      </c>
      <c r="J11" s="36">
        <v>0.5</v>
      </c>
      <c r="K11" s="37">
        <v>0.73</v>
      </c>
      <c r="L11" s="37">
        <v>1.47</v>
      </c>
      <c r="M11" s="18">
        <v>31</v>
      </c>
      <c r="N11" s="38">
        <v>0.3875</v>
      </c>
      <c r="O11" s="17">
        <v>3.78</v>
      </c>
      <c r="P11" s="9">
        <f t="shared" si="0"/>
        <v>4.725</v>
      </c>
      <c r="Q11" s="52">
        <v>3.2</v>
      </c>
      <c r="R11" s="54">
        <v>6.11</v>
      </c>
      <c r="T11" s="46"/>
      <c r="U11" s="53"/>
      <c r="V11" s="48" t="s">
        <v>386</v>
      </c>
      <c r="W11" s="48" t="s">
        <v>387</v>
      </c>
      <c r="X11" s="49"/>
      <c r="Y11" s="68" t="s">
        <v>377</v>
      </c>
      <c r="AA11" s="47"/>
      <c r="AB11" s="47"/>
      <c r="AC11" s="47"/>
    </row>
    <row r="12" ht="15.75" spans="1:29">
      <c r="A12" s="4"/>
      <c r="B12" s="15"/>
      <c r="C12" s="12" t="s">
        <v>374</v>
      </c>
      <c r="D12" s="13">
        <v>259.33</v>
      </c>
      <c r="E12" s="14">
        <v>38103</v>
      </c>
      <c r="F12" s="13">
        <v>6.81</v>
      </c>
      <c r="G12" s="14">
        <v>504</v>
      </c>
      <c r="H12" s="14">
        <v>200</v>
      </c>
      <c r="I12" s="33">
        <v>0.0132</v>
      </c>
      <c r="J12" s="33">
        <v>0.3968</v>
      </c>
      <c r="K12" s="34">
        <v>0.51</v>
      </c>
      <c r="L12" s="34">
        <v>1.3</v>
      </c>
      <c r="M12" s="14">
        <v>46</v>
      </c>
      <c r="N12" s="35">
        <v>0.23</v>
      </c>
      <c r="O12" s="13">
        <v>5.64</v>
      </c>
      <c r="P12" s="13">
        <f t="shared" si="0"/>
        <v>7.05</v>
      </c>
      <c r="Q12" s="51">
        <v>0.46</v>
      </c>
      <c r="R12" s="55">
        <v>1.71</v>
      </c>
      <c r="T12" s="46"/>
      <c r="U12" s="53"/>
      <c r="V12" s="48" t="s">
        <v>378</v>
      </c>
      <c r="W12" s="48" t="s">
        <v>383</v>
      </c>
      <c r="X12" s="49"/>
      <c r="Y12" s="68" t="s">
        <v>380</v>
      </c>
      <c r="AA12" s="47"/>
      <c r="AB12" s="47"/>
      <c r="AC12" s="47"/>
    </row>
    <row r="13" ht="15.75" spans="1:29">
      <c r="A13" s="4"/>
      <c r="B13" s="15"/>
      <c r="C13" s="16" t="s">
        <v>373</v>
      </c>
      <c r="D13" s="17">
        <v>231.13</v>
      </c>
      <c r="E13" s="18">
        <v>39284</v>
      </c>
      <c r="F13" s="17">
        <v>5.88</v>
      </c>
      <c r="G13" s="18">
        <v>416</v>
      </c>
      <c r="H13" s="18">
        <v>160</v>
      </c>
      <c r="I13" s="36">
        <v>0.0106</v>
      </c>
      <c r="J13" s="36">
        <v>0.3846</v>
      </c>
      <c r="K13" s="37">
        <v>0.56</v>
      </c>
      <c r="L13" s="37">
        <v>1.44</v>
      </c>
      <c r="M13" s="18">
        <v>54</v>
      </c>
      <c r="N13" s="38">
        <v>0.3375</v>
      </c>
      <c r="O13" s="17">
        <v>4.28</v>
      </c>
      <c r="P13" s="9">
        <f t="shared" si="0"/>
        <v>5.35</v>
      </c>
      <c r="Q13" s="52">
        <v>1.09</v>
      </c>
      <c r="R13" s="52">
        <v>6.35</v>
      </c>
      <c r="T13" s="46"/>
      <c r="U13" s="53"/>
      <c r="V13" s="46"/>
      <c r="W13" s="48" t="s">
        <v>388</v>
      </c>
      <c r="X13" s="49"/>
      <c r="Y13" s="68" t="s">
        <v>375</v>
      </c>
      <c r="AA13" s="47"/>
      <c r="AB13" s="47"/>
      <c r="AC13" s="47"/>
    </row>
    <row r="14" ht="15.75" spans="1:29">
      <c r="A14" s="4"/>
      <c r="B14" s="15"/>
      <c r="C14" s="12" t="s">
        <v>375</v>
      </c>
      <c r="D14" s="13">
        <v>395.53</v>
      </c>
      <c r="E14" s="14">
        <v>51659</v>
      </c>
      <c r="F14" s="13">
        <v>7.66</v>
      </c>
      <c r="G14" s="14">
        <v>736</v>
      </c>
      <c r="H14" s="14">
        <v>358</v>
      </c>
      <c r="I14" s="33">
        <v>0.0142</v>
      </c>
      <c r="J14" s="33">
        <v>0.4864</v>
      </c>
      <c r="K14" s="34">
        <v>0.54</v>
      </c>
      <c r="L14" s="34">
        <v>1.1</v>
      </c>
      <c r="M14" s="14">
        <v>101</v>
      </c>
      <c r="N14" s="35">
        <v>0.2821</v>
      </c>
      <c r="O14" s="13">
        <v>3.92</v>
      </c>
      <c r="P14" s="13">
        <f t="shared" si="0"/>
        <v>4.9</v>
      </c>
      <c r="Q14" s="51">
        <v>1.31</v>
      </c>
      <c r="R14" s="51">
        <v>1.9</v>
      </c>
      <c r="T14" s="46"/>
      <c r="U14" s="53"/>
      <c r="V14" s="46"/>
      <c r="W14" s="48" t="s">
        <v>389</v>
      </c>
      <c r="X14" s="49"/>
      <c r="Y14" s="68" t="s">
        <v>366</v>
      </c>
      <c r="AA14" s="47"/>
      <c r="AB14" s="47"/>
      <c r="AC14" s="47"/>
    </row>
    <row r="15" ht="15.75" spans="1:29">
      <c r="A15" s="4"/>
      <c r="B15" s="15"/>
      <c r="C15" s="16" t="s">
        <v>376</v>
      </c>
      <c r="D15" s="17">
        <v>11.46</v>
      </c>
      <c r="E15" s="18">
        <v>13900</v>
      </c>
      <c r="F15" s="17">
        <v>0.82</v>
      </c>
      <c r="G15" s="18">
        <v>144</v>
      </c>
      <c r="H15" s="18">
        <v>71</v>
      </c>
      <c r="I15" s="36">
        <v>0.0104</v>
      </c>
      <c r="J15" s="36">
        <v>0.4931</v>
      </c>
      <c r="K15" s="37">
        <v>0.08</v>
      </c>
      <c r="L15" s="37">
        <v>0.16</v>
      </c>
      <c r="M15" s="18">
        <v>23</v>
      </c>
      <c r="N15" s="38">
        <v>0.3239</v>
      </c>
      <c r="O15" s="17">
        <v>0.5</v>
      </c>
      <c r="P15" s="9">
        <f t="shared" si="0"/>
        <v>0.625</v>
      </c>
      <c r="Q15" s="52">
        <v>4.25</v>
      </c>
      <c r="R15" s="52">
        <v>17.13</v>
      </c>
      <c r="T15" s="53"/>
      <c r="U15" s="56"/>
      <c r="V15" s="48"/>
      <c r="W15" s="48" t="s">
        <v>390</v>
      </c>
      <c r="X15" s="57"/>
      <c r="Y15" s="57"/>
      <c r="AA15" s="47"/>
      <c r="AB15" s="47"/>
      <c r="AC15" s="47"/>
    </row>
    <row r="16" ht="15.75" spans="1:29">
      <c r="A16" s="4"/>
      <c r="B16" s="15"/>
      <c r="C16" s="12" t="s">
        <v>379</v>
      </c>
      <c r="D16" s="13">
        <v>123.55</v>
      </c>
      <c r="E16" s="14">
        <v>60199</v>
      </c>
      <c r="F16" s="13">
        <v>2.05</v>
      </c>
      <c r="G16" s="14">
        <v>352</v>
      </c>
      <c r="H16" s="14">
        <v>82</v>
      </c>
      <c r="I16" s="33">
        <v>0.0058</v>
      </c>
      <c r="J16" s="33">
        <v>0.233</v>
      </c>
      <c r="K16" s="34">
        <v>0.35</v>
      </c>
      <c r="L16" s="34">
        <v>1.51</v>
      </c>
      <c r="M16" s="14">
        <v>21</v>
      </c>
      <c r="N16" s="35">
        <v>0.2561</v>
      </c>
      <c r="O16" s="13">
        <v>5.88</v>
      </c>
      <c r="P16" s="13">
        <f t="shared" si="0"/>
        <v>7.35</v>
      </c>
      <c r="Q16" s="51">
        <v>0.41</v>
      </c>
      <c r="R16" s="51">
        <v>1.78</v>
      </c>
      <c r="T16" s="53"/>
      <c r="U16" s="58"/>
      <c r="V16" s="48"/>
      <c r="W16" s="48" t="s">
        <v>391</v>
      </c>
      <c r="AA16" s="47"/>
      <c r="AB16" s="47"/>
      <c r="AC16" s="47"/>
    </row>
    <row r="17" ht="15.75" spans="1:29">
      <c r="A17" s="4"/>
      <c r="B17" s="15"/>
      <c r="C17" s="16" t="s">
        <v>381</v>
      </c>
      <c r="D17" s="17">
        <v>76.66</v>
      </c>
      <c r="E17" s="18">
        <v>5493</v>
      </c>
      <c r="F17" s="17">
        <v>13.96</v>
      </c>
      <c r="G17" s="18">
        <v>184</v>
      </c>
      <c r="H17" s="18">
        <v>59</v>
      </c>
      <c r="I17" s="36">
        <v>0.0335</v>
      </c>
      <c r="J17" s="36">
        <v>0.3207</v>
      </c>
      <c r="K17" s="37">
        <v>0.42</v>
      </c>
      <c r="L17" s="37">
        <v>1.3</v>
      </c>
      <c r="M17" s="18">
        <v>29</v>
      </c>
      <c r="N17" s="38">
        <v>0.4915</v>
      </c>
      <c r="O17" s="17">
        <v>2.64</v>
      </c>
      <c r="P17" s="9">
        <f t="shared" si="0"/>
        <v>3.3</v>
      </c>
      <c r="Q17" s="52">
        <v>19.96</v>
      </c>
      <c r="R17" s="52">
        <v>2.81</v>
      </c>
      <c r="T17" s="53"/>
      <c r="U17" s="58"/>
      <c r="V17" s="46"/>
      <c r="W17" s="48" t="s">
        <v>392</v>
      </c>
      <c r="AA17" s="47"/>
      <c r="AB17" s="47"/>
      <c r="AC17" s="47"/>
    </row>
    <row r="18" ht="15.75" spans="1:29">
      <c r="A18" s="4"/>
      <c r="B18" s="15"/>
      <c r="C18" s="16" t="s">
        <v>384</v>
      </c>
      <c r="D18" s="17">
        <v>28.74</v>
      </c>
      <c r="E18" s="19">
        <v>2152</v>
      </c>
      <c r="F18" s="17">
        <v>13.35</v>
      </c>
      <c r="G18" s="18">
        <v>125</v>
      </c>
      <c r="H18" s="18">
        <v>32</v>
      </c>
      <c r="I18" s="36">
        <v>0.0581</v>
      </c>
      <c r="J18" s="36">
        <v>0.256</v>
      </c>
      <c r="K18" s="37">
        <v>0.23</v>
      </c>
      <c r="L18" s="37">
        <v>0.9</v>
      </c>
      <c r="M18" s="18">
        <v>12</v>
      </c>
      <c r="N18" s="38">
        <v>0.375</v>
      </c>
      <c r="O18" s="17">
        <v>2.39</v>
      </c>
      <c r="P18" s="9">
        <f t="shared" si="0"/>
        <v>2.9875</v>
      </c>
      <c r="Q18" s="52">
        <v>2.27</v>
      </c>
      <c r="R18" s="52">
        <v>3.36</v>
      </c>
      <c r="T18" s="53"/>
      <c r="U18" s="58"/>
      <c r="V18" s="46"/>
      <c r="AA18" s="47"/>
      <c r="AB18" s="47"/>
      <c r="AC18" s="47"/>
    </row>
    <row r="19" ht="15.75" spans="1:29">
      <c r="A19" s="4"/>
      <c r="B19" s="15"/>
      <c r="C19" s="16" t="s">
        <v>377</v>
      </c>
      <c r="D19" s="17">
        <v>225.8</v>
      </c>
      <c r="E19" s="18">
        <v>14967</v>
      </c>
      <c r="F19" s="17">
        <v>15.09</v>
      </c>
      <c r="G19" s="18">
        <v>328</v>
      </c>
      <c r="H19" s="18">
        <v>190</v>
      </c>
      <c r="I19" s="36">
        <v>0.0219</v>
      </c>
      <c r="J19" s="36">
        <v>0.5793</v>
      </c>
      <c r="K19" s="37">
        <v>0.69</v>
      </c>
      <c r="L19" s="37">
        <v>1.19</v>
      </c>
      <c r="M19" s="18">
        <v>62</v>
      </c>
      <c r="N19" s="38">
        <v>0.3263</v>
      </c>
      <c r="O19" s="17">
        <v>3.64</v>
      </c>
      <c r="P19" s="9">
        <f t="shared" si="0"/>
        <v>4.55</v>
      </c>
      <c r="Q19" s="52">
        <v>2.37</v>
      </c>
      <c r="R19" s="52">
        <v>3.21</v>
      </c>
      <c r="T19" s="53"/>
      <c r="U19" s="58"/>
      <c r="V19" s="46"/>
      <c r="W19" s="48"/>
      <c r="AA19" s="47"/>
      <c r="AB19" s="47"/>
      <c r="AC19" s="47"/>
    </row>
    <row r="20" ht="15.75" spans="1:29">
      <c r="A20" s="4"/>
      <c r="B20" s="15"/>
      <c r="C20" s="16" t="s">
        <v>386</v>
      </c>
      <c r="D20" s="17">
        <v>157.85</v>
      </c>
      <c r="E20" s="18">
        <v>10510</v>
      </c>
      <c r="F20" s="17">
        <v>15.02</v>
      </c>
      <c r="G20" s="18">
        <v>406</v>
      </c>
      <c r="H20" s="18">
        <v>114</v>
      </c>
      <c r="I20" s="36">
        <v>0.0386</v>
      </c>
      <c r="J20" s="36">
        <v>0.2808</v>
      </c>
      <c r="K20" s="37">
        <v>0.39</v>
      </c>
      <c r="L20" s="37">
        <v>1.38</v>
      </c>
      <c r="M20" s="18">
        <v>40</v>
      </c>
      <c r="N20" s="38">
        <v>0.3509</v>
      </c>
      <c r="O20" s="17">
        <v>3.95</v>
      </c>
      <c r="P20" s="9">
        <f t="shared" si="0"/>
        <v>4.9375</v>
      </c>
      <c r="Q20" s="52">
        <v>6.06</v>
      </c>
      <c r="R20" s="52">
        <v>0.89</v>
      </c>
      <c r="T20" s="53"/>
      <c r="U20" s="56"/>
      <c r="V20" s="46"/>
      <c r="W20" s="48"/>
      <c r="AA20" s="47"/>
      <c r="AB20" s="47"/>
      <c r="AC20" s="47"/>
    </row>
    <row r="21" ht="15.75" spans="1:29">
      <c r="A21" s="4"/>
      <c r="B21" s="11" t="s">
        <v>79</v>
      </c>
      <c r="C21" s="12" t="s">
        <v>380</v>
      </c>
      <c r="D21" s="13">
        <v>440.01</v>
      </c>
      <c r="E21" s="14">
        <v>176357</v>
      </c>
      <c r="F21" s="13">
        <v>2.49</v>
      </c>
      <c r="G21" s="14">
        <v>1680</v>
      </c>
      <c r="H21" s="14">
        <v>527</v>
      </c>
      <c r="I21" s="33">
        <v>0.0095</v>
      </c>
      <c r="J21" s="33">
        <v>0.3137</v>
      </c>
      <c r="K21" s="34">
        <v>0.26</v>
      </c>
      <c r="L21" s="34">
        <v>0.83</v>
      </c>
      <c r="M21" s="14">
        <v>167</v>
      </c>
      <c r="N21" s="35">
        <v>0.3169</v>
      </c>
      <c r="O21" s="13">
        <v>2.63</v>
      </c>
      <c r="P21" s="13">
        <f t="shared" si="0"/>
        <v>3.2875</v>
      </c>
      <c r="Q21" s="51">
        <v>0.69</v>
      </c>
      <c r="R21" s="51">
        <v>0.5</v>
      </c>
      <c r="T21" s="53"/>
      <c r="U21" s="56"/>
      <c r="V21" s="46"/>
      <c r="W21" s="46"/>
      <c r="AA21" s="47"/>
      <c r="AB21" s="47"/>
      <c r="AC21" s="47"/>
    </row>
    <row r="22" ht="15.75" spans="1:29">
      <c r="A22" s="4"/>
      <c r="B22" s="15"/>
      <c r="C22" s="12" t="s">
        <v>382</v>
      </c>
      <c r="D22" s="13">
        <v>57.68</v>
      </c>
      <c r="E22" s="14">
        <v>27931</v>
      </c>
      <c r="F22" s="13">
        <v>2.07</v>
      </c>
      <c r="G22" s="14">
        <v>264</v>
      </c>
      <c r="H22" s="14">
        <v>63</v>
      </c>
      <c r="I22" s="33">
        <v>0.0095</v>
      </c>
      <c r="J22" s="33">
        <v>0.2386</v>
      </c>
      <c r="K22" s="34">
        <v>0.22</v>
      </c>
      <c r="L22" s="34">
        <v>0.92</v>
      </c>
      <c r="M22" s="14">
        <v>29</v>
      </c>
      <c r="N22" s="35">
        <v>0.4603</v>
      </c>
      <c r="O22" s="13">
        <v>1.99</v>
      </c>
      <c r="P22" s="13">
        <f t="shared" si="0"/>
        <v>2.4875</v>
      </c>
      <c r="Q22" s="51">
        <v>0.51</v>
      </c>
      <c r="R22" s="51">
        <v>0.47</v>
      </c>
      <c r="T22" s="53"/>
      <c r="U22" s="56"/>
      <c r="V22" s="46"/>
      <c r="W22" s="46"/>
      <c r="AA22" s="47"/>
      <c r="AB22" s="47"/>
      <c r="AC22" s="47"/>
    </row>
    <row r="23" ht="15.75" spans="1:29">
      <c r="A23" s="4"/>
      <c r="B23" s="15"/>
      <c r="C23" s="12" t="s">
        <v>385</v>
      </c>
      <c r="D23" s="13">
        <v>28.32</v>
      </c>
      <c r="E23" s="14">
        <v>9811</v>
      </c>
      <c r="F23" s="13">
        <v>2.89</v>
      </c>
      <c r="G23" s="14">
        <v>96</v>
      </c>
      <c r="H23" s="14">
        <v>14</v>
      </c>
      <c r="I23" s="33">
        <v>0.0098</v>
      </c>
      <c r="J23" s="33">
        <v>0.1458</v>
      </c>
      <c r="K23" s="34">
        <v>0.29</v>
      </c>
      <c r="L23" s="34">
        <v>2.02</v>
      </c>
      <c r="M23" s="14">
        <v>3</v>
      </c>
      <c r="N23" s="35">
        <v>0.2143</v>
      </c>
      <c r="O23" s="13">
        <v>9.44</v>
      </c>
      <c r="P23" s="13">
        <f t="shared" si="0"/>
        <v>11.8</v>
      </c>
      <c r="Q23" s="51">
        <v>0.48</v>
      </c>
      <c r="R23" s="51">
        <v>1.81</v>
      </c>
      <c r="T23" s="53"/>
      <c r="U23" s="56"/>
      <c r="V23" s="46"/>
      <c r="W23" s="46"/>
      <c r="AA23" s="47"/>
      <c r="AB23" s="47"/>
      <c r="AC23" s="47"/>
    </row>
    <row r="24" ht="15.75" spans="1:23">
      <c r="A24" s="4"/>
      <c r="B24" s="15"/>
      <c r="C24" s="12" t="s">
        <v>387</v>
      </c>
      <c r="D24" s="13">
        <v>11.15</v>
      </c>
      <c r="E24" s="19">
        <v>3950</v>
      </c>
      <c r="F24" s="13">
        <v>2.82</v>
      </c>
      <c r="G24" s="14">
        <v>24</v>
      </c>
      <c r="H24" s="14">
        <v>14</v>
      </c>
      <c r="I24" s="33">
        <v>0.0061</v>
      </c>
      <c r="J24" s="33">
        <v>0.5833</v>
      </c>
      <c r="K24" s="34">
        <v>0.46</v>
      </c>
      <c r="L24" s="34">
        <v>0.8</v>
      </c>
      <c r="M24" s="14">
        <v>8</v>
      </c>
      <c r="N24" s="35">
        <v>0.5714</v>
      </c>
      <c r="O24" s="13">
        <v>1.39</v>
      </c>
      <c r="P24" s="13">
        <f t="shared" si="0"/>
        <v>1.7375</v>
      </c>
      <c r="Q24" s="51">
        <v>0.84</v>
      </c>
      <c r="R24" s="51">
        <v>0.8</v>
      </c>
      <c r="T24" s="53"/>
      <c r="U24" s="58"/>
      <c r="V24" s="46"/>
      <c r="W24" s="46"/>
    </row>
    <row r="25" ht="15.75" spans="1:23">
      <c r="A25" s="4"/>
      <c r="B25" s="15"/>
      <c r="C25" s="16" t="s">
        <v>383</v>
      </c>
      <c r="D25" s="17">
        <v>150.18</v>
      </c>
      <c r="E25" s="18">
        <v>62953</v>
      </c>
      <c r="F25" s="17">
        <v>2.39</v>
      </c>
      <c r="G25" s="18">
        <v>512</v>
      </c>
      <c r="H25" s="18">
        <v>151</v>
      </c>
      <c r="I25" s="36">
        <v>0.0081</v>
      </c>
      <c r="J25" s="36">
        <v>0.2949</v>
      </c>
      <c r="K25" s="37">
        <v>0.29</v>
      </c>
      <c r="L25" s="37">
        <v>0.99</v>
      </c>
      <c r="M25" s="18">
        <v>56</v>
      </c>
      <c r="N25" s="38">
        <v>0.3709</v>
      </c>
      <c r="O25" s="17">
        <v>2.68</v>
      </c>
      <c r="P25" s="9">
        <f t="shared" si="0"/>
        <v>3.35</v>
      </c>
      <c r="Q25" s="52">
        <v>3.06</v>
      </c>
      <c r="R25" s="52">
        <v>0.62</v>
      </c>
      <c r="T25" s="53"/>
      <c r="U25" s="58"/>
      <c r="V25" s="46"/>
      <c r="W25" s="46"/>
    </row>
    <row r="26" ht="15.75" spans="1:23">
      <c r="A26" s="4"/>
      <c r="B26" s="15"/>
      <c r="C26" s="16" t="s">
        <v>388</v>
      </c>
      <c r="D26" s="17">
        <v>142.06</v>
      </c>
      <c r="E26" s="18">
        <v>17197</v>
      </c>
      <c r="F26" s="17">
        <v>8.26</v>
      </c>
      <c r="G26" s="18">
        <v>320</v>
      </c>
      <c r="H26" s="18">
        <v>202</v>
      </c>
      <c r="I26" s="36">
        <v>0.0186</v>
      </c>
      <c r="J26" s="36">
        <v>0.6313</v>
      </c>
      <c r="K26" s="37">
        <v>0.44</v>
      </c>
      <c r="L26" s="37">
        <v>0.7</v>
      </c>
      <c r="M26" s="18">
        <v>47</v>
      </c>
      <c r="N26" s="38">
        <v>0.2327</v>
      </c>
      <c r="O26" s="17">
        <v>3.02</v>
      </c>
      <c r="P26" s="9">
        <f t="shared" si="0"/>
        <v>3.775</v>
      </c>
      <c r="Q26" s="52">
        <v>1.57</v>
      </c>
      <c r="R26" s="52">
        <v>24.68</v>
      </c>
      <c r="T26" s="53"/>
      <c r="U26" s="58"/>
      <c r="V26" s="46"/>
      <c r="W26" s="46"/>
    </row>
    <row r="27" ht="15.75" spans="1:23">
      <c r="A27" s="4"/>
      <c r="B27" s="15"/>
      <c r="C27" s="16" t="s">
        <v>389</v>
      </c>
      <c r="D27" s="17">
        <v>44.59</v>
      </c>
      <c r="E27" s="18">
        <v>7416</v>
      </c>
      <c r="F27" s="17">
        <v>6.01</v>
      </c>
      <c r="G27" s="18">
        <v>96</v>
      </c>
      <c r="H27" s="18">
        <v>28</v>
      </c>
      <c r="I27" s="36">
        <v>0.0129</v>
      </c>
      <c r="J27" s="36">
        <v>0.2917</v>
      </c>
      <c r="K27" s="37">
        <v>0.46</v>
      </c>
      <c r="L27" s="37">
        <v>1.59</v>
      </c>
      <c r="M27" s="18">
        <v>9</v>
      </c>
      <c r="N27" s="38">
        <v>0.3214</v>
      </c>
      <c r="O27" s="17">
        <v>4.95</v>
      </c>
      <c r="P27" s="9">
        <f t="shared" si="0"/>
        <v>6.1875</v>
      </c>
      <c r="Q27" s="52">
        <v>2.24</v>
      </c>
      <c r="R27" s="52">
        <v>16.48</v>
      </c>
      <c r="T27" s="53"/>
      <c r="U27" s="56"/>
      <c r="V27" s="46"/>
      <c r="W27" s="46"/>
    </row>
    <row r="28" ht="15.75" spans="1:23">
      <c r="A28" s="4"/>
      <c r="B28" s="15"/>
      <c r="C28" s="12" t="s">
        <v>390</v>
      </c>
      <c r="D28" s="13">
        <v>82.7</v>
      </c>
      <c r="E28" s="14">
        <v>9020</v>
      </c>
      <c r="F28" s="13">
        <v>9.17</v>
      </c>
      <c r="G28" s="14">
        <v>136</v>
      </c>
      <c r="H28" s="14">
        <v>79</v>
      </c>
      <c r="I28" s="33">
        <v>0.0151</v>
      </c>
      <c r="J28" s="33">
        <v>0.5809</v>
      </c>
      <c r="K28" s="34">
        <v>0.61</v>
      </c>
      <c r="L28" s="34">
        <v>1.05</v>
      </c>
      <c r="M28" s="14">
        <v>13</v>
      </c>
      <c r="N28" s="35">
        <v>0.1646</v>
      </c>
      <c r="O28" s="13">
        <v>6.36</v>
      </c>
      <c r="P28" s="13">
        <f t="shared" si="0"/>
        <v>7.95</v>
      </c>
      <c r="Q28" s="51">
        <v>0.35</v>
      </c>
      <c r="R28" s="51">
        <v>0.13</v>
      </c>
      <c r="T28" s="53"/>
      <c r="U28" s="56"/>
      <c r="V28" s="46"/>
      <c r="W28" s="46"/>
    </row>
    <row r="29" ht="15.75" spans="1:23">
      <c r="A29" s="4"/>
      <c r="B29" s="15"/>
      <c r="C29" s="12" t="s">
        <v>391</v>
      </c>
      <c r="D29" s="13">
        <v>92.68</v>
      </c>
      <c r="E29" s="14">
        <v>14668</v>
      </c>
      <c r="F29" s="13">
        <v>6.32</v>
      </c>
      <c r="G29" s="14">
        <v>208</v>
      </c>
      <c r="H29" s="14">
        <v>72</v>
      </c>
      <c r="I29" s="33">
        <v>0.0142</v>
      </c>
      <c r="J29" s="33">
        <v>0.3462</v>
      </c>
      <c r="K29" s="34">
        <v>0.45</v>
      </c>
      <c r="L29" s="34">
        <v>1.29</v>
      </c>
      <c r="M29" s="14">
        <v>29</v>
      </c>
      <c r="N29" s="35">
        <v>0.4028</v>
      </c>
      <c r="O29" s="13">
        <v>3.2</v>
      </c>
      <c r="P29" s="13">
        <f t="shared" si="0"/>
        <v>4</v>
      </c>
      <c r="Q29" s="51">
        <v>1.09</v>
      </c>
      <c r="R29" s="51">
        <v>0.99</v>
      </c>
      <c r="T29" s="53"/>
      <c r="U29" s="58"/>
      <c r="V29" s="46"/>
      <c r="W29" s="46"/>
    </row>
    <row r="30" ht="15.75" spans="1:23">
      <c r="A30" s="4"/>
      <c r="B30" s="15"/>
      <c r="C30" s="16" t="s">
        <v>378</v>
      </c>
      <c r="D30" s="17">
        <v>233.09</v>
      </c>
      <c r="E30" s="18">
        <v>29516</v>
      </c>
      <c r="F30" s="17">
        <v>7.9</v>
      </c>
      <c r="G30" s="18">
        <v>536</v>
      </c>
      <c r="H30" s="18">
        <v>219</v>
      </c>
      <c r="I30" s="36">
        <v>0.0182</v>
      </c>
      <c r="J30" s="36">
        <v>0.4086</v>
      </c>
      <c r="K30" s="37">
        <v>0.43</v>
      </c>
      <c r="L30" s="37">
        <v>1.06</v>
      </c>
      <c r="M30" s="18">
        <v>54</v>
      </c>
      <c r="N30" s="38">
        <v>0.2466</v>
      </c>
      <c r="O30" s="17">
        <v>4.32</v>
      </c>
      <c r="P30" s="9">
        <f t="shared" si="0"/>
        <v>5.4</v>
      </c>
      <c r="Q30" s="52">
        <v>6.14</v>
      </c>
      <c r="R30" s="52">
        <v>7.03</v>
      </c>
      <c r="T30" s="53"/>
      <c r="U30" s="58"/>
      <c r="V30" s="46"/>
      <c r="W30" s="46"/>
    </row>
    <row r="31" ht="15.75" spans="1:18">
      <c r="A31" s="4"/>
      <c r="B31" s="15"/>
      <c r="C31" s="16" t="s">
        <v>392</v>
      </c>
      <c r="D31" s="17">
        <v>26.32</v>
      </c>
      <c r="E31" s="19">
        <v>1442</v>
      </c>
      <c r="F31" s="17">
        <v>18.26</v>
      </c>
      <c r="G31" s="18">
        <v>84</v>
      </c>
      <c r="H31" s="18">
        <v>20</v>
      </c>
      <c r="I31" s="36">
        <v>0.0583</v>
      </c>
      <c r="J31" s="36">
        <v>0.2381</v>
      </c>
      <c r="K31" s="37">
        <v>0.31</v>
      </c>
      <c r="L31" s="37">
        <v>1.32</v>
      </c>
      <c r="M31" s="18">
        <v>16</v>
      </c>
      <c r="N31" s="38">
        <v>0.8</v>
      </c>
      <c r="O31" s="17">
        <v>1.65</v>
      </c>
      <c r="P31" s="9">
        <f t="shared" si="0"/>
        <v>2.0625</v>
      </c>
      <c r="Q31" s="52">
        <v>3.77</v>
      </c>
      <c r="R31" s="52">
        <v>1.84</v>
      </c>
    </row>
    <row r="32" ht="15.75" spans="1:18">
      <c r="A32" s="7"/>
      <c r="B32" s="8"/>
      <c r="C32" s="20"/>
      <c r="D32" s="21"/>
      <c r="E32" s="22"/>
      <c r="F32" s="21"/>
      <c r="G32" s="22"/>
      <c r="H32" s="22"/>
      <c r="I32" s="39"/>
      <c r="J32" s="39"/>
      <c r="K32" s="40"/>
      <c r="L32" s="40"/>
      <c r="M32" s="22"/>
      <c r="N32" s="41"/>
      <c r="O32" s="21"/>
      <c r="P32" s="21"/>
      <c r="Q32" s="59"/>
      <c r="R32" s="59"/>
    </row>
    <row r="33" ht="15.75" spans="1:18">
      <c r="A33" s="4"/>
      <c r="B33" s="11"/>
      <c r="C33" s="23"/>
      <c r="D33" s="24"/>
      <c r="E33" s="25"/>
      <c r="F33" s="21"/>
      <c r="G33" s="25"/>
      <c r="H33" s="25"/>
      <c r="I33" s="39"/>
      <c r="J33" s="39"/>
      <c r="K33" s="40"/>
      <c r="L33" s="40"/>
      <c r="M33" s="25"/>
      <c r="N33" s="42"/>
      <c r="O33" s="24"/>
      <c r="P33" s="21"/>
      <c r="Q33" s="60"/>
      <c r="R33" s="60"/>
    </row>
    <row r="34" ht="15.75" spans="1:18">
      <c r="A34" s="4"/>
      <c r="B34" s="15"/>
      <c r="C34" s="23"/>
      <c r="D34" s="24"/>
      <c r="E34" s="25"/>
      <c r="F34" s="21"/>
      <c r="G34" s="25"/>
      <c r="H34" s="25"/>
      <c r="I34" s="39"/>
      <c r="J34" s="39"/>
      <c r="K34" s="40"/>
      <c r="L34" s="40"/>
      <c r="M34" s="25"/>
      <c r="N34" s="42"/>
      <c r="O34" s="24"/>
      <c r="P34" s="21"/>
      <c r="Q34" s="60"/>
      <c r="R34" s="60"/>
    </row>
    <row r="35" ht="15.75" spans="1:18">
      <c r="A35" s="4"/>
      <c r="B35" s="15"/>
      <c r="C35" s="23"/>
      <c r="D35" s="24"/>
      <c r="E35" s="25"/>
      <c r="F35" s="21"/>
      <c r="G35" s="25"/>
      <c r="H35" s="25"/>
      <c r="I35" s="39"/>
      <c r="J35" s="39"/>
      <c r="K35" s="40"/>
      <c r="L35" s="40"/>
      <c r="M35" s="25"/>
      <c r="N35" s="42"/>
      <c r="O35" s="24"/>
      <c r="P35" s="21"/>
      <c r="Q35" s="60"/>
      <c r="R35" s="60"/>
    </row>
    <row r="36" ht="15.75" spans="1:18">
      <c r="A36" s="4"/>
      <c r="B36" s="15"/>
      <c r="C36" s="23"/>
      <c r="D36" s="24"/>
      <c r="E36" s="25"/>
      <c r="F36" s="21"/>
      <c r="G36" s="25"/>
      <c r="H36" s="25"/>
      <c r="I36" s="39"/>
      <c r="J36" s="39"/>
      <c r="K36" s="40"/>
      <c r="L36" s="40"/>
      <c r="M36" s="25"/>
      <c r="N36" s="42"/>
      <c r="O36" s="24"/>
      <c r="P36" s="21"/>
      <c r="Q36" s="60"/>
      <c r="R36" s="60"/>
    </row>
    <row r="37" ht="15.75" spans="1:18">
      <c r="A37" s="4"/>
      <c r="B37" s="15"/>
      <c r="C37" s="23"/>
      <c r="D37" s="24"/>
      <c r="E37" s="25"/>
      <c r="F37" s="21"/>
      <c r="G37" s="25"/>
      <c r="H37" s="25"/>
      <c r="I37" s="39"/>
      <c r="J37" s="39"/>
      <c r="K37" s="40"/>
      <c r="L37" s="40"/>
      <c r="M37" s="25"/>
      <c r="N37" s="42"/>
      <c r="O37" s="17"/>
      <c r="P37" s="21"/>
      <c r="Q37" s="60"/>
      <c r="R37" s="60"/>
    </row>
    <row r="38" ht="15.75" spans="1:18">
      <c r="A38" s="4"/>
      <c r="B38" s="11"/>
      <c r="C38" s="23"/>
      <c r="D38" s="24"/>
      <c r="E38" s="25"/>
      <c r="F38" s="21"/>
      <c r="G38" s="25"/>
      <c r="H38" s="25"/>
      <c r="I38" s="39"/>
      <c r="J38" s="39"/>
      <c r="K38" s="40"/>
      <c r="L38" s="40"/>
      <c r="M38" s="25"/>
      <c r="N38" s="42"/>
      <c r="O38" s="24"/>
      <c r="P38" s="21"/>
      <c r="Q38" s="60"/>
      <c r="R38" s="59"/>
    </row>
    <row r="39" ht="15.75" spans="1:18">
      <c r="A39" s="4"/>
      <c r="B39" s="15"/>
      <c r="C39" s="23"/>
      <c r="D39" s="24"/>
      <c r="E39" s="25"/>
      <c r="F39" s="21"/>
      <c r="G39" s="25"/>
      <c r="H39" s="25"/>
      <c r="I39" s="39"/>
      <c r="J39" s="39"/>
      <c r="K39" s="40"/>
      <c r="L39" s="40"/>
      <c r="M39" s="25"/>
      <c r="N39" s="42"/>
      <c r="O39" s="24"/>
      <c r="P39" s="21"/>
      <c r="Q39" s="60"/>
      <c r="R39" s="60"/>
    </row>
    <row r="40" ht="15.75" spans="1:18">
      <c r="A40" s="4"/>
      <c r="B40" s="15"/>
      <c r="C40" s="23"/>
      <c r="D40" s="24"/>
      <c r="E40" s="25"/>
      <c r="F40" s="21"/>
      <c r="G40" s="25"/>
      <c r="H40" s="25"/>
      <c r="I40" s="39"/>
      <c r="J40" s="39"/>
      <c r="K40" s="40"/>
      <c r="L40" s="40"/>
      <c r="M40" s="25"/>
      <c r="N40" s="42"/>
      <c r="O40" s="24"/>
      <c r="P40" s="21"/>
      <c r="Q40" s="60"/>
      <c r="R40" s="60"/>
    </row>
    <row r="41" ht="15.75" spans="1:18">
      <c r="A41" s="4"/>
      <c r="B41" s="15"/>
      <c r="C41" s="23"/>
      <c r="D41" s="24"/>
      <c r="E41" s="25"/>
      <c r="F41" s="21"/>
      <c r="G41" s="25"/>
      <c r="H41" s="25"/>
      <c r="I41" s="39"/>
      <c r="J41" s="39"/>
      <c r="K41" s="40"/>
      <c r="L41" s="40"/>
      <c r="M41" s="25"/>
      <c r="N41" s="42"/>
      <c r="O41" s="24"/>
      <c r="P41" s="21"/>
      <c r="Q41" s="60"/>
      <c r="R41" s="60"/>
    </row>
    <row r="42" ht="15.75" spans="1:18">
      <c r="A42" s="4"/>
      <c r="B42" s="15"/>
      <c r="C42" s="23"/>
      <c r="D42" s="24"/>
      <c r="E42" s="25"/>
      <c r="F42" s="21"/>
      <c r="G42" s="25"/>
      <c r="H42" s="25"/>
      <c r="I42" s="39"/>
      <c r="J42" s="39"/>
      <c r="K42" s="40"/>
      <c r="L42" s="40"/>
      <c r="M42" s="25"/>
      <c r="N42" s="42"/>
      <c r="O42" s="24"/>
      <c r="P42" s="21"/>
      <c r="Q42" s="60"/>
      <c r="R42" s="60"/>
    </row>
    <row r="43" ht="15.75" spans="1:18">
      <c r="A43" s="4"/>
      <c r="B43" s="15"/>
      <c r="C43" s="23"/>
      <c r="D43" s="24"/>
      <c r="E43" s="25"/>
      <c r="F43" s="21"/>
      <c r="G43" s="25"/>
      <c r="H43" s="25"/>
      <c r="I43" s="39"/>
      <c r="J43" s="39"/>
      <c r="K43" s="40"/>
      <c r="L43" s="40"/>
      <c r="M43" s="25"/>
      <c r="N43" s="42"/>
      <c r="O43" s="24"/>
      <c r="P43" s="21"/>
      <c r="Q43" s="60"/>
      <c r="R43" s="60"/>
    </row>
    <row r="44" ht="15.75" spans="1:18">
      <c r="A44" s="4"/>
      <c r="B44" s="15"/>
      <c r="C44" s="23"/>
      <c r="D44" s="24"/>
      <c r="E44" s="25"/>
      <c r="F44" s="21"/>
      <c r="G44" s="25"/>
      <c r="H44" s="25"/>
      <c r="I44" s="39"/>
      <c r="J44" s="39"/>
      <c r="K44" s="40"/>
      <c r="L44" s="40"/>
      <c r="M44" s="25"/>
      <c r="N44" s="42"/>
      <c r="O44" s="24"/>
      <c r="P44" s="21"/>
      <c r="Q44" s="60"/>
      <c r="R44" s="60"/>
    </row>
    <row r="45" ht="15.75" spans="1:18">
      <c r="A45" s="4"/>
      <c r="B45" s="11"/>
      <c r="C45" s="23"/>
      <c r="D45" s="24"/>
      <c r="E45" s="25"/>
      <c r="F45" s="21"/>
      <c r="G45" s="25"/>
      <c r="H45" s="25"/>
      <c r="I45" s="39"/>
      <c r="J45" s="39"/>
      <c r="K45" s="40"/>
      <c r="L45" s="40"/>
      <c r="M45" s="25"/>
      <c r="N45" s="42"/>
      <c r="O45" s="24"/>
      <c r="P45" s="21"/>
      <c r="Q45" s="60"/>
      <c r="R45" s="60"/>
    </row>
    <row r="46" ht="15.75" spans="1:18">
      <c r="A46" s="4"/>
      <c r="B46" s="15"/>
      <c r="C46" s="23"/>
      <c r="D46" s="24"/>
      <c r="E46" s="25"/>
      <c r="F46" s="21"/>
      <c r="G46" s="25"/>
      <c r="H46" s="25"/>
      <c r="I46" s="39"/>
      <c r="J46" s="39"/>
      <c r="K46" s="40"/>
      <c r="L46" s="40"/>
      <c r="M46" s="25"/>
      <c r="N46" s="42"/>
      <c r="O46" s="24"/>
      <c r="P46" s="21"/>
      <c r="Q46" s="60"/>
      <c r="R46" s="60"/>
    </row>
    <row r="47" ht="15.75" spans="1:18">
      <c r="A47" s="4"/>
      <c r="B47" s="15"/>
      <c r="C47" s="23"/>
      <c r="D47" s="24"/>
      <c r="E47" s="25"/>
      <c r="F47" s="21"/>
      <c r="G47" s="25"/>
      <c r="H47" s="25"/>
      <c r="I47" s="39"/>
      <c r="J47" s="39"/>
      <c r="K47" s="40"/>
      <c r="L47" s="40"/>
      <c r="M47" s="25"/>
      <c r="N47" s="42"/>
      <c r="O47" s="24"/>
      <c r="P47" s="21"/>
      <c r="Q47" s="60"/>
      <c r="R47" s="60"/>
    </row>
    <row r="48" ht="15.75" spans="1:18">
      <c r="A48" s="4"/>
      <c r="B48" s="15"/>
      <c r="C48" s="23"/>
      <c r="D48" s="24"/>
      <c r="E48" s="25"/>
      <c r="F48" s="21"/>
      <c r="G48" s="25"/>
      <c r="H48" s="25"/>
      <c r="I48" s="39"/>
      <c r="J48" s="39"/>
      <c r="K48" s="40"/>
      <c r="L48" s="40"/>
      <c r="M48" s="25"/>
      <c r="N48" s="42"/>
      <c r="O48" s="24"/>
      <c r="P48" s="21"/>
      <c r="Q48" s="60"/>
      <c r="R48" s="60"/>
    </row>
    <row r="49" ht="15.75" spans="1:18">
      <c r="A49" s="4"/>
      <c r="B49" s="15"/>
      <c r="C49" s="23"/>
      <c r="D49" s="24"/>
      <c r="E49" s="25"/>
      <c r="F49" s="21"/>
      <c r="G49" s="25"/>
      <c r="H49" s="25"/>
      <c r="I49" s="39"/>
      <c r="J49" s="39"/>
      <c r="K49" s="40"/>
      <c r="L49" s="40"/>
      <c r="M49" s="25"/>
      <c r="N49" s="42"/>
      <c r="O49" s="24"/>
      <c r="P49" s="21"/>
      <c r="Q49" s="60"/>
      <c r="R49" s="60"/>
    </row>
  </sheetData>
  <mergeCells count="37">
    <mergeCell ref="A3:P3"/>
    <mergeCell ref="A1:A2"/>
    <mergeCell ref="A4:A31"/>
    <mergeCell ref="A32:A49"/>
    <mergeCell ref="B1:B2"/>
    <mergeCell ref="B5:B10"/>
    <mergeCell ref="B11:B20"/>
    <mergeCell ref="B21:B31"/>
    <mergeCell ref="B33:B37"/>
    <mergeCell ref="B38:B44"/>
    <mergeCell ref="B45:B49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T1:T2"/>
    <mergeCell ref="U1:U2"/>
    <mergeCell ref="V1:V2"/>
    <mergeCell ref="W1:W2"/>
    <mergeCell ref="X1:X2"/>
    <mergeCell ref="Y1:Y2"/>
    <mergeCell ref="AD1:AD2"/>
    <mergeCell ref="AE1:AE2"/>
    <mergeCell ref="AF1:AF2"/>
    <mergeCell ref="Z1:A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FB</vt:lpstr>
      <vt:lpstr>TT</vt:lpstr>
      <vt:lpstr>预算表</vt:lpstr>
      <vt:lpstr>完整素材表</vt:lpstr>
      <vt:lpstr>素材表</vt:lpstr>
      <vt:lpstr>余额表</vt:lpstr>
      <vt:lpstr>国家数据拆分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嘤novation</cp:lastModifiedBy>
  <dcterms:created xsi:type="dcterms:W3CDTF">2024-09-27T15:38:00Z</dcterms:created>
  <dcterms:modified xsi:type="dcterms:W3CDTF">2024-09-29T01:57:56Z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933BFDD8E64241CCA3DC9C67DE508B79_12</vt:lpwstr>
  </property>
  <property fmtid="{D5CDD505-2E9C-101B-9397-08002B2CF9AE}" pid="3" name="KSOProductBuildVer">
    <vt:lpwstr>2052-12.1.0.18276</vt:lpwstr>
  </property>
</Properties>
</file>